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5.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omments6.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asiju01\Documents\Projects\SAWA\HY 2017\Completed surveys\"/>
    </mc:Choice>
  </mc:AlternateContent>
  <bookViews>
    <workbookView xWindow="0" yWindow="0" windowWidth="20490" windowHeight="7455" tabRatio="797"/>
  </bookViews>
  <sheets>
    <sheet name="Navigation" sheetId="101" r:id="rId1"/>
    <sheet name="On Screen" sheetId="102" r:id="rId2"/>
    <sheet name="Off Screen" sheetId="190" r:id="rId3"/>
    <sheet name="Screens" sheetId="104" r:id="rId4"/>
    <sheet name="Box Office" sheetId="105" r:id="rId5"/>
    <sheet name="Admissions" sheetId="106" r:id="rId6"/>
    <sheet name="Demographics" sheetId="107" r:id="rId7"/>
    <sheet name="Statistics" sheetId="108" r:id="rId8"/>
    <sheet name="Off Screen Advertisers" sheetId="109" r:id="rId9"/>
    <sheet name="Top Advertisers" sheetId="110" r:id="rId10"/>
    <sheet name="3D Advertisers" sheetId="111" r:id="rId11"/>
    <sheet name="Past Trends" sheetId="113" r:id="rId12"/>
    <sheet name="Upcoming Trends" sheetId="114" r:id="rId13"/>
    <sheet name="3D Opportunities" sheetId="112" r:id="rId14"/>
    <sheet name="Challenges" sheetId="115" r:id="rId15"/>
    <sheet name="Argentina" sheetId="171" r:id="rId16"/>
    <sheet name="Australia" sheetId="167" r:id="rId17"/>
    <sheet name="Austria" sheetId="172" r:id="rId18"/>
    <sheet name="Belgium" sheetId="173" r:id="rId19"/>
    <sheet name="Brazil" sheetId="174" r:id="rId20"/>
    <sheet name="Canada" sheetId="175" r:id="rId21"/>
    <sheet name="Chile" sheetId="176" r:id="rId22"/>
    <sheet name="China" sheetId="177" r:id="rId23"/>
    <sheet name="Colombia" sheetId="178" r:id="rId24"/>
    <sheet name="Costa Rica" sheetId="179" r:id="rId25"/>
    <sheet name="Denmark" sheetId="180" r:id="rId26"/>
    <sheet name="El Salvador" sheetId="181" r:id="rId27"/>
    <sheet name="Finland" sheetId="182" r:id="rId28"/>
    <sheet name="Germany" sheetId="183" r:id="rId29"/>
    <sheet name="Greece" sheetId="184" r:id="rId30"/>
    <sheet name="Guatemala" sheetId="185" r:id="rId31"/>
    <sheet name="Honduras" sheetId="186" r:id="rId32"/>
    <sheet name="India" sheetId="133" r:id="rId33"/>
    <sheet name="Ireland" sheetId="134" r:id="rId34"/>
    <sheet name="Italy" sheetId="135" r:id="rId35"/>
    <sheet name="Japan" sheetId="136" r:id="rId36"/>
    <sheet name="The Netherlands" sheetId="137" r:id="rId37"/>
    <sheet name="New Zealand" sheetId="138" r:id="rId38"/>
    <sheet name="Nicaragua" sheetId="187" r:id="rId39"/>
    <sheet name="Norway" sheetId="140" r:id="rId40"/>
    <sheet name="Panama" sheetId="188" r:id="rId41"/>
    <sheet name="Poland" sheetId="142" r:id="rId42"/>
    <sheet name="Russia" sheetId="143" r:id="rId43"/>
    <sheet name="South Africa" sheetId="144" r:id="rId44"/>
    <sheet name="Spain" sheetId="168" r:id="rId45"/>
    <sheet name="Sweden" sheetId="145" r:id="rId46"/>
    <sheet name="Switzerland" sheetId="146" r:id="rId47"/>
    <sheet name="Turkey" sheetId="147" r:id="rId48"/>
    <sheet name="UK" sheetId="148" r:id="rId49"/>
    <sheet name="UAE" sheetId="149" r:id="rId50"/>
    <sheet name="USA" sheetId="150" r:id="rId51"/>
    <sheet name="Sheet1" sheetId="170"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po1" localSheetId="22">#REF!</definedName>
    <definedName name="_po1" localSheetId="2">#REF!</definedName>
    <definedName name="_po1">#REF!</definedName>
    <definedName name="_po2" localSheetId="15">#REF!</definedName>
    <definedName name="_po2" localSheetId="17">#REF!</definedName>
    <definedName name="_po2" localSheetId="18">#REF!</definedName>
    <definedName name="_po2" localSheetId="19">#REF!</definedName>
    <definedName name="_po2" localSheetId="20">#REF!</definedName>
    <definedName name="_po2" localSheetId="21">#REF!</definedName>
    <definedName name="_po2" localSheetId="22">#REF!</definedName>
    <definedName name="_po2" localSheetId="23">#REF!</definedName>
    <definedName name="_po2" localSheetId="24">#REF!</definedName>
    <definedName name="_po2" localSheetId="25">#REF!</definedName>
    <definedName name="_po2" localSheetId="26">#REF!</definedName>
    <definedName name="_po2" localSheetId="27">#REF!</definedName>
    <definedName name="_po2" localSheetId="28">#REF!</definedName>
    <definedName name="_po2" localSheetId="29">#REF!</definedName>
    <definedName name="_po2" localSheetId="30">#REF!</definedName>
    <definedName name="_po2" localSheetId="31">#REF!</definedName>
    <definedName name="_po2" localSheetId="38">#REF!</definedName>
    <definedName name="_po2" localSheetId="2">#REF!</definedName>
    <definedName name="_po2" localSheetId="40">#REF!</definedName>
    <definedName name="_po2">#REF!</definedName>
    <definedName name="Argentina" localSheetId="15">#REF!</definedName>
    <definedName name="Argentina" localSheetId="17">#REF!</definedName>
    <definedName name="Argentina" localSheetId="18">#REF!</definedName>
    <definedName name="Argentina" localSheetId="19">#REF!</definedName>
    <definedName name="Argentina" localSheetId="20">#REF!</definedName>
    <definedName name="Argentina" localSheetId="21">#REF!</definedName>
    <definedName name="Argentina" localSheetId="22">#REF!</definedName>
    <definedName name="Argentina" localSheetId="23">#REF!</definedName>
    <definedName name="Argentina" localSheetId="24">#REF!</definedName>
    <definedName name="Argentina" localSheetId="25">#REF!</definedName>
    <definedName name="Argentina" localSheetId="26">#REF!</definedName>
    <definedName name="Argentina" localSheetId="27">#REF!</definedName>
    <definedName name="Argentina" localSheetId="28">#REF!</definedName>
    <definedName name="Argentina" localSheetId="29">#REF!</definedName>
    <definedName name="Argentina" localSheetId="30">#REF!</definedName>
    <definedName name="Argentina" localSheetId="31">#REF!</definedName>
    <definedName name="Argentina" localSheetId="38">#REF!</definedName>
    <definedName name="Argentina" localSheetId="2">#REF!</definedName>
    <definedName name="Argentina" localSheetId="40">#REF!</definedName>
    <definedName name="Argentina">#REF!</definedName>
    <definedName name="Australia" localSheetId="15">#REF!</definedName>
    <definedName name="Australia" localSheetId="17">#REF!</definedName>
    <definedName name="Australia" localSheetId="18">#REF!</definedName>
    <definedName name="Australia" localSheetId="19">#REF!</definedName>
    <definedName name="Australia" localSheetId="20">#REF!</definedName>
    <definedName name="Australia" localSheetId="21">#REF!</definedName>
    <definedName name="Australia" localSheetId="22">#REF!</definedName>
    <definedName name="Australia" localSheetId="23">#REF!</definedName>
    <definedName name="Australia" localSheetId="24">#REF!</definedName>
    <definedName name="Australia" localSheetId="25">#REF!</definedName>
    <definedName name="Australia" localSheetId="26">#REF!</definedName>
    <definedName name="Australia" localSheetId="27">#REF!</definedName>
    <definedName name="Australia" localSheetId="28">#REF!</definedName>
    <definedName name="Australia" localSheetId="29">#REF!</definedName>
    <definedName name="Australia" localSheetId="30">#REF!</definedName>
    <definedName name="Australia" localSheetId="31">#REF!</definedName>
    <definedName name="Australia" localSheetId="38">#REF!</definedName>
    <definedName name="Australia" localSheetId="2">#REF!</definedName>
    <definedName name="Australia" localSheetId="40">#REF!</definedName>
    <definedName name="Australia">#REF!</definedName>
    <definedName name="Austria" localSheetId="15">#REF!</definedName>
    <definedName name="Austria" localSheetId="17">#REF!</definedName>
    <definedName name="Austria" localSheetId="18">#REF!</definedName>
    <definedName name="Austria" localSheetId="19">#REF!</definedName>
    <definedName name="Austria" localSheetId="20">#REF!</definedName>
    <definedName name="Austria" localSheetId="21">#REF!</definedName>
    <definedName name="Austria" localSheetId="22">#REF!</definedName>
    <definedName name="Austria" localSheetId="23">#REF!</definedName>
    <definedName name="Austria" localSheetId="24">#REF!</definedName>
    <definedName name="Austria" localSheetId="25">#REF!</definedName>
    <definedName name="Austria" localSheetId="26">#REF!</definedName>
    <definedName name="Austria" localSheetId="27">#REF!</definedName>
    <definedName name="Austria" localSheetId="28">#REF!</definedName>
    <definedName name="Austria" localSheetId="29">#REF!</definedName>
    <definedName name="Austria" localSheetId="30">#REF!</definedName>
    <definedName name="Austria" localSheetId="31">#REF!</definedName>
    <definedName name="Austria" localSheetId="38">#REF!</definedName>
    <definedName name="Austria" localSheetId="2">#REF!</definedName>
    <definedName name="Austria" localSheetId="40">#REF!</definedName>
    <definedName name="Austria">#REF!</definedName>
    <definedName name="Belgium" localSheetId="15">#REF!</definedName>
    <definedName name="Belgium" localSheetId="17">#REF!</definedName>
    <definedName name="Belgium" localSheetId="18">#REF!</definedName>
    <definedName name="Belgium" localSheetId="19">#REF!</definedName>
    <definedName name="Belgium" localSheetId="20">#REF!</definedName>
    <definedName name="Belgium" localSheetId="21">#REF!</definedName>
    <definedName name="Belgium" localSheetId="22">#REF!</definedName>
    <definedName name="Belgium" localSheetId="23">#REF!</definedName>
    <definedName name="Belgium" localSheetId="24">#REF!</definedName>
    <definedName name="Belgium" localSheetId="25">#REF!</definedName>
    <definedName name="Belgium" localSheetId="26">#REF!</definedName>
    <definedName name="Belgium" localSheetId="27">#REF!</definedName>
    <definedName name="Belgium" localSheetId="28">#REF!</definedName>
    <definedName name="Belgium" localSheetId="29">#REF!</definedName>
    <definedName name="Belgium" localSheetId="30">#REF!</definedName>
    <definedName name="Belgium" localSheetId="31">#REF!</definedName>
    <definedName name="Belgium" localSheetId="38">#REF!</definedName>
    <definedName name="Belgium" localSheetId="2">#REF!</definedName>
    <definedName name="Belgium" localSheetId="40">#REF!</definedName>
    <definedName name="Belgium">#REF!</definedName>
    <definedName name="Brazil" localSheetId="15">#REF!</definedName>
    <definedName name="Brazil" localSheetId="17">#REF!</definedName>
    <definedName name="Brazil" localSheetId="18">#REF!</definedName>
    <definedName name="Brazil" localSheetId="19">#REF!</definedName>
    <definedName name="Brazil" localSheetId="20">#REF!</definedName>
    <definedName name="Brazil" localSheetId="21">#REF!</definedName>
    <definedName name="Brazil" localSheetId="22">#REF!</definedName>
    <definedName name="Brazil" localSheetId="23">#REF!</definedName>
    <definedName name="Brazil" localSheetId="24">#REF!</definedName>
    <definedName name="Brazil" localSheetId="25">#REF!</definedName>
    <definedName name="Brazil" localSheetId="26">#REF!</definedName>
    <definedName name="Brazil" localSheetId="27">#REF!</definedName>
    <definedName name="Brazil" localSheetId="28">#REF!</definedName>
    <definedName name="Brazil" localSheetId="29">#REF!</definedName>
    <definedName name="Brazil" localSheetId="30">#REF!</definedName>
    <definedName name="Brazil" localSheetId="31">#REF!</definedName>
    <definedName name="Brazil" localSheetId="38">#REF!</definedName>
    <definedName name="Brazil" localSheetId="2">#REF!</definedName>
    <definedName name="Brazil" localSheetId="40">#REF!</definedName>
    <definedName name="Brazil">#REF!</definedName>
    <definedName name="Canada" localSheetId="15">#REF!</definedName>
    <definedName name="Canada" localSheetId="17">#REF!</definedName>
    <definedName name="Canada" localSheetId="18">#REF!</definedName>
    <definedName name="Canada" localSheetId="19">#REF!</definedName>
    <definedName name="Canada" localSheetId="20">#REF!</definedName>
    <definedName name="Canada" localSheetId="21">#REF!</definedName>
    <definedName name="Canada" localSheetId="22">#REF!</definedName>
    <definedName name="Canada" localSheetId="23">#REF!</definedName>
    <definedName name="Canada" localSheetId="24">#REF!</definedName>
    <definedName name="Canada" localSheetId="25">#REF!</definedName>
    <definedName name="Canada" localSheetId="26">#REF!</definedName>
    <definedName name="Canada" localSheetId="27">#REF!</definedName>
    <definedName name="Canada" localSheetId="28">#REF!</definedName>
    <definedName name="Canada" localSheetId="29">#REF!</definedName>
    <definedName name="Canada" localSheetId="30">#REF!</definedName>
    <definedName name="Canada" localSheetId="31">#REF!</definedName>
    <definedName name="Canada" localSheetId="38">#REF!</definedName>
    <definedName name="Canada" localSheetId="2">#REF!</definedName>
    <definedName name="Canada" localSheetId="40">#REF!</definedName>
    <definedName name="Canada">#REF!</definedName>
    <definedName name="Colombia" localSheetId="15">#REF!</definedName>
    <definedName name="Colombia" localSheetId="17">#REF!</definedName>
    <definedName name="Colombia" localSheetId="18">#REF!</definedName>
    <definedName name="Colombia" localSheetId="19">#REF!</definedName>
    <definedName name="Colombia" localSheetId="20">#REF!</definedName>
    <definedName name="Colombia" localSheetId="21">#REF!</definedName>
    <definedName name="Colombia" localSheetId="22">#REF!</definedName>
    <definedName name="Colombia" localSheetId="23">#REF!</definedName>
    <definedName name="Colombia" localSheetId="24">#REF!</definedName>
    <definedName name="Colombia" localSheetId="25">#REF!</definedName>
    <definedName name="Colombia" localSheetId="26">#REF!</definedName>
    <definedName name="Colombia" localSheetId="27">#REF!</definedName>
    <definedName name="Colombia" localSheetId="28">#REF!</definedName>
    <definedName name="Colombia" localSheetId="29">#REF!</definedName>
    <definedName name="Colombia" localSheetId="30">#REF!</definedName>
    <definedName name="Colombia" localSheetId="31">#REF!</definedName>
    <definedName name="Colombia" localSheetId="38">#REF!</definedName>
    <definedName name="Colombia" localSheetId="2">#REF!</definedName>
    <definedName name="Colombia" localSheetId="40">#REF!</definedName>
    <definedName name="Colombia">#REF!</definedName>
    <definedName name="CostaRica" localSheetId="15">#REF!</definedName>
    <definedName name="CostaRica" localSheetId="17">#REF!</definedName>
    <definedName name="CostaRica" localSheetId="18">#REF!</definedName>
    <definedName name="CostaRica" localSheetId="19">#REF!</definedName>
    <definedName name="CostaRica" localSheetId="20">#REF!</definedName>
    <definedName name="CostaRica" localSheetId="21">#REF!</definedName>
    <definedName name="CostaRica" localSheetId="22">#REF!</definedName>
    <definedName name="CostaRica" localSheetId="23">#REF!</definedName>
    <definedName name="CostaRica" localSheetId="24">#REF!</definedName>
    <definedName name="CostaRica" localSheetId="25">#REF!</definedName>
    <definedName name="CostaRica" localSheetId="26">#REF!</definedName>
    <definedName name="CostaRica" localSheetId="27">#REF!</definedName>
    <definedName name="CostaRica" localSheetId="28">#REF!</definedName>
    <definedName name="CostaRica" localSheetId="29">#REF!</definedName>
    <definedName name="CostaRica" localSheetId="30">#REF!</definedName>
    <definedName name="CostaRica" localSheetId="31">#REF!</definedName>
    <definedName name="CostaRica" localSheetId="38">#REF!</definedName>
    <definedName name="CostaRica" localSheetId="2">#REF!</definedName>
    <definedName name="CostaRica" localSheetId="40">#REF!</definedName>
    <definedName name="CostaRica">#REF!</definedName>
    <definedName name="Denmark" localSheetId="15">#REF!</definedName>
    <definedName name="Denmark" localSheetId="17">#REF!</definedName>
    <definedName name="Denmark" localSheetId="18">#REF!</definedName>
    <definedName name="Denmark" localSheetId="19">#REF!</definedName>
    <definedName name="Denmark" localSheetId="20">#REF!</definedName>
    <definedName name="Denmark" localSheetId="21">#REF!</definedName>
    <definedName name="Denmark" localSheetId="22">#REF!</definedName>
    <definedName name="Denmark" localSheetId="23">#REF!</definedName>
    <definedName name="Denmark" localSheetId="24">#REF!</definedName>
    <definedName name="Denmark" localSheetId="25">#REF!</definedName>
    <definedName name="Denmark" localSheetId="26">#REF!</definedName>
    <definedName name="Denmark" localSheetId="27">#REF!</definedName>
    <definedName name="Denmark" localSheetId="28">#REF!</definedName>
    <definedName name="Denmark" localSheetId="29">#REF!</definedName>
    <definedName name="Denmark" localSheetId="30">#REF!</definedName>
    <definedName name="Denmark" localSheetId="31">#REF!</definedName>
    <definedName name="Denmark" localSheetId="38">#REF!</definedName>
    <definedName name="Denmark" localSheetId="2">#REF!</definedName>
    <definedName name="Denmark" localSheetId="40">#REF!</definedName>
    <definedName name="Denmark">#REF!</definedName>
    <definedName name="ElSalvador" localSheetId="15">#REF!</definedName>
    <definedName name="ElSalvador" localSheetId="17">#REF!</definedName>
    <definedName name="ElSalvador" localSheetId="18">#REF!</definedName>
    <definedName name="ElSalvador" localSheetId="19">#REF!</definedName>
    <definedName name="ElSalvador" localSheetId="20">#REF!</definedName>
    <definedName name="ElSalvador" localSheetId="21">#REF!</definedName>
    <definedName name="ElSalvador" localSheetId="22">#REF!</definedName>
    <definedName name="ElSalvador" localSheetId="23">#REF!</definedName>
    <definedName name="ElSalvador" localSheetId="24">#REF!</definedName>
    <definedName name="ElSalvador" localSheetId="25">#REF!</definedName>
    <definedName name="ElSalvador" localSheetId="26">#REF!</definedName>
    <definedName name="ElSalvador" localSheetId="27">#REF!</definedName>
    <definedName name="ElSalvador" localSheetId="28">#REF!</definedName>
    <definedName name="ElSalvador" localSheetId="29">#REF!</definedName>
    <definedName name="ElSalvador" localSheetId="30">#REF!</definedName>
    <definedName name="ElSalvador" localSheetId="31">#REF!</definedName>
    <definedName name="ElSalvador" localSheetId="38">#REF!</definedName>
    <definedName name="ElSalvador" localSheetId="2">#REF!</definedName>
    <definedName name="ElSalvador" localSheetId="40">#REF!</definedName>
    <definedName name="ElSalvador">#REF!</definedName>
    <definedName name="Finland" localSheetId="15">#REF!</definedName>
    <definedName name="Finland" localSheetId="17">#REF!</definedName>
    <definedName name="Finland" localSheetId="18">#REF!</definedName>
    <definedName name="Finland" localSheetId="19">#REF!</definedName>
    <definedName name="Finland" localSheetId="20">#REF!</definedName>
    <definedName name="Finland" localSheetId="21">#REF!</definedName>
    <definedName name="Finland" localSheetId="22">#REF!</definedName>
    <definedName name="Finland" localSheetId="23">#REF!</definedName>
    <definedName name="Finland" localSheetId="24">#REF!</definedName>
    <definedName name="Finland" localSheetId="25">#REF!</definedName>
    <definedName name="Finland" localSheetId="26">#REF!</definedName>
    <definedName name="Finland" localSheetId="27">#REF!</definedName>
    <definedName name="Finland" localSheetId="28">#REF!</definedName>
    <definedName name="Finland" localSheetId="29">#REF!</definedName>
    <definedName name="Finland" localSheetId="30">#REF!</definedName>
    <definedName name="Finland" localSheetId="31">#REF!</definedName>
    <definedName name="Finland" localSheetId="38">#REF!</definedName>
    <definedName name="Finland" localSheetId="2">#REF!</definedName>
    <definedName name="Finland" localSheetId="40">#REF!</definedName>
    <definedName name="Finland">#REF!</definedName>
    <definedName name="France" localSheetId="15">#REF!</definedName>
    <definedName name="France" localSheetId="17">#REF!</definedName>
    <definedName name="France" localSheetId="18">#REF!</definedName>
    <definedName name="France" localSheetId="19">#REF!</definedName>
    <definedName name="France" localSheetId="20">#REF!</definedName>
    <definedName name="France" localSheetId="21">#REF!</definedName>
    <definedName name="France" localSheetId="22">#REF!</definedName>
    <definedName name="France" localSheetId="23">#REF!</definedName>
    <definedName name="France" localSheetId="24">#REF!</definedName>
    <definedName name="France" localSheetId="25">#REF!</definedName>
    <definedName name="France" localSheetId="26">#REF!</definedName>
    <definedName name="France" localSheetId="27">#REF!</definedName>
    <definedName name="France" localSheetId="28">#REF!</definedName>
    <definedName name="France" localSheetId="29">#REF!</definedName>
    <definedName name="France" localSheetId="30">#REF!</definedName>
    <definedName name="France" localSheetId="31">#REF!</definedName>
    <definedName name="France" localSheetId="38">#REF!</definedName>
    <definedName name="France" localSheetId="2">#REF!</definedName>
    <definedName name="France" localSheetId="40">#REF!</definedName>
    <definedName name="France">#REF!</definedName>
    <definedName name="Germany" localSheetId="15">#REF!</definedName>
    <definedName name="Germany" localSheetId="17">#REF!</definedName>
    <definedName name="Germany" localSheetId="18">#REF!</definedName>
    <definedName name="Germany" localSheetId="19">#REF!</definedName>
    <definedName name="Germany" localSheetId="20">#REF!</definedName>
    <definedName name="Germany" localSheetId="21">#REF!</definedName>
    <definedName name="Germany" localSheetId="22">#REF!</definedName>
    <definedName name="Germany" localSheetId="23">#REF!</definedName>
    <definedName name="Germany" localSheetId="24">#REF!</definedName>
    <definedName name="Germany" localSheetId="25">#REF!</definedName>
    <definedName name="Germany" localSheetId="26">#REF!</definedName>
    <definedName name="Germany" localSheetId="27">#REF!</definedName>
    <definedName name="Germany" localSheetId="28">#REF!</definedName>
    <definedName name="Germany" localSheetId="29">#REF!</definedName>
    <definedName name="Germany" localSheetId="30">#REF!</definedName>
    <definedName name="Germany" localSheetId="31">#REF!</definedName>
    <definedName name="Germany" localSheetId="38">#REF!</definedName>
    <definedName name="Germany" localSheetId="2">#REF!</definedName>
    <definedName name="Germany" localSheetId="40">#REF!</definedName>
    <definedName name="Germany">#REF!</definedName>
    <definedName name="Greece" localSheetId="15">#REF!</definedName>
    <definedName name="Greece" localSheetId="17">#REF!</definedName>
    <definedName name="Greece" localSheetId="18">#REF!</definedName>
    <definedName name="Greece" localSheetId="19">#REF!</definedName>
    <definedName name="Greece" localSheetId="20">#REF!</definedName>
    <definedName name="Greece" localSheetId="21">#REF!</definedName>
    <definedName name="Greece" localSheetId="22">#REF!</definedName>
    <definedName name="Greece" localSheetId="23">#REF!</definedName>
    <definedName name="Greece" localSheetId="24">#REF!</definedName>
    <definedName name="Greece" localSheetId="25">#REF!</definedName>
    <definedName name="Greece" localSheetId="26">#REF!</definedName>
    <definedName name="Greece" localSheetId="27">#REF!</definedName>
    <definedName name="Greece" localSheetId="28">#REF!</definedName>
    <definedName name="Greece" localSheetId="29">#REF!</definedName>
    <definedName name="Greece" localSheetId="30">#REF!</definedName>
    <definedName name="Greece" localSheetId="31">#REF!</definedName>
    <definedName name="Greece" localSheetId="38">#REF!</definedName>
    <definedName name="Greece" localSheetId="2">#REF!</definedName>
    <definedName name="Greece" localSheetId="40">#REF!</definedName>
    <definedName name="Greece">#REF!</definedName>
    <definedName name="Guatemala" localSheetId="15">#REF!</definedName>
    <definedName name="Guatemala" localSheetId="17">#REF!</definedName>
    <definedName name="Guatemala" localSheetId="18">#REF!</definedName>
    <definedName name="Guatemala" localSheetId="19">#REF!</definedName>
    <definedName name="Guatemala" localSheetId="20">#REF!</definedName>
    <definedName name="Guatemala" localSheetId="21">#REF!</definedName>
    <definedName name="Guatemala" localSheetId="22">#REF!</definedName>
    <definedName name="Guatemala" localSheetId="23">#REF!</definedName>
    <definedName name="Guatemala" localSheetId="24">#REF!</definedName>
    <definedName name="Guatemala" localSheetId="25">#REF!</definedName>
    <definedName name="Guatemala" localSheetId="26">#REF!</definedName>
    <definedName name="Guatemala" localSheetId="27">#REF!</definedName>
    <definedName name="Guatemala" localSheetId="28">#REF!</definedName>
    <definedName name="Guatemala" localSheetId="29">#REF!</definedName>
    <definedName name="Guatemala" localSheetId="30">#REF!</definedName>
    <definedName name="Guatemala" localSheetId="31">#REF!</definedName>
    <definedName name="Guatemala" localSheetId="38">#REF!</definedName>
    <definedName name="Guatemala" localSheetId="2">#REF!</definedName>
    <definedName name="Guatemala" localSheetId="40">#REF!</definedName>
    <definedName name="Guatemala">#REF!</definedName>
    <definedName name="Honduras" localSheetId="15">#REF!</definedName>
    <definedName name="Honduras" localSheetId="17">#REF!</definedName>
    <definedName name="Honduras" localSheetId="18">#REF!</definedName>
    <definedName name="Honduras" localSheetId="19">#REF!</definedName>
    <definedName name="Honduras" localSheetId="20">#REF!</definedName>
    <definedName name="Honduras" localSheetId="21">#REF!</definedName>
    <definedName name="Honduras" localSheetId="22">#REF!</definedName>
    <definedName name="Honduras" localSheetId="23">#REF!</definedName>
    <definedName name="Honduras" localSheetId="24">#REF!</definedName>
    <definedName name="Honduras" localSheetId="25">#REF!</definedName>
    <definedName name="Honduras" localSheetId="26">#REF!</definedName>
    <definedName name="Honduras" localSheetId="27">#REF!</definedName>
    <definedName name="Honduras" localSheetId="28">#REF!</definedName>
    <definedName name="Honduras" localSheetId="29">#REF!</definedName>
    <definedName name="Honduras" localSheetId="30">#REF!</definedName>
    <definedName name="Honduras" localSheetId="31">#REF!</definedName>
    <definedName name="Honduras" localSheetId="38">#REF!</definedName>
    <definedName name="Honduras" localSheetId="2">#REF!</definedName>
    <definedName name="Honduras" localSheetId="40">#REF!</definedName>
    <definedName name="Honduras">#REF!</definedName>
    <definedName name="Italy" localSheetId="15">#REF!</definedName>
    <definedName name="Italy" localSheetId="17">#REF!</definedName>
    <definedName name="Italy" localSheetId="18">#REF!</definedName>
    <definedName name="Italy" localSheetId="19">#REF!</definedName>
    <definedName name="Italy" localSheetId="20">#REF!</definedName>
    <definedName name="Italy" localSheetId="21">#REF!</definedName>
    <definedName name="Italy" localSheetId="22">#REF!</definedName>
    <definedName name="Italy" localSheetId="23">#REF!</definedName>
    <definedName name="Italy" localSheetId="24">#REF!</definedName>
    <definedName name="Italy" localSheetId="25">#REF!</definedName>
    <definedName name="Italy" localSheetId="26">#REF!</definedName>
    <definedName name="Italy" localSheetId="27">#REF!</definedName>
    <definedName name="Italy" localSheetId="28">#REF!</definedName>
    <definedName name="Italy" localSheetId="29">#REF!</definedName>
    <definedName name="Italy" localSheetId="30">#REF!</definedName>
    <definedName name="Italy" localSheetId="31">#REF!</definedName>
    <definedName name="Italy" localSheetId="38">#REF!</definedName>
    <definedName name="Italy" localSheetId="2">#REF!</definedName>
    <definedName name="Italy" localSheetId="40">#REF!</definedName>
    <definedName name="Italy">#REF!</definedName>
    <definedName name="Japan" localSheetId="15">#REF!</definedName>
    <definedName name="Japan" localSheetId="17">#REF!</definedName>
    <definedName name="Japan" localSheetId="18">#REF!</definedName>
    <definedName name="Japan" localSheetId="19">#REF!</definedName>
    <definedName name="Japan" localSheetId="20">#REF!</definedName>
    <definedName name="Japan" localSheetId="21">#REF!</definedName>
    <definedName name="Japan" localSheetId="22">#REF!</definedName>
    <definedName name="Japan" localSheetId="23">#REF!</definedName>
    <definedName name="Japan" localSheetId="24">#REF!</definedName>
    <definedName name="Japan" localSheetId="25">#REF!</definedName>
    <definedName name="Japan" localSheetId="26">#REF!</definedName>
    <definedName name="Japan" localSheetId="27">#REF!</definedName>
    <definedName name="Japan" localSheetId="28">#REF!</definedName>
    <definedName name="Japan" localSheetId="29">#REF!</definedName>
    <definedName name="Japan" localSheetId="30">#REF!</definedName>
    <definedName name="Japan" localSheetId="31">#REF!</definedName>
    <definedName name="Japan" localSheetId="38">#REF!</definedName>
    <definedName name="Japan" localSheetId="2">#REF!</definedName>
    <definedName name="Japan" localSheetId="40">#REF!</definedName>
    <definedName name="Japan">#REF!</definedName>
    <definedName name="NewZealand" localSheetId="15">#REF!</definedName>
    <definedName name="NewZealand" localSheetId="17">#REF!</definedName>
    <definedName name="NewZealand" localSheetId="18">#REF!</definedName>
    <definedName name="NewZealand" localSheetId="19">#REF!</definedName>
    <definedName name="NewZealand" localSheetId="20">#REF!</definedName>
    <definedName name="NewZealand" localSheetId="21">#REF!</definedName>
    <definedName name="NewZealand" localSheetId="22">#REF!</definedName>
    <definedName name="NewZealand" localSheetId="23">#REF!</definedName>
    <definedName name="NewZealand" localSheetId="24">#REF!</definedName>
    <definedName name="NewZealand" localSheetId="25">#REF!</definedName>
    <definedName name="NewZealand" localSheetId="26">#REF!</definedName>
    <definedName name="NewZealand" localSheetId="27">#REF!</definedName>
    <definedName name="NewZealand" localSheetId="28">#REF!</definedName>
    <definedName name="NewZealand" localSheetId="29">#REF!</definedName>
    <definedName name="NewZealand" localSheetId="30">#REF!</definedName>
    <definedName name="NewZealand" localSheetId="31">#REF!</definedName>
    <definedName name="NewZealand" localSheetId="38">#REF!</definedName>
    <definedName name="NewZealand" localSheetId="2">#REF!</definedName>
    <definedName name="NewZealand" localSheetId="40">#REF!</definedName>
    <definedName name="NewZealand">#REF!</definedName>
    <definedName name="Nicaragua" localSheetId="15">#REF!</definedName>
    <definedName name="Nicaragua" localSheetId="17">#REF!</definedName>
    <definedName name="Nicaragua" localSheetId="18">#REF!</definedName>
    <definedName name="Nicaragua" localSheetId="19">#REF!</definedName>
    <definedName name="Nicaragua" localSheetId="20">#REF!</definedName>
    <definedName name="Nicaragua" localSheetId="21">#REF!</definedName>
    <definedName name="Nicaragua" localSheetId="22">#REF!</definedName>
    <definedName name="Nicaragua" localSheetId="23">#REF!</definedName>
    <definedName name="Nicaragua" localSheetId="24">#REF!</definedName>
    <definedName name="Nicaragua" localSheetId="25">#REF!</definedName>
    <definedName name="Nicaragua" localSheetId="26">#REF!</definedName>
    <definedName name="Nicaragua" localSheetId="27">#REF!</definedName>
    <definedName name="Nicaragua" localSheetId="28">#REF!</definedName>
    <definedName name="Nicaragua" localSheetId="29">#REF!</definedName>
    <definedName name="Nicaragua" localSheetId="30">#REF!</definedName>
    <definedName name="Nicaragua" localSheetId="31">#REF!</definedName>
    <definedName name="Nicaragua" localSheetId="38">#REF!</definedName>
    <definedName name="Nicaragua" localSheetId="2">#REF!</definedName>
    <definedName name="Nicaragua" localSheetId="40">#REF!</definedName>
    <definedName name="Nicaragua">#REF!</definedName>
    <definedName name="Norway" localSheetId="15">#REF!</definedName>
    <definedName name="Norway" localSheetId="17">#REF!</definedName>
    <definedName name="Norway" localSheetId="18">#REF!</definedName>
    <definedName name="Norway" localSheetId="19">#REF!</definedName>
    <definedName name="Norway" localSheetId="20">#REF!</definedName>
    <definedName name="Norway" localSheetId="21">#REF!</definedName>
    <definedName name="Norway" localSheetId="22">#REF!</definedName>
    <definedName name="Norway" localSheetId="23">#REF!</definedName>
    <definedName name="Norway" localSheetId="24">#REF!</definedName>
    <definedName name="Norway" localSheetId="25">#REF!</definedName>
    <definedName name="Norway" localSheetId="26">#REF!</definedName>
    <definedName name="Norway" localSheetId="27">#REF!</definedName>
    <definedName name="Norway" localSheetId="28">#REF!</definedName>
    <definedName name="Norway" localSheetId="29">#REF!</definedName>
    <definedName name="Norway" localSheetId="30">#REF!</definedName>
    <definedName name="Norway" localSheetId="31">#REF!</definedName>
    <definedName name="Norway" localSheetId="38">#REF!</definedName>
    <definedName name="Norway" localSheetId="2">#REF!</definedName>
    <definedName name="Norway" localSheetId="40">#REF!</definedName>
    <definedName name="Norway">#REF!</definedName>
    <definedName name="NvsASD">"V2012-12-31"</definedName>
    <definedName name="NvsAutoDrillOk">"VN"</definedName>
    <definedName name="NvsElapsedTime" localSheetId="19">0.00928240740904585</definedName>
    <definedName name="NvsElapsedTime">0.00928240740904585</definedName>
    <definedName name="NvsEndTime" localSheetId="19">41361.255474537</definedName>
    <definedName name="NvsEndTime">41361.255474537</definedName>
    <definedName name="NvsInstLang">"VENG"</definedName>
    <definedName name="NvsInstSpec">"%,FBOOK_CODE,TBOOK_CODE,NI"</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"%,X,RZF..mynPlode,CZF.."</definedName>
    <definedName name="NvsPanelBusUnit">"V"</definedName>
    <definedName name="NvsPanelEffdt">"V1992-01-01"</definedName>
    <definedName name="NvsPanelSetid">"VMODEL"</definedName>
    <definedName name="NvsReqBU">"V8030"</definedName>
    <definedName name="NvsReqBUOnly">"VN"</definedName>
    <definedName name="NvsTransLed">"VN"</definedName>
    <definedName name="NvsTreeASD">"V2012-12-31"</definedName>
    <definedName name="NvsValTbl.PRODUCT">"PRODUCT_TBL"</definedName>
    <definedName name="Panama" localSheetId="15">#REF!</definedName>
    <definedName name="Panama" localSheetId="17">#REF!</definedName>
    <definedName name="Panama" localSheetId="18">#REF!</definedName>
    <definedName name="Panama" localSheetId="19">#REF!</definedName>
    <definedName name="Panama" localSheetId="20">#REF!</definedName>
    <definedName name="Panama" localSheetId="21">#REF!</definedName>
    <definedName name="Panama" localSheetId="22">#REF!</definedName>
    <definedName name="Panama" localSheetId="23">#REF!</definedName>
    <definedName name="Panama" localSheetId="24">#REF!</definedName>
    <definedName name="Panama" localSheetId="25">#REF!</definedName>
    <definedName name="Panama" localSheetId="26">#REF!</definedName>
    <definedName name="Panama" localSheetId="27">#REF!</definedName>
    <definedName name="Panama" localSheetId="28">#REF!</definedName>
    <definedName name="Panama" localSheetId="29">#REF!</definedName>
    <definedName name="Panama" localSheetId="30">#REF!</definedName>
    <definedName name="Panama" localSheetId="31">#REF!</definedName>
    <definedName name="Panama" localSheetId="38">#REF!</definedName>
    <definedName name="Panama" localSheetId="2">#REF!</definedName>
    <definedName name="Panama" localSheetId="40">#REF!</definedName>
    <definedName name="Panama">#REF!</definedName>
    <definedName name="Poland" localSheetId="15">#REF!</definedName>
    <definedName name="Poland" localSheetId="17">#REF!</definedName>
    <definedName name="Poland" localSheetId="18">#REF!</definedName>
    <definedName name="Poland" localSheetId="19">#REF!</definedName>
    <definedName name="Poland" localSheetId="20">#REF!</definedName>
    <definedName name="Poland" localSheetId="21">#REF!</definedName>
    <definedName name="Poland" localSheetId="22">#REF!</definedName>
    <definedName name="Poland" localSheetId="23">#REF!</definedName>
    <definedName name="Poland" localSheetId="24">#REF!</definedName>
    <definedName name="Poland" localSheetId="25">#REF!</definedName>
    <definedName name="Poland" localSheetId="26">#REF!</definedName>
    <definedName name="Poland" localSheetId="27">#REF!</definedName>
    <definedName name="Poland" localSheetId="28">#REF!</definedName>
    <definedName name="Poland" localSheetId="29">#REF!</definedName>
    <definedName name="Poland" localSheetId="30">#REF!</definedName>
    <definedName name="Poland" localSheetId="31">#REF!</definedName>
    <definedName name="Poland" localSheetId="38">#REF!</definedName>
    <definedName name="Poland" localSheetId="2">#REF!</definedName>
    <definedName name="Poland" localSheetId="40">#REF!</definedName>
    <definedName name="Poland">#REF!</definedName>
    <definedName name="Port" localSheetId="20">#REF!</definedName>
    <definedName name="Port" localSheetId="2">#REF!</definedName>
    <definedName name="Port">#REF!</definedName>
    <definedName name="Port?" localSheetId="15">#REF!</definedName>
    <definedName name="Port?" localSheetId="17">#REF!</definedName>
    <definedName name="Port?" localSheetId="18">#REF!</definedName>
    <definedName name="Port?" localSheetId="19">#REF!</definedName>
    <definedName name="Port?" localSheetId="20">#REF!</definedName>
    <definedName name="Port?" localSheetId="21">#REF!</definedName>
    <definedName name="Port?" localSheetId="22">#REF!</definedName>
    <definedName name="Port?" localSheetId="23">#REF!</definedName>
    <definedName name="Port?" localSheetId="24">#REF!</definedName>
    <definedName name="Port?" localSheetId="25">#REF!</definedName>
    <definedName name="Port?" localSheetId="26">#REF!</definedName>
    <definedName name="Port?" localSheetId="27">#REF!</definedName>
    <definedName name="Port?" localSheetId="28">#REF!</definedName>
    <definedName name="Port?" localSheetId="29">#REF!</definedName>
    <definedName name="Port?" localSheetId="30">#REF!</definedName>
    <definedName name="Port?" localSheetId="31">#REF!</definedName>
    <definedName name="Port?" localSheetId="38">#REF!</definedName>
    <definedName name="Port?" localSheetId="2">#REF!</definedName>
    <definedName name="Port?" localSheetId="40">#REF!</definedName>
    <definedName name="Port?">#REF!</definedName>
    <definedName name="Portugal" localSheetId="15">#REF!</definedName>
    <definedName name="Portugal" localSheetId="17">#REF!</definedName>
    <definedName name="Portugal" localSheetId="18">#REF!</definedName>
    <definedName name="Portugal" localSheetId="19">#REF!</definedName>
    <definedName name="Portugal" localSheetId="20">#REF!</definedName>
    <definedName name="Portugal" localSheetId="21">#REF!</definedName>
    <definedName name="Portugal" localSheetId="22">#REF!</definedName>
    <definedName name="Portugal" localSheetId="23">#REF!</definedName>
    <definedName name="Portugal" localSheetId="24">#REF!</definedName>
    <definedName name="Portugal" localSheetId="25">#REF!</definedName>
    <definedName name="Portugal" localSheetId="26">#REF!</definedName>
    <definedName name="Portugal" localSheetId="27">#REF!</definedName>
    <definedName name="Portugal" localSheetId="28">#REF!</definedName>
    <definedName name="Portugal" localSheetId="29">#REF!</definedName>
    <definedName name="Portugal" localSheetId="30">#REF!</definedName>
    <definedName name="Portugal" localSheetId="31">#REF!</definedName>
    <definedName name="Portugal" localSheetId="38">#REF!</definedName>
    <definedName name="Portugal" localSheetId="2">#REF!</definedName>
    <definedName name="Portugal" localSheetId="40">#REF!</definedName>
    <definedName name="Portugal">#REF!</definedName>
    <definedName name="Positive_or_Negative" localSheetId="15">[1]Questionnaire!#REF!</definedName>
    <definedName name="Positive_or_Negative" localSheetId="17">[2]Questionnaire!#REF!</definedName>
    <definedName name="Positive_or_Negative" localSheetId="18">[3]Questionnaire!#REF!</definedName>
    <definedName name="Positive_or_Negative" localSheetId="19">[4]Questionnaire!#REF!</definedName>
    <definedName name="Positive_or_Negative" localSheetId="20">[5]Questionnaire!#REF!</definedName>
    <definedName name="Positive_or_Negative" localSheetId="21">[6]Questionnaire!#REF!</definedName>
    <definedName name="Positive_or_Negative" localSheetId="22">[6]Questionnaire!#REF!</definedName>
    <definedName name="Positive_or_Negative" localSheetId="23">[7]Questionnaire!#REF!</definedName>
    <definedName name="Positive_or_Negative" localSheetId="24">[8]Questionnaire!#REF!</definedName>
    <definedName name="Positive_or_Negative" localSheetId="25">[9]Questionnaire!#REF!</definedName>
    <definedName name="Positive_or_Negative" localSheetId="26">[10]Questionnaire!#REF!</definedName>
    <definedName name="Positive_or_Negative" localSheetId="27">[11]Questionnaire!#REF!</definedName>
    <definedName name="Positive_or_Negative" localSheetId="28">[12]Questionnaire!#REF!</definedName>
    <definedName name="Positive_or_Negative" localSheetId="29">[13]Questionnaire!#REF!</definedName>
    <definedName name="Positive_or_Negative" localSheetId="30">[14]Questionnaire!#REF!</definedName>
    <definedName name="Positive_or_Negative" localSheetId="31">[15]Questionnaire!#REF!</definedName>
    <definedName name="Positive_or_Negative" localSheetId="38">[16]Questionnaire!#REF!</definedName>
    <definedName name="Positive_or_Negative" localSheetId="2">[1]Questionnaire!#REF!</definedName>
    <definedName name="Positive_or_Negative" localSheetId="40">[17]Questionnaire!#REF!</definedName>
    <definedName name="Positive_or_Negative">[1]Questionnaire!#REF!</definedName>
    <definedName name="_xlnm.Print_Titles" localSheetId="19">Brazil!$1:$6</definedName>
    <definedName name="s" localSheetId="15">#REF!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9">#REF!</definedName>
    <definedName name="s" localSheetId="30">#REF!</definedName>
    <definedName name="s" localSheetId="31">#REF!</definedName>
    <definedName name="s" localSheetId="38">#REF!</definedName>
    <definedName name="s" localSheetId="2">#REF!</definedName>
    <definedName name="s" localSheetId="40">#REF!</definedName>
    <definedName name="s">#REF!</definedName>
    <definedName name="SouthAfrica" localSheetId="15">#REF!</definedName>
    <definedName name="SouthAfrica" localSheetId="17">#REF!</definedName>
    <definedName name="SouthAfrica" localSheetId="18">#REF!</definedName>
    <definedName name="SouthAfrica" localSheetId="19">#REF!</definedName>
    <definedName name="SouthAfrica" localSheetId="20">#REF!</definedName>
    <definedName name="SouthAfrica" localSheetId="21">#REF!</definedName>
    <definedName name="SouthAfrica" localSheetId="22">#REF!</definedName>
    <definedName name="SouthAfrica" localSheetId="23">#REF!</definedName>
    <definedName name="SouthAfrica" localSheetId="24">#REF!</definedName>
    <definedName name="SouthAfrica" localSheetId="25">#REF!</definedName>
    <definedName name="SouthAfrica" localSheetId="26">#REF!</definedName>
    <definedName name="SouthAfrica" localSheetId="27">#REF!</definedName>
    <definedName name="SouthAfrica" localSheetId="28">#REF!</definedName>
    <definedName name="SouthAfrica" localSheetId="29">#REF!</definedName>
    <definedName name="SouthAfrica" localSheetId="30">#REF!</definedName>
    <definedName name="SouthAfrica" localSheetId="31">#REF!</definedName>
    <definedName name="SouthAfrica" localSheetId="38">#REF!</definedName>
    <definedName name="SouthAfrica" localSheetId="2">#REF!</definedName>
    <definedName name="SouthAfrica" localSheetId="40">#REF!</definedName>
    <definedName name="SouthAfrica">#REF!</definedName>
    <definedName name="Sweden" localSheetId="15">#REF!</definedName>
    <definedName name="Sweden" localSheetId="17">#REF!</definedName>
    <definedName name="Sweden" localSheetId="18">#REF!</definedName>
    <definedName name="Sweden" localSheetId="19">#REF!</definedName>
    <definedName name="Sweden" localSheetId="20">#REF!</definedName>
    <definedName name="Sweden" localSheetId="21">#REF!</definedName>
    <definedName name="Sweden" localSheetId="22">#REF!</definedName>
    <definedName name="Sweden" localSheetId="23">#REF!</definedName>
    <definedName name="Sweden" localSheetId="24">#REF!</definedName>
    <definedName name="Sweden" localSheetId="25">#REF!</definedName>
    <definedName name="Sweden" localSheetId="26">#REF!</definedName>
    <definedName name="Sweden" localSheetId="27">#REF!</definedName>
    <definedName name="Sweden" localSheetId="28">#REF!</definedName>
    <definedName name="Sweden" localSheetId="29">#REF!</definedName>
    <definedName name="Sweden" localSheetId="30">#REF!</definedName>
    <definedName name="Sweden" localSheetId="31">#REF!</definedName>
    <definedName name="Sweden" localSheetId="38">#REF!</definedName>
    <definedName name="Sweden" localSheetId="2">#REF!</definedName>
    <definedName name="Sweden" localSheetId="40">#REF!</definedName>
    <definedName name="Sweden">#REF!</definedName>
    <definedName name="Switerland" localSheetId="15">#REF!</definedName>
    <definedName name="Switerland" localSheetId="17">#REF!</definedName>
    <definedName name="Switerland" localSheetId="18">#REF!</definedName>
    <definedName name="Switerland" localSheetId="19">#REF!</definedName>
    <definedName name="Switerland" localSheetId="20">#REF!</definedName>
    <definedName name="Switerland" localSheetId="21">#REF!</definedName>
    <definedName name="Switerland" localSheetId="22">#REF!</definedName>
    <definedName name="Switerland" localSheetId="23">#REF!</definedName>
    <definedName name="Switerland" localSheetId="24">#REF!</definedName>
    <definedName name="Switerland" localSheetId="25">#REF!</definedName>
    <definedName name="Switerland" localSheetId="26">#REF!</definedName>
    <definedName name="Switerland" localSheetId="27">#REF!</definedName>
    <definedName name="Switerland" localSheetId="28">#REF!</definedName>
    <definedName name="Switerland" localSheetId="29">#REF!</definedName>
    <definedName name="Switerland" localSheetId="30">#REF!</definedName>
    <definedName name="Switerland" localSheetId="31">#REF!</definedName>
    <definedName name="Switerland" localSheetId="38">#REF!</definedName>
    <definedName name="Switerland" localSheetId="2">#REF!</definedName>
    <definedName name="Switerland" localSheetId="40">#REF!</definedName>
    <definedName name="Switerland">#REF!</definedName>
    <definedName name="TheNetherlands" localSheetId="15">#REF!</definedName>
    <definedName name="TheNetherlands" localSheetId="17">#REF!</definedName>
    <definedName name="TheNetherlands" localSheetId="18">#REF!</definedName>
    <definedName name="TheNetherlands" localSheetId="19">#REF!</definedName>
    <definedName name="TheNetherlands" localSheetId="20">#REF!</definedName>
    <definedName name="TheNetherlands" localSheetId="21">#REF!</definedName>
    <definedName name="TheNetherlands" localSheetId="22">#REF!</definedName>
    <definedName name="TheNetherlands" localSheetId="23">#REF!</definedName>
    <definedName name="TheNetherlands" localSheetId="24">#REF!</definedName>
    <definedName name="TheNetherlands" localSheetId="25">#REF!</definedName>
    <definedName name="TheNetherlands" localSheetId="26">#REF!</definedName>
    <definedName name="TheNetherlands" localSheetId="27">#REF!</definedName>
    <definedName name="TheNetherlands" localSheetId="28">#REF!</definedName>
    <definedName name="TheNetherlands" localSheetId="29">#REF!</definedName>
    <definedName name="TheNetherlands" localSheetId="30">#REF!</definedName>
    <definedName name="TheNetherlands" localSheetId="31">#REF!</definedName>
    <definedName name="TheNetherlands" localSheetId="38">#REF!</definedName>
    <definedName name="TheNetherlands" localSheetId="2">#REF!</definedName>
    <definedName name="TheNetherlands" localSheetId="40">#REF!</definedName>
    <definedName name="TheNetherlands">#REF!</definedName>
    <definedName name="Turkey" localSheetId="15">#REF!</definedName>
    <definedName name="Turkey" localSheetId="17">#REF!</definedName>
    <definedName name="Turkey" localSheetId="18">#REF!</definedName>
    <definedName name="Turkey" localSheetId="19">#REF!</definedName>
    <definedName name="Turkey" localSheetId="20">#REF!</definedName>
    <definedName name="Turkey" localSheetId="21">#REF!</definedName>
    <definedName name="Turkey" localSheetId="22">#REF!</definedName>
    <definedName name="Turkey" localSheetId="23">#REF!</definedName>
    <definedName name="Turkey" localSheetId="24">#REF!</definedName>
    <definedName name="Turkey" localSheetId="25">#REF!</definedName>
    <definedName name="Turkey" localSheetId="26">#REF!</definedName>
    <definedName name="Turkey" localSheetId="27">#REF!</definedName>
    <definedName name="Turkey" localSheetId="28">#REF!</definedName>
    <definedName name="Turkey" localSheetId="29">#REF!</definedName>
    <definedName name="Turkey" localSheetId="30">#REF!</definedName>
    <definedName name="Turkey" localSheetId="31">#REF!</definedName>
    <definedName name="Turkey" localSheetId="38">#REF!</definedName>
    <definedName name="Turkey" localSheetId="2">#REF!</definedName>
    <definedName name="Turkey" localSheetId="40">#REF!</definedName>
    <definedName name="Turkey">#REF!</definedName>
    <definedName name="UAE" localSheetId="15">#REF!</definedName>
    <definedName name="UAE" localSheetId="17">#REF!</definedName>
    <definedName name="UAE" localSheetId="18">#REF!</definedName>
    <definedName name="UAE" localSheetId="19">#REF!</definedName>
    <definedName name="UAE" localSheetId="20">#REF!</definedName>
    <definedName name="UAE" localSheetId="21">#REF!</definedName>
    <definedName name="UAE" localSheetId="22">#REF!</definedName>
    <definedName name="UAE" localSheetId="23">#REF!</definedName>
    <definedName name="UAE" localSheetId="24">#REF!</definedName>
    <definedName name="UAE" localSheetId="25">#REF!</definedName>
    <definedName name="UAE" localSheetId="26">#REF!</definedName>
    <definedName name="UAE" localSheetId="27">#REF!</definedName>
    <definedName name="UAE" localSheetId="28">#REF!</definedName>
    <definedName name="UAE" localSheetId="29">#REF!</definedName>
    <definedName name="UAE" localSheetId="30">#REF!</definedName>
    <definedName name="UAE" localSheetId="31">#REF!</definedName>
    <definedName name="UAE" localSheetId="38">#REF!</definedName>
    <definedName name="UAE" localSheetId="2">#REF!</definedName>
    <definedName name="UAE" localSheetId="40">#REF!</definedName>
    <definedName name="UAE">#REF!</definedName>
    <definedName name="UK" localSheetId="15">#REF!</definedName>
    <definedName name="UK" localSheetId="17">#REF!</definedName>
    <definedName name="UK" localSheetId="18">#REF!</definedName>
    <definedName name="UK" localSheetId="19">#REF!</definedName>
    <definedName name="UK" localSheetId="20">#REF!</definedName>
    <definedName name="UK" localSheetId="21">#REF!</definedName>
    <definedName name="UK" localSheetId="22">#REF!</definedName>
    <definedName name="UK" localSheetId="23">#REF!</definedName>
    <definedName name="UK" localSheetId="24">#REF!</definedName>
    <definedName name="UK" localSheetId="25">#REF!</definedName>
    <definedName name="UK" localSheetId="26">#REF!</definedName>
    <definedName name="UK" localSheetId="27">#REF!</definedName>
    <definedName name="UK" localSheetId="28">#REF!</definedName>
    <definedName name="UK" localSheetId="29">#REF!</definedName>
    <definedName name="UK" localSheetId="30">#REF!</definedName>
    <definedName name="UK" localSheetId="31">#REF!</definedName>
    <definedName name="UK" localSheetId="38">#REF!</definedName>
    <definedName name="UK" localSheetId="2">#REF!</definedName>
    <definedName name="UK" localSheetId="40">#REF!</definedName>
    <definedName name="UK">#REF!</definedName>
    <definedName name="USA" localSheetId="15">#REF!</definedName>
    <definedName name="USA" localSheetId="17">#REF!</definedName>
    <definedName name="USA" localSheetId="18">#REF!</definedName>
    <definedName name="USA" localSheetId="19">#REF!</definedName>
    <definedName name="USA" localSheetId="20">#REF!</definedName>
    <definedName name="USA" localSheetId="21">#REF!</definedName>
    <definedName name="USA" localSheetId="22">#REF!</definedName>
    <definedName name="USA" localSheetId="23">#REF!</definedName>
    <definedName name="USA" localSheetId="24">#REF!</definedName>
    <definedName name="USA" localSheetId="25">#REF!</definedName>
    <definedName name="USA" localSheetId="26">#REF!</definedName>
    <definedName name="USA" localSheetId="27">#REF!</definedName>
    <definedName name="USA" localSheetId="28">#REF!</definedName>
    <definedName name="USA" localSheetId="29">#REF!</definedName>
    <definedName name="USA" localSheetId="30">#REF!</definedName>
    <definedName name="USA" localSheetId="31">#REF!</definedName>
    <definedName name="USA" localSheetId="38">#REF!</definedName>
    <definedName name="USA" localSheetId="2">#REF!</definedName>
    <definedName name="USA" localSheetId="40">#REF!</definedName>
    <definedName name="USA">#REF!</definedName>
  </definedNames>
  <calcPr calcId="152511"/>
</workbook>
</file>

<file path=xl/calcChain.xml><?xml version="1.0" encoding="utf-8"?>
<calcChain xmlns="http://schemas.openxmlformats.org/spreadsheetml/2006/main">
  <c r="O17" i="175" l="1"/>
  <c r="O16" i="175"/>
  <c r="O15" i="175"/>
  <c r="O14" i="175"/>
  <c r="O10" i="171"/>
  <c r="K20" i="190" l="1"/>
  <c r="K40" i="190"/>
  <c r="K55" i="190"/>
  <c r="H60" i="190"/>
  <c r="K60" i="190"/>
  <c r="K116" i="190"/>
  <c r="L116" i="190"/>
  <c r="K136" i="190"/>
  <c r="I174" i="190"/>
  <c r="I184" i="190"/>
  <c r="L194" i="190"/>
  <c r="N214" i="190"/>
  <c r="N224" i="190"/>
  <c r="O224" i="190"/>
  <c r="K254" i="190"/>
  <c r="N254" i="190"/>
  <c r="O254" i="190"/>
  <c r="N284" i="190"/>
  <c r="K324" i="190"/>
  <c r="N324" i="190"/>
  <c r="N334" i="190"/>
  <c r="K354" i="190"/>
  <c r="N354" i="190"/>
  <c r="O354" i="190"/>
  <c r="I40" i="106" l="1"/>
  <c r="M10" i="188" l="1"/>
  <c r="N10" i="188"/>
  <c r="O10" i="188"/>
  <c r="M11" i="188"/>
  <c r="N11" i="188"/>
  <c r="O11" i="188"/>
  <c r="M15" i="188"/>
  <c r="N15" i="188"/>
  <c r="O15" i="188"/>
  <c r="M16" i="188"/>
  <c r="N16" i="188"/>
  <c r="O16" i="188"/>
  <c r="M17" i="188"/>
  <c r="N17" i="188"/>
  <c r="O17" i="188"/>
  <c r="M18" i="188"/>
  <c r="N18" i="188"/>
  <c r="O18" i="188"/>
  <c r="N22" i="188"/>
  <c r="N23" i="188"/>
  <c r="N26" i="188"/>
  <c r="O26" i="188"/>
  <c r="N30" i="188"/>
  <c r="N31" i="188"/>
  <c r="N32" i="188"/>
  <c r="N33" i="188"/>
  <c r="N34" i="188"/>
  <c r="N35" i="188"/>
  <c r="N36" i="188"/>
  <c r="N37" i="188"/>
  <c r="N40" i="188"/>
  <c r="O44" i="188"/>
  <c r="V49" i="188"/>
  <c r="V50" i="188"/>
  <c r="V51" i="188"/>
  <c r="V52" i="188"/>
  <c r="V53" i="188"/>
  <c r="V54" i="188"/>
  <c r="V55" i="188"/>
  <c r="V56" i="188"/>
  <c r="V57" i="188"/>
  <c r="V74" i="188"/>
  <c r="W74" i="188"/>
  <c r="X74" i="188"/>
  <c r="Y74" i="188"/>
  <c r="Z74" i="188"/>
  <c r="AA74" i="188"/>
  <c r="V75" i="188"/>
  <c r="W75" i="188"/>
  <c r="X75" i="188"/>
  <c r="Y75" i="188"/>
  <c r="Z75" i="188"/>
  <c r="AA75" i="188"/>
  <c r="V76" i="188"/>
  <c r="W76" i="188"/>
  <c r="X76" i="188"/>
  <c r="Y76" i="188"/>
  <c r="Z76" i="188"/>
  <c r="AA76" i="188"/>
  <c r="V77" i="188"/>
  <c r="W77" i="188"/>
  <c r="X77" i="188"/>
  <c r="Y77" i="188"/>
  <c r="Z77" i="188"/>
  <c r="AA77" i="188"/>
  <c r="V78" i="188"/>
  <c r="W78" i="188"/>
  <c r="X78" i="188"/>
  <c r="Y78" i="188"/>
  <c r="Z78" i="188"/>
  <c r="AA78" i="188"/>
  <c r="V79" i="188"/>
  <c r="W79" i="188"/>
  <c r="X79" i="188"/>
  <c r="Y79" i="188"/>
  <c r="Z79" i="188"/>
  <c r="AA79" i="188"/>
  <c r="V80" i="188"/>
  <c r="W80" i="188"/>
  <c r="X80" i="188"/>
  <c r="Y80" i="188"/>
  <c r="Z80" i="188"/>
  <c r="AA80" i="188"/>
  <c r="V81" i="188"/>
  <c r="W81" i="188"/>
  <c r="X81" i="188"/>
  <c r="Y81" i="188"/>
  <c r="Z81" i="188"/>
  <c r="AA81" i="188"/>
  <c r="V82" i="188"/>
  <c r="W82" i="188"/>
  <c r="X82" i="188"/>
  <c r="Y82" i="188"/>
  <c r="Z82" i="188"/>
  <c r="AA82" i="188"/>
  <c r="V83" i="188"/>
  <c r="W83" i="188"/>
  <c r="X83" i="188"/>
  <c r="Y83" i="188"/>
  <c r="Z83" i="188"/>
  <c r="AA83" i="188"/>
  <c r="M10" i="187" l="1"/>
  <c r="N10" i="187"/>
  <c r="O10" i="187"/>
  <c r="M11" i="187"/>
  <c r="N11" i="187"/>
  <c r="O11" i="187"/>
  <c r="M15" i="187"/>
  <c r="N15" i="187"/>
  <c r="O15" i="187"/>
  <c r="M16" i="187"/>
  <c r="N16" i="187"/>
  <c r="O16" i="187"/>
  <c r="M17" i="187"/>
  <c r="N17" i="187"/>
  <c r="O17" i="187"/>
  <c r="M18" i="187"/>
  <c r="N18" i="187"/>
  <c r="O18" i="187"/>
  <c r="N22" i="187"/>
  <c r="N23" i="187"/>
  <c r="N26" i="187"/>
  <c r="O26" i="187"/>
  <c r="N30" i="187"/>
  <c r="N31" i="187"/>
  <c r="N32" i="187"/>
  <c r="N33" i="187"/>
  <c r="N34" i="187"/>
  <c r="N35" i="187"/>
  <c r="N36" i="187"/>
  <c r="N37" i="187"/>
  <c r="N40" i="187"/>
  <c r="O44" i="187"/>
  <c r="X49" i="187"/>
  <c r="X50" i="187"/>
  <c r="X51" i="187"/>
  <c r="X52" i="187"/>
  <c r="X53" i="187"/>
  <c r="X54" i="187"/>
  <c r="X55" i="187"/>
  <c r="X56" i="187"/>
  <c r="X57" i="187"/>
  <c r="V61" i="187"/>
  <c r="W61" i="187"/>
  <c r="X61" i="187"/>
  <c r="Y61" i="187"/>
  <c r="V62" i="187"/>
  <c r="W62" i="187"/>
  <c r="X62" i="187"/>
  <c r="Y62" i="187"/>
  <c r="V63" i="187"/>
  <c r="W63" i="187"/>
  <c r="X63" i="187"/>
  <c r="Y63" i="187"/>
  <c r="V64" i="187"/>
  <c r="W64" i="187"/>
  <c r="X64" i="187"/>
  <c r="Y64" i="187"/>
  <c r="V65" i="187"/>
  <c r="W65" i="187"/>
  <c r="X65" i="187"/>
  <c r="Y65" i="187"/>
  <c r="V66" i="187"/>
  <c r="W66" i="187"/>
  <c r="X66" i="187"/>
  <c r="Y66" i="187"/>
  <c r="V67" i="187"/>
  <c r="W67" i="187"/>
  <c r="X67" i="187"/>
  <c r="Y67" i="187"/>
  <c r="V68" i="187"/>
  <c r="W68" i="187"/>
  <c r="X68" i="187"/>
  <c r="Y68" i="187"/>
  <c r="V69" i="187"/>
  <c r="W69" i="187"/>
  <c r="X69" i="187"/>
  <c r="Y69" i="187"/>
  <c r="V70" i="187"/>
  <c r="W70" i="187"/>
  <c r="X70" i="187"/>
  <c r="Y70" i="187"/>
  <c r="Z74" i="187"/>
  <c r="AA74" i="187"/>
  <c r="Z75" i="187"/>
  <c r="AA75" i="187"/>
  <c r="Z76" i="187"/>
  <c r="AA76" i="187"/>
  <c r="Z77" i="187"/>
  <c r="AA77" i="187"/>
  <c r="Z78" i="187"/>
  <c r="AA78" i="187"/>
  <c r="Z79" i="187"/>
  <c r="AA79" i="187"/>
  <c r="Z80" i="187"/>
  <c r="AA80" i="187"/>
  <c r="Z81" i="187"/>
  <c r="AA81" i="187"/>
  <c r="Z82" i="187"/>
  <c r="AA82" i="187"/>
  <c r="Z83" i="187"/>
  <c r="AA83" i="187"/>
  <c r="M10" i="186" l="1"/>
  <c r="N10" i="186"/>
  <c r="O10" i="186"/>
  <c r="M11" i="186"/>
  <c r="N11" i="186"/>
  <c r="O11" i="186"/>
  <c r="M15" i="186"/>
  <c r="N15" i="186"/>
  <c r="O15" i="186"/>
  <c r="M16" i="186"/>
  <c r="N16" i="186"/>
  <c r="O16" i="186"/>
  <c r="M17" i="186"/>
  <c r="N17" i="186"/>
  <c r="O17" i="186"/>
  <c r="M18" i="186"/>
  <c r="N18" i="186"/>
  <c r="O18" i="186"/>
  <c r="O26" i="186"/>
  <c r="O44" i="186"/>
  <c r="X49" i="186"/>
  <c r="X50" i="186"/>
  <c r="X51" i="186"/>
  <c r="X52" i="186"/>
  <c r="X53" i="186"/>
  <c r="X54" i="186"/>
  <c r="X55" i="186"/>
  <c r="X56" i="186"/>
  <c r="P57" i="186"/>
  <c r="X57" i="186"/>
  <c r="V74" i="186"/>
  <c r="W74" i="186"/>
  <c r="X74" i="186"/>
  <c r="Y74" i="186"/>
  <c r="Z74" i="186"/>
  <c r="AA74" i="186"/>
  <c r="V75" i="186"/>
  <c r="W75" i="186"/>
  <c r="X75" i="186"/>
  <c r="Y75" i="186"/>
  <c r="Z75" i="186"/>
  <c r="AA75" i="186"/>
  <c r="V76" i="186"/>
  <c r="W76" i="186"/>
  <c r="X76" i="186"/>
  <c r="Y76" i="186"/>
  <c r="Z76" i="186"/>
  <c r="AA76" i="186"/>
  <c r="V77" i="186"/>
  <c r="W77" i="186"/>
  <c r="X77" i="186"/>
  <c r="Y77" i="186"/>
  <c r="Z77" i="186"/>
  <c r="AA77" i="186"/>
  <c r="V78" i="186"/>
  <c r="W78" i="186"/>
  <c r="X78" i="186"/>
  <c r="Y78" i="186"/>
  <c r="Z78" i="186"/>
  <c r="AA78" i="186"/>
  <c r="V79" i="186"/>
  <c r="W79" i="186"/>
  <c r="X79" i="186"/>
  <c r="Y79" i="186"/>
  <c r="Z79" i="186"/>
  <c r="AA79" i="186"/>
  <c r="V80" i="186"/>
  <c r="W80" i="186"/>
  <c r="X80" i="186"/>
  <c r="Y80" i="186"/>
  <c r="Z80" i="186"/>
  <c r="AA80" i="186"/>
  <c r="V81" i="186"/>
  <c r="W81" i="186"/>
  <c r="X81" i="186"/>
  <c r="Y81" i="186"/>
  <c r="Z81" i="186"/>
  <c r="AA81" i="186"/>
  <c r="V82" i="186"/>
  <c r="W82" i="186"/>
  <c r="X82" i="186"/>
  <c r="Y82" i="186"/>
  <c r="Z82" i="186"/>
  <c r="AA82" i="186"/>
  <c r="V83" i="186"/>
  <c r="W83" i="186"/>
  <c r="X83" i="186"/>
  <c r="Y83" i="186"/>
  <c r="Z83" i="186"/>
  <c r="AA83" i="186"/>
  <c r="M10" i="185" l="1"/>
  <c r="N10" i="185"/>
  <c r="O10" i="185"/>
  <c r="M11" i="185"/>
  <c r="N11" i="185"/>
  <c r="O11" i="185"/>
  <c r="M15" i="185"/>
  <c r="N15" i="185"/>
  <c r="O15" i="185"/>
  <c r="M16" i="185"/>
  <c r="N16" i="185"/>
  <c r="O16" i="185"/>
  <c r="M17" i="185"/>
  <c r="N17" i="185"/>
  <c r="O17" i="185"/>
  <c r="M18" i="185"/>
  <c r="N18" i="185"/>
  <c r="O18" i="185"/>
  <c r="N22" i="185"/>
  <c r="N23" i="185"/>
  <c r="N26" i="185"/>
  <c r="O26" i="185"/>
  <c r="N30" i="185"/>
  <c r="N31" i="185"/>
  <c r="N32" i="185"/>
  <c r="N33" i="185"/>
  <c r="N34" i="185"/>
  <c r="N35" i="185"/>
  <c r="N36" i="185"/>
  <c r="N37" i="185"/>
  <c r="N40" i="185"/>
  <c r="O44" i="185"/>
  <c r="X49" i="185"/>
  <c r="X50" i="185"/>
  <c r="X51" i="185"/>
  <c r="X52" i="185"/>
  <c r="X53" i="185"/>
  <c r="X54" i="185"/>
  <c r="X55" i="185"/>
  <c r="X56" i="185"/>
  <c r="P57" i="185"/>
  <c r="V74" i="185"/>
  <c r="W74" i="185"/>
  <c r="X74" i="185"/>
  <c r="Y74" i="185"/>
  <c r="Z74" i="185"/>
  <c r="AA74" i="185"/>
  <c r="V75" i="185"/>
  <c r="W75" i="185"/>
  <c r="X75" i="185"/>
  <c r="Y75" i="185"/>
  <c r="Z75" i="185"/>
  <c r="AA75" i="185"/>
  <c r="V76" i="185"/>
  <c r="W76" i="185"/>
  <c r="X76" i="185"/>
  <c r="Y76" i="185"/>
  <c r="Z76" i="185"/>
  <c r="AA76" i="185"/>
  <c r="V77" i="185"/>
  <c r="W77" i="185"/>
  <c r="X77" i="185"/>
  <c r="Y77" i="185"/>
  <c r="Z77" i="185"/>
  <c r="AA77" i="185"/>
  <c r="V78" i="185"/>
  <c r="W78" i="185"/>
  <c r="X78" i="185"/>
  <c r="Y78" i="185"/>
  <c r="Z78" i="185"/>
  <c r="AA78" i="185"/>
  <c r="V79" i="185"/>
  <c r="W79" i="185"/>
  <c r="X79" i="185"/>
  <c r="Y79" i="185"/>
  <c r="Z79" i="185"/>
  <c r="AA79" i="185"/>
  <c r="V80" i="185"/>
  <c r="W80" i="185"/>
  <c r="X80" i="185"/>
  <c r="Y80" i="185"/>
  <c r="Z80" i="185"/>
  <c r="AA80" i="185"/>
  <c r="V81" i="185"/>
  <c r="W81" i="185"/>
  <c r="X81" i="185"/>
  <c r="Y81" i="185"/>
  <c r="Z81" i="185"/>
  <c r="AA81" i="185"/>
  <c r="V82" i="185"/>
  <c r="W82" i="185"/>
  <c r="X82" i="185"/>
  <c r="Y82" i="185"/>
  <c r="Z82" i="185"/>
  <c r="AA82" i="185"/>
  <c r="V83" i="185"/>
  <c r="W83" i="185"/>
  <c r="X83" i="185"/>
  <c r="Y83" i="185"/>
  <c r="Z83" i="185"/>
  <c r="AA83" i="185"/>
  <c r="M10" i="184" l="1"/>
  <c r="M11" i="184"/>
  <c r="M15" i="184"/>
  <c r="N15" i="184"/>
  <c r="O15" i="184"/>
  <c r="M16" i="184"/>
  <c r="N16" i="184"/>
  <c r="O16" i="184"/>
  <c r="M17" i="184"/>
  <c r="N17" i="184"/>
  <c r="O17" i="184"/>
  <c r="M18" i="184"/>
  <c r="N18" i="184"/>
  <c r="O18" i="184"/>
  <c r="N22" i="184"/>
  <c r="N23" i="184"/>
  <c r="N26" i="184"/>
  <c r="O26" i="184"/>
  <c r="N30" i="184"/>
  <c r="N31" i="184"/>
  <c r="N32" i="184"/>
  <c r="N33" i="184"/>
  <c r="N34" i="184"/>
  <c r="N35" i="184"/>
  <c r="N36" i="184"/>
  <c r="N37" i="184"/>
  <c r="N40" i="184"/>
  <c r="O44" i="184"/>
  <c r="X49" i="184"/>
  <c r="Y49" i="184"/>
  <c r="X50" i="184"/>
  <c r="Y50" i="184"/>
  <c r="X51" i="184"/>
  <c r="Y51" i="184"/>
  <c r="X52" i="184"/>
  <c r="Y52" i="184"/>
  <c r="X53" i="184"/>
  <c r="Y53" i="184"/>
  <c r="X54" i="184"/>
  <c r="Y54" i="184"/>
  <c r="X55" i="184"/>
  <c r="Y55" i="184"/>
  <c r="X56" i="184"/>
  <c r="Y56" i="184"/>
  <c r="Y57" i="184"/>
  <c r="V61" i="184"/>
  <c r="W61" i="184"/>
  <c r="X61" i="184"/>
  <c r="Y61" i="184"/>
  <c r="Z61" i="184"/>
  <c r="AA61" i="184"/>
  <c r="V62" i="184"/>
  <c r="W62" i="184"/>
  <c r="X62" i="184"/>
  <c r="Y62" i="184"/>
  <c r="Z62" i="184"/>
  <c r="AA62" i="184"/>
  <c r="V63" i="184"/>
  <c r="W63" i="184"/>
  <c r="X63" i="184"/>
  <c r="Y63" i="184"/>
  <c r="Z63" i="184"/>
  <c r="AA63" i="184"/>
  <c r="V64" i="184"/>
  <c r="W64" i="184"/>
  <c r="X64" i="184"/>
  <c r="Y64" i="184"/>
  <c r="Z64" i="184"/>
  <c r="AA64" i="184"/>
  <c r="V65" i="184"/>
  <c r="W65" i="184"/>
  <c r="X65" i="184"/>
  <c r="Y65" i="184"/>
  <c r="Z65" i="184"/>
  <c r="AA65" i="184"/>
  <c r="V66" i="184"/>
  <c r="W66" i="184"/>
  <c r="X66" i="184"/>
  <c r="Y66" i="184"/>
  <c r="Z66" i="184"/>
  <c r="AA66" i="184"/>
  <c r="V67" i="184"/>
  <c r="W67" i="184"/>
  <c r="X67" i="184"/>
  <c r="Y67" i="184"/>
  <c r="Z67" i="184"/>
  <c r="AA67" i="184"/>
  <c r="V68" i="184"/>
  <c r="W68" i="184"/>
  <c r="X68" i="184"/>
  <c r="Y68" i="184"/>
  <c r="Z68" i="184"/>
  <c r="AA68" i="184"/>
  <c r="V69" i="184"/>
  <c r="W69" i="184"/>
  <c r="X69" i="184"/>
  <c r="Y69" i="184"/>
  <c r="Z69" i="184"/>
  <c r="AA69" i="184"/>
  <c r="V70" i="184"/>
  <c r="W70" i="184"/>
  <c r="X70" i="184"/>
  <c r="Y70" i="184"/>
  <c r="Z70" i="184"/>
  <c r="AA70" i="184"/>
  <c r="V75" i="184"/>
  <c r="W75" i="184"/>
  <c r="X75" i="184"/>
  <c r="Y75" i="184"/>
  <c r="Z75" i="184"/>
  <c r="AA75" i="184"/>
  <c r="V76" i="184"/>
  <c r="W76" i="184"/>
  <c r="X76" i="184"/>
  <c r="Y76" i="184"/>
  <c r="Z76" i="184"/>
  <c r="AA76" i="184"/>
  <c r="V77" i="184"/>
  <c r="W77" i="184"/>
  <c r="X77" i="184"/>
  <c r="Y77" i="184"/>
  <c r="Z77" i="184"/>
  <c r="AA77" i="184"/>
  <c r="V78" i="184"/>
  <c r="W78" i="184"/>
  <c r="X78" i="184"/>
  <c r="Y78" i="184"/>
  <c r="Z78" i="184"/>
  <c r="AA78" i="184"/>
  <c r="V79" i="184"/>
  <c r="W79" i="184"/>
  <c r="X79" i="184"/>
  <c r="Y79" i="184"/>
  <c r="Z79" i="184"/>
  <c r="AA79" i="184"/>
  <c r="V80" i="184"/>
  <c r="W80" i="184"/>
  <c r="X80" i="184"/>
  <c r="Y80" i="184"/>
  <c r="Z80" i="184"/>
  <c r="AA80" i="184"/>
  <c r="V81" i="184"/>
  <c r="W81" i="184"/>
  <c r="X81" i="184"/>
  <c r="Y81" i="184"/>
  <c r="Z81" i="184"/>
  <c r="AA81" i="184"/>
  <c r="V82" i="184"/>
  <c r="W82" i="184"/>
  <c r="X82" i="184"/>
  <c r="Y82" i="184"/>
  <c r="Z82" i="184"/>
  <c r="AA82" i="184"/>
  <c r="V83" i="184"/>
  <c r="W83" i="184"/>
  <c r="X83" i="184"/>
  <c r="Y83" i="184"/>
  <c r="Z83" i="184"/>
  <c r="AA83" i="184"/>
  <c r="V84" i="184"/>
  <c r="W84" i="184"/>
  <c r="X84" i="184"/>
  <c r="Y84" i="184"/>
  <c r="Z84" i="184"/>
  <c r="AA84" i="184"/>
  <c r="M10" i="183" l="1"/>
  <c r="N10" i="183"/>
  <c r="O10" i="183"/>
  <c r="M11" i="183"/>
  <c r="N11" i="183"/>
  <c r="O11" i="183"/>
  <c r="M15" i="183"/>
  <c r="N15" i="183"/>
  <c r="O15" i="183"/>
  <c r="M16" i="183"/>
  <c r="N16" i="183"/>
  <c r="O16" i="183"/>
  <c r="M17" i="183"/>
  <c r="N17" i="183"/>
  <c r="O17" i="183"/>
  <c r="M18" i="183"/>
  <c r="N18" i="183"/>
  <c r="O18" i="183"/>
  <c r="N22" i="183"/>
  <c r="N23" i="183"/>
  <c r="N26" i="183"/>
  <c r="O26" i="183"/>
  <c r="N30" i="183"/>
  <c r="N31" i="183"/>
  <c r="N32" i="183"/>
  <c r="N33" i="183"/>
  <c r="N34" i="183"/>
  <c r="N35" i="183"/>
  <c r="N36" i="183"/>
  <c r="N37" i="183"/>
  <c r="N40" i="183"/>
  <c r="O44" i="183"/>
  <c r="X49" i="183"/>
  <c r="Y49" i="183"/>
  <c r="Z49" i="183"/>
  <c r="AA49" i="183"/>
  <c r="X50" i="183"/>
  <c r="Y50" i="183"/>
  <c r="Z50" i="183"/>
  <c r="AA50" i="183"/>
  <c r="X51" i="183"/>
  <c r="Y51" i="183"/>
  <c r="Z51" i="183"/>
  <c r="AA51" i="183"/>
  <c r="X52" i="183"/>
  <c r="Y52" i="183"/>
  <c r="Z52" i="183"/>
  <c r="AA52" i="183"/>
  <c r="X53" i="183"/>
  <c r="Y53" i="183"/>
  <c r="Z53" i="183"/>
  <c r="AA53" i="183"/>
  <c r="X54" i="183"/>
  <c r="Y54" i="183"/>
  <c r="Z54" i="183"/>
  <c r="AA54" i="183"/>
  <c r="X55" i="183"/>
  <c r="Y55" i="183"/>
  <c r="Z55" i="183"/>
  <c r="AA55" i="183"/>
  <c r="X56" i="183"/>
  <c r="Y56" i="183"/>
  <c r="Z56" i="183"/>
  <c r="AA56" i="183"/>
  <c r="X57" i="183"/>
  <c r="Y57" i="183"/>
  <c r="Z57" i="183"/>
  <c r="AA57" i="183"/>
  <c r="V61" i="183"/>
  <c r="W61" i="183"/>
  <c r="X61" i="183"/>
  <c r="Y61" i="183"/>
  <c r="Z61" i="183"/>
  <c r="AA61" i="183"/>
  <c r="V62" i="183"/>
  <c r="W62" i="183"/>
  <c r="X62" i="183"/>
  <c r="Y62" i="183"/>
  <c r="Z62" i="183"/>
  <c r="AA62" i="183"/>
  <c r="V63" i="183"/>
  <c r="W63" i="183"/>
  <c r="X63" i="183"/>
  <c r="Y63" i="183"/>
  <c r="Z63" i="183"/>
  <c r="AA63" i="183"/>
  <c r="V64" i="183"/>
  <c r="W64" i="183"/>
  <c r="X64" i="183"/>
  <c r="Y64" i="183"/>
  <c r="Z64" i="183"/>
  <c r="AA64" i="183"/>
  <c r="V65" i="183"/>
  <c r="W65" i="183"/>
  <c r="X65" i="183"/>
  <c r="Y65" i="183"/>
  <c r="Z65" i="183"/>
  <c r="AA65" i="183"/>
  <c r="V66" i="183"/>
  <c r="W66" i="183"/>
  <c r="X66" i="183"/>
  <c r="Y66" i="183"/>
  <c r="Z66" i="183"/>
  <c r="AA66" i="183"/>
  <c r="V67" i="183"/>
  <c r="W67" i="183"/>
  <c r="X67" i="183"/>
  <c r="Y67" i="183"/>
  <c r="Z67" i="183"/>
  <c r="AA67" i="183"/>
  <c r="V68" i="183"/>
  <c r="W68" i="183"/>
  <c r="X68" i="183"/>
  <c r="Y68" i="183"/>
  <c r="Z68" i="183"/>
  <c r="AA68" i="183"/>
  <c r="V69" i="183"/>
  <c r="W69" i="183"/>
  <c r="X69" i="183"/>
  <c r="Y69" i="183"/>
  <c r="Z69" i="183"/>
  <c r="AA69" i="183"/>
  <c r="V70" i="183"/>
  <c r="W70" i="183"/>
  <c r="X70" i="183"/>
  <c r="Y70" i="183"/>
  <c r="Z70" i="183"/>
  <c r="AA70" i="183"/>
  <c r="V75" i="183"/>
  <c r="W75" i="183"/>
  <c r="X75" i="183"/>
  <c r="Y75" i="183"/>
  <c r="Z75" i="183"/>
  <c r="AA75" i="183"/>
  <c r="V76" i="183"/>
  <c r="W76" i="183"/>
  <c r="X76" i="183"/>
  <c r="Y76" i="183"/>
  <c r="Z76" i="183"/>
  <c r="AA76" i="183"/>
  <c r="V77" i="183"/>
  <c r="W77" i="183"/>
  <c r="X77" i="183"/>
  <c r="Y77" i="183"/>
  <c r="Z77" i="183"/>
  <c r="AA77" i="183"/>
  <c r="V78" i="183"/>
  <c r="W78" i="183"/>
  <c r="X78" i="183"/>
  <c r="Y78" i="183"/>
  <c r="Z78" i="183"/>
  <c r="AA78" i="183"/>
  <c r="V79" i="183"/>
  <c r="W79" i="183"/>
  <c r="X79" i="183"/>
  <c r="Y79" i="183"/>
  <c r="Z79" i="183"/>
  <c r="AA79" i="183"/>
  <c r="V80" i="183"/>
  <c r="W80" i="183"/>
  <c r="X80" i="183"/>
  <c r="Y80" i="183"/>
  <c r="Z80" i="183"/>
  <c r="AA80" i="183"/>
  <c r="V81" i="183"/>
  <c r="W81" i="183"/>
  <c r="X81" i="183"/>
  <c r="Y81" i="183"/>
  <c r="Z81" i="183"/>
  <c r="AA81" i="183"/>
  <c r="V82" i="183"/>
  <c r="W82" i="183"/>
  <c r="X82" i="183"/>
  <c r="Y82" i="183"/>
  <c r="Z82" i="183"/>
  <c r="AA82" i="183"/>
  <c r="V83" i="183"/>
  <c r="W83" i="183"/>
  <c r="X83" i="183"/>
  <c r="Y83" i="183"/>
  <c r="Z83" i="183"/>
  <c r="AA83" i="183"/>
  <c r="V84" i="183"/>
  <c r="W84" i="183"/>
  <c r="X84" i="183"/>
  <c r="Y84" i="183"/>
  <c r="Z84" i="183"/>
  <c r="AA84" i="183"/>
  <c r="V89" i="183"/>
  <c r="W89" i="183"/>
  <c r="X89" i="183"/>
  <c r="Y89" i="183"/>
  <c r="Z89" i="183"/>
  <c r="AA89" i="183"/>
  <c r="V90" i="183"/>
  <c r="W90" i="183"/>
  <c r="X90" i="183"/>
  <c r="Y90" i="183"/>
  <c r="Z90" i="183"/>
  <c r="AA90" i="183"/>
  <c r="V91" i="183"/>
  <c r="W91" i="183"/>
  <c r="X91" i="183"/>
  <c r="Y91" i="183"/>
  <c r="Z91" i="183"/>
  <c r="AA91" i="183"/>
  <c r="X92" i="183"/>
  <c r="Y92" i="183"/>
  <c r="Z92" i="183"/>
  <c r="AA92" i="183"/>
  <c r="X93" i="183"/>
  <c r="Y93" i="183"/>
  <c r="Z93" i="183"/>
  <c r="AA93" i="183"/>
  <c r="X94" i="183"/>
  <c r="Y94" i="183"/>
  <c r="Z94" i="183"/>
  <c r="AA94" i="183"/>
  <c r="X95" i="183"/>
  <c r="Y95" i="183"/>
  <c r="Z95" i="183"/>
  <c r="AA95" i="183"/>
  <c r="X96" i="183"/>
  <c r="Y96" i="183"/>
  <c r="Z96" i="183"/>
  <c r="AA96" i="183"/>
  <c r="X97" i="183"/>
  <c r="Y97" i="183"/>
  <c r="Z97" i="183"/>
  <c r="AA97" i="183"/>
  <c r="X98" i="183"/>
  <c r="Y98" i="183"/>
  <c r="M10" i="182" l="1"/>
  <c r="N10" i="182"/>
  <c r="O10" i="182"/>
  <c r="M11" i="182"/>
  <c r="N11" i="182"/>
  <c r="O11" i="182"/>
  <c r="M15" i="182"/>
  <c r="N15" i="182"/>
  <c r="O15" i="182"/>
  <c r="M16" i="182"/>
  <c r="N16" i="182"/>
  <c r="O16" i="182"/>
  <c r="M17" i="182"/>
  <c r="N17" i="182"/>
  <c r="O17" i="182"/>
  <c r="M18" i="182"/>
  <c r="N18" i="182"/>
  <c r="O18" i="182"/>
  <c r="N22" i="182"/>
  <c r="N23" i="182"/>
  <c r="N26" i="182"/>
  <c r="O26" i="182"/>
  <c r="N30" i="182"/>
  <c r="N31" i="182"/>
  <c r="N32" i="182"/>
  <c r="N33" i="182"/>
  <c r="N34" i="182"/>
  <c r="N35" i="182"/>
  <c r="N36" i="182"/>
  <c r="N37" i="182"/>
  <c r="N40" i="182"/>
  <c r="O44" i="182"/>
  <c r="U49" i="182"/>
  <c r="V49" i="182"/>
  <c r="X49" i="182"/>
  <c r="Y49" i="182"/>
  <c r="Z49" i="182"/>
  <c r="AA49" i="182"/>
  <c r="U50" i="182"/>
  <c r="V50" i="182"/>
  <c r="X50" i="182"/>
  <c r="Y50" i="182"/>
  <c r="Z50" i="182"/>
  <c r="AA50" i="182"/>
  <c r="X51" i="182"/>
  <c r="Y51" i="182"/>
  <c r="Z51" i="182"/>
  <c r="AA51" i="182"/>
  <c r="X52" i="182"/>
  <c r="Y52" i="182"/>
  <c r="Z52" i="182"/>
  <c r="AA52" i="182"/>
  <c r="X53" i="182"/>
  <c r="Y53" i="182"/>
  <c r="Z53" i="182"/>
  <c r="AA53" i="182"/>
  <c r="X54" i="182"/>
  <c r="Y54" i="182"/>
  <c r="Z54" i="182"/>
  <c r="AA54" i="182"/>
  <c r="X55" i="182"/>
  <c r="Y55" i="182"/>
  <c r="Z55" i="182"/>
  <c r="AA55" i="182"/>
  <c r="U56" i="182"/>
  <c r="V56" i="182"/>
  <c r="X56" i="182"/>
  <c r="X57" i="182" s="1"/>
  <c r="Y56" i="182"/>
  <c r="Z56" i="182"/>
  <c r="AA56" i="182"/>
  <c r="U57" i="182"/>
  <c r="V57" i="182"/>
  <c r="Z57" i="182"/>
  <c r="AA57" i="182"/>
  <c r="V61" i="182"/>
  <c r="W61" i="182"/>
  <c r="X61" i="182"/>
  <c r="Y61" i="182"/>
  <c r="Z61" i="182"/>
  <c r="AA61" i="182"/>
  <c r="V62" i="182"/>
  <c r="W62" i="182"/>
  <c r="X62" i="182"/>
  <c r="Y62" i="182"/>
  <c r="Z62" i="182"/>
  <c r="AA62" i="182"/>
  <c r="V63" i="182"/>
  <c r="W63" i="182"/>
  <c r="X63" i="182"/>
  <c r="Y63" i="182"/>
  <c r="Z63" i="182"/>
  <c r="AA63" i="182"/>
  <c r="V64" i="182"/>
  <c r="W64" i="182"/>
  <c r="X64" i="182"/>
  <c r="Y64" i="182"/>
  <c r="Z64" i="182"/>
  <c r="AA64" i="182"/>
  <c r="V65" i="182"/>
  <c r="W65" i="182"/>
  <c r="X65" i="182"/>
  <c r="Y65" i="182"/>
  <c r="Z65" i="182"/>
  <c r="AA65" i="182"/>
  <c r="V66" i="182"/>
  <c r="W66" i="182"/>
  <c r="X66" i="182"/>
  <c r="Y66" i="182"/>
  <c r="Z66" i="182"/>
  <c r="AA66" i="182"/>
  <c r="V67" i="182"/>
  <c r="W67" i="182"/>
  <c r="X67" i="182"/>
  <c r="Y67" i="182"/>
  <c r="Z67" i="182"/>
  <c r="AA67" i="182"/>
  <c r="V68" i="182"/>
  <c r="W68" i="182"/>
  <c r="X68" i="182"/>
  <c r="Y68" i="182"/>
  <c r="Z68" i="182"/>
  <c r="AA68" i="182"/>
  <c r="V69" i="182"/>
  <c r="W69" i="182"/>
  <c r="X69" i="182"/>
  <c r="Y69" i="182"/>
  <c r="Z69" i="182"/>
  <c r="AA69" i="182"/>
  <c r="V70" i="182"/>
  <c r="W70" i="182"/>
  <c r="X70" i="182"/>
  <c r="Y70" i="182"/>
  <c r="Z70" i="182"/>
  <c r="AA70" i="182"/>
  <c r="V75" i="182"/>
  <c r="W75" i="182"/>
  <c r="X75" i="182"/>
  <c r="Y75" i="182"/>
  <c r="Z75" i="182"/>
  <c r="AA75" i="182"/>
  <c r="V76" i="182"/>
  <c r="W76" i="182"/>
  <c r="X76" i="182"/>
  <c r="Y76" i="182"/>
  <c r="Z76" i="182"/>
  <c r="AA76" i="182"/>
  <c r="V77" i="182"/>
  <c r="W77" i="182"/>
  <c r="X77" i="182"/>
  <c r="Y77" i="182"/>
  <c r="Z77" i="182"/>
  <c r="AA77" i="182"/>
  <c r="V78" i="182"/>
  <c r="W78" i="182"/>
  <c r="X78" i="182"/>
  <c r="Y78" i="182"/>
  <c r="Z78" i="182"/>
  <c r="AA78" i="182"/>
  <c r="V79" i="182"/>
  <c r="W79" i="182"/>
  <c r="X79" i="182"/>
  <c r="Y79" i="182"/>
  <c r="Z79" i="182"/>
  <c r="AA79" i="182"/>
  <c r="V80" i="182"/>
  <c r="W80" i="182"/>
  <c r="X80" i="182"/>
  <c r="Y80" i="182"/>
  <c r="Z80" i="182"/>
  <c r="AA80" i="182"/>
  <c r="V81" i="182"/>
  <c r="W81" i="182"/>
  <c r="X81" i="182"/>
  <c r="Y81" i="182"/>
  <c r="Z81" i="182"/>
  <c r="AA81" i="182"/>
  <c r="V82" i="182"/>
  <c r="W82" i="182"/>
  <c r="X82" i="182"/>
  <c r="Y82" i="182"/>
  <c r="Z82" i="182"/>
  <c r="AA82" i="182"/>
  <c r="V83" i="182"/>
  <c r="W83" i="182"/>
  <c r="X83" i="182"/>
  <c r="Y83" i="182"/>
  <c r="Z83" i="182"/>
  <c r="AA83" i="182"/>
  <c r="V84" i="182"/>
  <c r="W84" i="182"/>
  <c r="X84" i="182"/>
  <c r="Y84" i="182"/>
  <c r="Z84" i="182"/>
  <c r="AA84" i="182"/>
  <c r="Y57" i="182" l="1"/>
  <c r="M10" i="181"/>
  <c r="N10" i="181"/>
  <c r="O10" i="181"/>
  <c r="M11" i="181"/>
  <c r="N11" i="181"/>
  <c r="O11" i="181"/>
  <c r="M15" i="181"/>
  <c r="N15" i="181"/>
  <c r="O15" i="181"/>
  <c r="M16" i="181"/>
  <c r="N16" i="181"/>
  <c r="O16" i="181"/>
  <c r="N17" i="181"/>
  <c r="O17" i="181"/>
  <c r="M18" i="181"/>
  <c r="N18" i="181"/>
  <c r="O18" i="181"/>
  <c r="N22" i="181"/>
  <c r="N23" i="181"/>
  <c r="N26" i="181"/>
  <c r="O26" i="181"/>
  <c r="N30" i="181"/>
  <c r="N31" i="181"/>
  <c r="N32" i="181"/>
  <c r="N33" i="181"/>
  <c r="N34" i="181"/>
  <c r="N35" i="181"/>
  <c r="N36" i="181"/>
  <c r="N37" i="181"/>
  <c r="N40" i="181"/>
  <c r="O44" i="181"/>
  <c r="X49" i="181"/>
  <c r="Y49" i="181"/>
  <c r="X50" i="181"/>
  <c r="Y50" i="181"/>
  <c r="X51" i="181"/>
  <c r="Y51" i="181"/>
  <c r="X52" i="181"/>
  <c r="Y52" i="181"/>
  <c r="X53" i="181"/>
  <c r="Y53" i="181"/>
  <c r="X54" i="181"/>
  <c r="Y54" i="181"/>
  <c r="X55" i="181"/>
  <c r="Y55" i="181"/>
  <c r="X56" i="181"/>
  <c r="Y56" i="181"/>
  <c r="X57" i="181"/>
  <c r="Y57" i="181"/>
  <c r="V75" i="181"/>
  <c r="W75" i="181"/>
  <c r="X75" i="181"/>
  <c r="Y75" i="181"/>
  <c r="Z75" i="181"/>
  <c r="AA75" i="181"/>
  <c r="V76" i="181"/>
  <c r="W76" i="181"/>
  <c r="X76" i="181"/>
  <c r="Y76" i="181"/>
  <c r="Z76" i="181"/>
  <c r="AA76" i="181"/>
  <c r="V77" i="181"/>
  <c r="W77" i="181"/>
  <c r="X77" i="181"/>
  <c r="Y77" i="181"/>
  <c r="Z77" i="181"/>
  <c r="AA77" i="181"/>
  <c r="V78" i="181"/>
  <c r="W78" i="181"/>
  <c r="X78" i="181"/>
  <c r="Y78" i="181"/>
  <c r="Z78" i="181"/>
  <c r="AA78" i="181"/>
  <c r="V79" i="181"/>
  <c r="W79" i="181"/>
  <c r="X79" i="181"/>
  <c r="Y79" i="181"/>
  <c r="Z79" i="181"/>
  <c r="AA79" i="181"/>
  <c r="V80" i="181"/>
  <c r="W80" i="181"/>
  <c r="X80" i="181"/>
  <c r="Y80" i="181"/>
  <c r="Z80" i="181"/>
  <c r="AA80" i="181"/>
  <c r="V81" i="181"/>
  <c r="W81" i="181"/>
  <c r="X81" i="181"/>
  <c r="Y81" i="181"/>
  <c r="Z81" i="181"/>
  <c r="AA81" i="181"/>
  <c r="V82" i="181"/>
  <c r="W82" i="181"/>
  <c r="X82" i="181"/>
  <c r="Y82" i="181"/>
  <c r="Z82" i="181"/>
  <c r="AA82" i="181"/>
  <c r="V83" i="181"/>
  <c r="W83" i="181"/>
  <c r="X83" i="181"/>
  <c r="Y83" i="181"/>
  <c r="Z83" i="181"/>
  <c r="AA83" i="181"/>
  <c r="V84" i="181"/>
  <c r="W84" i="181"/>
  <c r="X84" i="181"/>
  <c r="Y84" i="181"/>
  <c r="Z84" i="181"/>
  <c r="AA84" i="181"/>
  <c r="M10" i="180" l="1"/>
  <c r="N10" i="180"/>
  <c r="O10" i="180"/>
  <c r="M11" i="180"/>
  <c r="N11" i="180"/>
  <c r="O11" i="180"/>
  <c r="M14" i="180"/>
  <c r="N14" i="180"/>
  <c r="O14" i="180"/>
  <c r="M15" i="180"/>
  <c r="N15" i="180"/>
  <c r="O15" i="180"/>
  <c r="M16" i="180"/>
  <c r="N16" i="180"/>
  <c r="O16" i="180"/>
  <c r="M17" i="180"/>
  <c r="N17" i="180"/>
  <c r="O17" i="180"/>
  <c r="N21" i="180"/>
  <c r="N22" i="180"/>
  <c r="N25" i="180"/>
  <c r="O25" i="180"/>
  <c r="N29" i="180"/>
  <c r="N30" i="180"/>
  <c r="N31" i="180"/>
  <c r="N32" i="180"/>
  <c r="N33" i="180"/>
  <c r="N34" i="180"/>
  <c r="N35" i="180"/>
  <c r="N36" i="180"/>
  <c r="N39" i="180"/>
  <c r="O43" i="180"/>
  <c r="X48" i="180"/>
  <c r="Y48" i="180"/>
  <c r="Z48" i="180"/>
  <c r="AA48" i="180"/>
  <c r="X49" i="180"/>
  <c r="Y49" i="180"/>
  <c r="Z49" i="180"/>
  <c r="AA49" i="180"/>
  <c r="X50" i="180"/>
  <c r="Y50" i="180"/>
  <c r="Z50" i="180"/>
  <c r="AA50" i="180"/>
  <c r="X51" i="180"/>
  <c r="Y51" i="180"/>
  <c r="Z51" i="180"/>
  <c r="AA51" i="180"/>
  <c r="X52" i="180"/>
  <c r="Y52" i="180"/>
  <c r="Z52" i="180"/>
  <c r="AA52" i="180"/>
  <c r="X53" i="180"/>
  <c r="Y53" i="180"/>
  <c r="Z53" i="180"/>
  <c r="AA53" i="180"/>
  <c r="X54" i="180"/>
  <c r="Y54" i="180"/>
  <c r="Z54" i="180"/>
  <c r="AA54" i="180"/>
  <c r="X55" i="180"/>
  <c r="Y55" i="180"/>
  <c r="Z55" i="180"/>
  <c r="AA55" i="180"/>
  <c r="U56" i="180"/>
  <c r="V56" i="180"/>
  <c r="X56" i="180"/>
  <c r="Y56" i="180"/>
  <c r="Z56" i="180"/>
  <c r="AA56" i="180"/>
  <c r="V60" i="180"/>
  <c r="W60" i="180"/>
  <c r="X60" i="180"/>
  <c r="Y60" i="180"/>
  <c r="Z60" i="180"/>
  <c r="AA60" i="180"/>
  <c r="V61" i="180"/>
  <c r="W61" i="180"/>
  <c r="X61" i="180"/>
  <c r="Y61" i="180"/>
  <c r="Z61" i="180"/>
  <c r="AA61" i="180"/>
  <c r="V62" i="180"/>
  <c r="W62" i="180"/>
  <c r="X62" i="180"/>
  <c r="Y62" i="180"/>
  <c r="Z62" i="180"/>
  <c r="AA62" i="180"/>
  <c r="V63" i="180"/>
  <c r="W63" i="180"/>
  <c r="X63" i="180"/>
  <c r="Y63" i="180"/>
  <c r="Z63" i="180"/>
  <c r="AA63" i="180"/>
  <c r="V64" i="180"/>
  <c r="W64" i="180"/>
  <c r="X64" i="180"/>
  <c r="Y64" i="180"/>
  <c r="Z64" i="180"/>
  <c r="AA64" i="180"/>
  <c r="V65" i="180"/>
  <c r="W65" i="180"/>
  <c r="X65" i="180"/>
  <c r="Y65" i="180"/>
  <c r="Z65" i="180"/>
  <c r="AA65" i="180"/>
  <c r="X66" i="180"/>
  <c r="Y66" i="180"/>
  <c r="Z66" i="180"/>
  <c r="AA66" i="180"/>
  <c r="X67" i="180"/>
  <c r="Y67" i="180"/>
  <c r="Z67" i="180"/>
  <c r="AA67" i="180"/>
  <c r="X68" i="180"/>
  <c r="Y68" i="180"/>
  <c r="Z68" i="180"/>
  <c r="AA68" i="180"/>
  <c r="X69" i="180"/>
  <c r="Y69" i="180"/>
  <c r="Z69" i="180"/>
  <c r="AA69" i="180"/>
  <c r="V74" i="180"/>
  <c r="W74" i="180"/>
  <c r="X74" i="180"/>
  <c r="Y74" i="180"/>
  <c r="Z74" i="180"/>
  <c r="AA74" i="180"/>
  <c r="V75" i="180"/>
  <c r="W75" i="180"/>
  <c r="X75" i="180"/>
  <c r="Y75" i="180"/>
  <c r="Z75" i="180"/>
  <c r="AA75" i="180"/>
  <c r="V76" i="180"/>
  <c r="W76" i="180"/>
  <c r="X76" i="180"/>
  <c r="Y76" i="180"/>
  <c r="Z76" i="180"/>
  <c r="AA76" i="180"/>
  <c r="V77" i="180"/>
  <c r="W77" i="180"/>
  <c r="X77" i="180"/>
  <c r="Y77" i="180"/>
  <c r="Z77" i="180"/>
  <c r="AA77" i="180"/>
  <c r="V78" i="180"/>
  <c r="W78" i="180"/>
  <c r="X78" i="180"/>
  <c r="Y78" i="180"/>
  <c r="Z78" i="180"/>
  <c r="AA78" i="180"/>
  <c r="V79" i="180"/>
  <c r="W79" i="180"/>
  <c r="X79" i="180"/>
  <c r="Y79" i="180"/>
  <c r="Z79" i="180"/>
  <c r="AA79" i="180"/>
  <c r="V80" i="180"/>
  <c r="W80" i="180"/>
  <c r="X80" i="180"/>
  <c r="Y80" i="180"/>
  <c r="Z80" i="180"/>
  <c r="AA80" i="180"/>
  <c r="V81" i="180"/>
  <c r="W81" i="180"/>
  <c r="X81" i="180"/>
  <c r="Y81" i="180"/>
  <c r="Z81" i="180"/>
  <c r="AA81" i="180"/>
  <c r="V82" i="180"/>
  <c r="W82" i="180"/>
  <c r="X82" i="180"/>
  <c r="Y82" i="180"/>
  <c r="Z82" i="180"/>
  <c r="AA82" i="180"/>
  <c r="V83" i="180"/>
  <c r="W83" i="180"/>
  <c r="X83" i="180"/>
  <c r="Y83" i="180"/>
  <c r="Z83" i="180"/>
  <c r="AA83" i="180"/>
  <c r="M10" i="179" l="1"/>
  <c r="N10" i="179"/>
  <c r="O10" i="179"/>
  <c r="M11" i="179"/>
  <c r="N11" i="179"/>
  <c r="O11" i="179"/>
  <c r="M14" i="179"/>
  <c r="N14" i="179"/>
  <c r="O14" i="179"/>
  <c r="M15" i="179"/>
  <c r="N15" i="179"/>
  <c r="O15" i="179"/>
  <c r="M16" i="179"/>
  <c r="N16" i="179"/>
  <c r="O16" i="179"/>
  <c r="M17" i="179"/>
  <c r="N17" i="179"/>
  <c r="O17" i="179"/>
  <c r="N22" i="179"/>
  <c r="N23" i="179"/>
  <c r="N26" i="179"/>
  <c r="O26" i="179"/>
  <c r="N30" i="179"/>
  <c r="N31" i="179"/>
  <c r="N32" i="179"/>
  <c r="N33" i="179"/>
  <c r="N34" i="179"/>
  <c r="N35" i="179"/>
  <c r="N36" i="179"/>
  <c r="N37" i="179"/>
  <c r="N40" i="179"/>
  <c r="O44" i="179"/>
  <c r="X57" i="179"/>
  <c r="Y57" i="179"/>
  <c r="V75" i="179"/>
  <c r="W75" i="179"/>
  <c r="X75" i="179"/>
  <c r="Y75" i="179"/>
  <c r="Z75" i="179"/>
  <c r="AA75" i="179"/>
  <c r="V76" i="179"/>
  <c r="W76" i="179"/>
  <c r="X76" i="179"/>
  <c r="Y76" i="179"/>
  <c r="Z76" i="179"/>
  <c r="AA76" i="179"/>
  <c r="V77" i="179"/>
  <c r="W77" i="179"/>
  <c r="X77" i="179"/>
  <c r="Y77" i="179"/>
  <c r="Z77" i="179"/>
  <c r="AA77" i="179"/>
  <c r="V78" i="179"/>
  <c r="W78" i="179"/>
  <c r="X78" i="179"/>
  <c r="Y78" i="179"/>
  <c r="Z78" i="179"/>
  <c r="AA78" i="179"/>
  <c r="V79" i="179"/>
  <c r="W79" i="179"/>
  <c r="X79" i="179"/>
  <c r="Y79" i="179"/>
  <c r="Z79" i="179"/>
  <c r="AA79" i="179"/>
  <c r="V80" i="179"/>
  <c r="W80" i="179"/>
  <c r="X80" i="179"/>
  <c r="Y80" i="179"/>
  <c r="Z80" i="179"/>
  <c r="AA80" i="179"/>
  <c r="V81" i="179"/>
  <c r="W81" i="179"/>
  <c r="X81" i="179"/>
  <c r="Y81" i="179"/>
  <c r="Z81" i="179"/>
  <c r="AA81" i="179"/>
  <c r="V82" i="179"/>
  <c r="W82" i="179"/>
  <c r="X82" i="179"/>
  <c r="Y82" i="179"/>
  <c r="Z82" i="179"/>
  <c r="AA82" i="179"/>
  <c r="V83" i="179"/>
  <c r="W83" i="179"/>
  <c r="X83" i="179"/>
  <c r="Y83" i="179"/>
  <c r="Z83" i="179"/>
  <c r="AA83" i="179"/>
  <c r="V84" i="179"/>
  <c r="W84" i="179"/>
  <c r="X84" i="179"/>
  <c r="Y84" i="179"/>
  <c r="Z84" i="179"/>
  <c r="AA84" i="179"/>
  <c r="M10" i="178" l="1"/>
  <c r="N10" i="178"/>
  <c r="O10" i="178"/>
  <c r="M11" i="178"/>
  <c r="N11" i="178"/>
  <c r="O11" i="178"/>
  <c r="M14" i="178"/>
  <c r="N14" i="178"/>
  <c r="O14" i="178"/>
  <c r="M15" i="178"/>
  <c r="N15" i="178"/>
  <c r="O15" i="178"/>
  <c r="M16" i="178"/>
  <c r="N16" i="178"/>
  <c r="O16" i="178"/>
  <c r="M17" i="178"/>
  <c r="N17" i="178"/>
  <c r="O17" i="178"/>
  <c r="N22" i="178"/>
  <c r="N23" i="178"/>
  <c r="N26" i="178"/>
  <c r="O26" i="178"/>
  <c r="N30" i="178"/>
  <c r="N31" i="178"/>
  <c r="N32" i="178"/>
  <c r="N33" i="178"/>
  <c r="N34" i="178"/>
  <c r="N35" i="178"/>
  <c r="N36" i="178"/>
  <c r="N37" i="178"/>
  <c r="N40" i="178"/>
  <c r="O44" i="178"/>
  <c r="X49" i="178"/>
  <c r="Z49" i="178"/>
  <c r="AA49" i="178"/>
  <c r="X50" i="178"/>
  <c r="Z50" i="178"/>
  <c r="AA50" i="178"/>
  <c r="X51" i="178"/>
  <c r="Z51" i="178"/>
  <c r="Z57" i="178" s="1"/>
  <c r="AA51" i="178"/>
  <c r="X52" i="178"/>
  <c r="Z52" i="178"/>
  <c r="AA52" i="178"/>
  <c r="X53" i="178"/>
  <c r="Z53" i="178"/>
  <c r="AA53" i="178"/>
  <c r="X54" i="178"/>
  <c r="Z54" i="178"/>
  <c r="AA54" i="178"/>
  <c r="X55" i="178"/>
  <c r="Z55" i="178"/>
  <c r="X56" i="178"/>
  <c r="Z56" i="178"/>
  <c r="V75" i="178"/>
  <c r="W75" i="178"/>
  <c r="X75" i="178"/>
  <c r="Y75" i="178"/>
  <c r="Z75" i="178"/>
  <c r="AA75" i="178"/>
  <c r="V76" i="178"/>
  <c r="W76" i="178"/>
  <c r="X76" i="178"/>
  <c r="Y76" i="178"/>
  <c r="Z76" i="178"/>
  <c r="AA76" i="178"/>
  <c r="V77" i="178"/>
  <c r="W77" i="178"/>
  <c r="X77" i="178"/>
  <c r="Y77" i="178"/>
  <c r="Z77" i="178"/>
  <c r="AA77" i="178"/>
  <c r="V78" i="178"/>
  <c r="W78" i="178"/>
  <c r="X78" i="178"/>
  <c r="Y78" i="178"/>
  <c r="Z78" i="178"/>
  <c r="AA78" i="178"/>
  <c r="V79" i="178"/>
  <c r="W79" i="178"/>
  <c r="X79" i="178"/>
  <c r="Y79" i="178"/>
  <c r="Z79" i="178"/>
  <c r="AA79" i="178"/>
  <c r="V80" i="178"/>
  <c r="W80" i="178"/>
  <c r="X80" i="178"/>
  <c r="Y80" i="178"/>
  <c r="Z80" i="178"/>
  <c r="AA80" i="178"/>
  <c r="V81" i="178"/>
  <c r="W81" i="178"/>
  <c r="X81" i="178"/>
  <c r="Y81" i="178"/>
  <c r="Z81" i="178"/>
  <c r="AA81" i="178"/>
  <c r="V82" i="178"/>
  <c r="W82" i="178"/>
  <c r="X82" i="178"/>
  <c r="Y82" i="178"/>
  <c r="Z82" i="178"/>
  <c r="AA82" i="178"/>
  <c r="V83" i="178"/>
  <c r="W83" i="178"/>
  <c r="X83" i="178"/>
  <c r="Y83" i="178"/>
  <c r="Z83" i="178"/>
  <c r="AA83" i="178"/>
  <c r="V84" i="178"/>
  <c r="W84" i="178"/>
  <c r="X84" i="178"/>
  <c r="Y84" i="178"/>
  <c r="Z84" i="178"/>
  <c r="AA84" i="178"/>
  <c r="X57" i="178" l="1"/>
  <c r="B10" i="177"/>
  <c r="B11" i="177"/>
  <c r="B15" i="177"/>
  <c r="C15" i="177"/>
  <c r="B16" i="177"/>
  <c r="C16" i="177"/>
  <c r="C17" i="177"/>
  <c r="B18" i="177"/>
  <c r="C18" i="177"/>
  <c r="B22" i="177"/>
  <c r="B23" i="177"/>
  <c r="B27" i="177"/>
  <c r="C27" i="177"/>
  <c r="B31" i="177"/>
  <c r="B32" i="177"/>
  <c r="B33" i="177"/>
  <c r="B34" i="177"/>
  <c r="B35" i="177"/>
  <c r="B36" i="177"/>
  <c r="B37" i="177"/>
  <c r="B38" i="177"/>
  <c r="B41" i="177"/>
  <c r="B50" i="177"/>
  <c r="C50" i="177"/>
  <c r="B51" i="177"/>
  <c r="C51" i="177"/>
  <c r="B52" i="177"/>
  <c r="C52" i="177"/>
  <c r="B53" i="177"/>
  <c r="C53" i="177"/>
  <c r="B54" i="177"/>
  <c r="C54" i="177"/>
  <c r="B55" i="177"/>
  <c r="C55" i="177"/>
  <c r="B56" i="177"/>
  <c r="B60" i="177"/>
  <c r="C60" i="177"/>
  <c r="B61" i="177"/>
  <c r="C61" i="177"/>
  <c r="B62" i="177"/>
  <c r="C62" i="177"/>
  <c r="B63" i="177"/>
  <c r="C63" i="177"/>
  <c r="B64" i="177"/>
  <c r="C64" i="177"/>
  <c r="B65" i="177"/>
  <c r="C65" i="177"/>
  <c r="B66" i="177"/>
  <c r="C66" i="177"/>
  <c r="B67" i="177"/>
  <c r="C67" i="177"/>
  <c r="B68" i="177"/>
  <c r="C68" i="177"/>
  <c r="B69" i="177"/>
  <c r="C69" i="177"/>
  <c r="B74" i="177"/>
  <c r="C74" i="177"/>
  <c r="D74" i="177"/>
  <c r="E74" i="177"/>
  <c r="B75" i="177"/>
  <c r="C75" i="177"/>
  <c r="D75" i="177"/>
  <c r="E75" i="177"/>
  <c r="B76" i="177"/>
  <c r="C76" i="177"/>
  <c r="D76" i="177"/>
  <c r="E76" i="177"/>
  <c r="B77" i="177"/>
  <c r="C77" i="177"/>
  <c r="D77" i="177"/>
  <c r="E77" i="177"/>
  <c r="B78" i="177"/>
  <c r="C78" i="177"/>
  <c r="D78" i="177"/>
  <c r="E78" i="177"/>
  <c r="B79" i="177"/>
  <c r="C79" i="177"/>
  <c r="D79" i="177"/>
  <c r="E79" i="177"/>
  <c r="B80" i="177"/>
  <c r="C80" i="177"/>
  <c r="D80" i="177"/>
  <c r="E80" i="177"/>
  <c r="B81" i="177"/>
  <c r="C81" i="177"/>
  <c r="D81" i="177"/>
  <c r="E81" i="177"/>
  <c r="B82" i="177"/>
  <c r="C82" i="177"/>
  <c r="D82" i="177"/>
  <c r="E82" i="177"/>
  <c r="B83" i="177"/>
  <c r="C83" i="177"/>
  <c r="D83" i="177"/>
  <c r="E83" i="177"/>
  <c r="B88" i="177"/>
  <c r="C88" i="177"/>
  <c r="B89" i="177"/>
  <c r="C89" i="177"/>
  <c r="B90" i="177"/>
  <c r="C90" i="177"/>
  <c r="B91" i="177"/>
  <c r="C91" i="177"/>
  <c r="B92" i="177"/>
  <c r="C92" i="177"/>
  <c r="B93" i="177"/>
  <c r="C93" i="177"/>
  <c r="B94" i="177"/>
  <c r="C94" i="177"/>
  <c r="B95" i="177"/>
  <c r="C95" i="177"/>
  <c r="B96" i="177"/>
  <c r="C96" i="177"/>
  <c r="B97" i="177"/>
  <c r="C97" i="177"/>
  <c r="C56" i="177" l="1"/>
  <c r="B10" i="176"/>
  <c r="C10" i="176"/>
  <c r="B11" i="176"/>
  <c r="C11" i="176"/>
  <c r="B15" i="176"/>
  <c r="C15" i="176"/>
  <c r="B16" i="176"/>
  <c r="C16" i="176"/>
  <c r="B17" i="176"/>
  <c r="C17" i="176"/>
  <c r="B18" i="176"/>
  <c r="C18" i="176"/>
  <c r="B22" i="176"/>
  <c r="B23" i="176"/>
  <c r="B27" i="176"/>
  <c r="C27" i="176"/>
  <c r="B31" i="176"/>
  <c r="B32" i="176"/>
  <c r="B33" i="176"/>
  <c r="B34" i="176"/>
  <c r="B35" i="176"/>
  <c r="B36" i="176"/>
  <c r="B37" i="176"/>
  <c r="B38" i="176"/>
  <c r="B41" i="176"/>
  <c r="B50" i="176"/>
  <c r="C50" i="176"/>
  <c r="D50" i="176"/>
  <c r="E50" i="176"/>
  <c r="B51" i="176"/>
  <c r="C51" i="176"/>
  <c r="D51" i="176"/>
  <c r="E51" i="176"/>
  <c r="B52" i="176"/>
  <c r="C52" i="176"/>
  <c r="D52" i="176"/>
  <c r="E52" i="176"/>
  <c r="B53" i="176"/>
  <c r="C53" i="176"/>
  <c r="D53" i="176"/>
  <c r="E53" i="176"/>
  <c r="B54" i="176"/>
  <c r="C54" i="176"/>
  <c r="D54" i="176"/>
  <c r="E54" i="176"/>
  <c r="B55" i="176"/>
  <c r="C55" i="176"/>
  <c r="C56" i="176" s="1"/>
  <c r="D55" i="176"/>
  <c r="E55" i="176"/>
  <c r="B56" i="176"/>
  <c r="E56" i="176"/>
  <c r="B60" i="176"/>
  <c r="C60" i="176"/>
  <c r="D60" i="176"/>
  <c r="E60" i="176"/>
  <c r="B61" i="176"/>
  <c r="C61" i="176"/>
  <c r="D61" i="176"/>
  <c r="E61" i="176"/>
  <c r="B62" i="176"/>
  <c r="C62" i="176"/>
  <c r="D62" i="176"/>
  <c r="E62" i="176"/>
  <c r="B63" i="176"/>
  <c r="C63" i="176"/>
  <c r="D63" i="176"/>
  <c r="E63" i="176"/>
  <c r="B64" i="176"/>
  <c r="C64" i="176"/>
  <c r="D64" i="176"/>
  <c r="E64" i="176"/>
  <c r="B65" i="176"/>
  <c r="C65" i="176"/>
  <c r="D65" i="176"/>
  <c r="E65" i="176"/>
  <c r="B66" i="176"/>
  <c r="C66" i="176"/>
  <c r="D66" i="176"/>
  <c r="E66" i="176"/>
  <c r="B67" i="176"/>
  <c r="C67" i="176"/>
  <c r="D67" i="176"/>
  <c r="E67" i="176"/>
  <c r="B68" i="176"/>
  <c r="C68" i="176"/>
  <c r="D68" i="176"/>
  <c r="E68" i="176"/>
  <c r="B69" i="176"/>
  <c r="C69" i="176"/>
  <c r="D69" i="176"/>
  <c r="E69" i="176"/>
  <c r="B74" i="176"/>
  <c r="C74" i="176"/>
  <c r="D74" i="176"/>
  <c r="E74" i="176"/>
  <c r="B75" i="176"/>
  <c r="C75" i="176"/>
  <c r="D75" i="176"/>
  <c r="E75" i="176"/>
  <c r="B76" i="176"/>
  <c r="C76" i="176"/>
  <c r="D76" i="176"/>
  <c r="E76" i="176"/>
  <c r="B77" i="176"/>
  <c r="C77" i="176"/>
  <c r="D77" i="176"/>
  <c r="E77" i="176"/>
  <c r="B78" i="176"/>
  <c r="C78" i="176"/>
  <c r="D78" i="176"/>
  <c r="E78" i="176"/>
  <c r="B79" i="176"/>
  <c r="C79" i="176"/>
  <c r="D79" i="176"/>
  <c r="E79" i="176"/>
  <c r="B80" i="176"/>
  <c r="C80" i="176"/>
  <c r="D80" i="176"/>
  <c r="E80" i="176"/>
  <c r="B81" i="176"/>
  <c r="C81" i="176"/>
  <c r="D81" i="176"/>
  <c r="E81" i="176"/>
  <c r="B82" i="176"/>
  <c r="C82" i="176"/>
  <c r="D82" i="176"/>
  <c r="E82" i="176"/>
  <c r="B83" i="176"/>
  <c r="C83" i="176"/>
  <c r="D83" i="176"/>
  <c r="E83" i="176"/>
  <c r="D56" i="176" l="1"/>
  <c r="M10" i="175"/>
  <c r="N10" i="175"/>
  <c r="O10" i="175"/>
  <c r="M11" i="175"/>
  <c r="N11" i="175"/>
  <c r="O11" i="175"/>
  <c r="M14" i="175"/>
  <c r="N14" i="175"/>
  <c r="M15" i="175"/>
  <c r="N15" i="175"/>
  <c r="M16" i="175"/>
  <c r="N16" i="175"/>
  <c r="M17" i="175"/>
  <c r="N17" i="175"/>
  <c r="N22" i="175"/>
  <c r="N23" i="175"/>
  <c r="N26" i="175"/>
  <c r="O26" i="175"/>
  <c r="N30" i="175"/>
  <c r="N31" i="175"/>
  <c r="N32" i="175"/>
  <c r="N33" i="175"/>
  <c r="N34" i="175"/>
  <c r="N35" i="175"/>
  <c r="N36" i="175"/>
  <c r="N37" i="175"/>
  <c r="N40" i="175"/>
  <c r="O44" i="175"/>
  <c r="X49" i="175"/>
  <c r="Y49" i="175"/>
  <c r="Z49" i="175"/>
  <c r="AA49" i="175"/>
  <c r="X50" i="175"/>
  <c r="Y50" i="175"/>
  <c r="Z50" i="175"/>
  <c r="AA50" i="175"/>
  <c r="X51" i="175"/>
  <c r="Y51" i="175"/>
  <c r="Z51" i="175"/>
  <c r="AA51" i="175"/>
  <c r="X52" i="175"/>
  <c r="Y52" i="175"/>
  <c r="Z52" i="175"/>
  <c r="AA52" i="175"/>
  <c r="X53" i="175"/>
  <c r="Y53" i="175"/>
  <c r="Z53" i="175"/>
  <c r="AA53" i="175"/>
  <c r="X54" i="175"/>
  <c r="Y54" i="175"/>
  <c r="Z54" i="175"/>
  <c r="AA54" i="175"/>
  <c r="X55" i="175"/>
  <c r="Y55" i="175"/>
  <c r="Z55" i="175"/>
  <c r="AA55" i="175"/>
  <c r="X56" i="175"/>
  <c r="Y56" i="175"/>
  <c r="Z56" i="175"/>
  <c r="AA56" i="175"/>
  <c r="U57" i="175"/>
  <c r="V57" i="175"/>
  <c r="X57" i="175"/>
  <c r="Y57" i="175"/>
  <c r="Z57" i="175"/>
  <c r="AA57" i="175"/>
  <c r="W61" i="175"/>
  <c r="X61" i="175"/>
  <c r="Y61" i="175"/>
  <c r="Z61" i="175"/>
  <c r="AA61" i="175"/>
  <c r="W62" i="175"/>
  <c r="X62" i="175"/>
  <c r="Y62" i="175"/>
  <c r="Z62" i="175"/>
  <c r="AA62" i="175"/>
  <c r="W63" i="175"/>
  <c r="X63" i="175"/>
  <c r="Y63" i="175"/>
  <c r="Z63" i="175"/>
  <c r="AA63" i="175"/>
  <c r="W64" i="175"/>
  <c r="X64" i="175"/>
  <c r="Y64" i="175"/>
  <c r="Z64" i="175"/>
  <c r="AA64" i="175"/>
  <c r="W65" i="175"/>
  <c r="X65" i="175"/>
  <c r="Y65" i="175"/>
  <c r="Z65" i="175"/>
  <c r="AA65" i="175"/>
  <c r="W66" i="175"/>
  <c r="X66" i="175"/>
  <c r="Y66" i="175"/>
  <c r="Z66" i="175"/>
  <c r="AA66" i="175"/>
  <c r="W67" i="175"/>
  <c r="X67" i="175"/>
  <c r="Y67" i="175"/>
  <c r="Z67" i="175"/>
  <c r="AA67" i="175"/>
  <c r="W68" i="175"/>
  <c r="X68" i="175"/>
  <c r="Y68" i="175"/>
  <c r="Z68" i="175"/>
  <c r="AA68" i="175"/>
  <c r="W69" i="175"/>
  <c r="X69" i="175"/>
  <c r="Y69" i="175"/>
  <c r="Z69" i="175"/>
  <c r="AA69" i="175"/>
  <c r="W70" i="175"/>
  <c r="X70" i="175"/>
  <c r="Y70" i="175"/>
  <c r="Z70" i="175"/>
  <c r="AA70" i="175"/>
  <c r="W75" i="175"/>
  <c r="X75" i="175"/>
  <c r="Y75" i="175"/>
  <c r="Z75" i="175"/>
  <c r="AA75" i="175"/>
  <c r="W76" i="175"/>
  <c r="X76" i="175"/>
  <c r="Y76" i="175"/>
  <c r="Z76" i="175"/>
  <c r="AA76" i="175"/>
  <c r="W77" i="175"/>
  <c r="X77" i="175"/>
  <c r="Y77" i="175"/>
  <c r="Z77" i="175"/>
  <c r="AA77" i="175"/>
  <c r="W78" i="175"/>
  <c r="X78" i="175"/>
  <c r="Y78" i="175"/>
  <c r="Z78" i="175"/>
  <c r="AA78" i="175"/>
  <c r="W79" i="175"/>
  <c r="X79" i="175"/>
  <c r="Y79" i="175"/>
  <c r="Z79" i="175"/>
  <c r="AA79" i="175"/>
  <c r="W80" i="175"/>
  <c r="X80" i="175"/>
  <c r="Y80" i="175"/>
  <c r="Z80" i="175"/>
  <c r="AA80" i="175"/>
  <c r="W81" i="175"/>
  <c r="X81" i="175"/>
  <c r="Y81" i="175"/>
  <c r="Z81" i="175"/>
  <c r="AA81" i="175"/>
  <c r="W82" i="175"/>
  <c r="X82" i="175"/>
  <c r="Y82" i="175"/>
  <c r="Z82" i="175"/>
  <c r="AA82" i="175"/>
  <c r="W83" i="175"/>
  <c r="X83" i="175"/>
  <c r="Y83" i="175"/>
  <c r="Z83" i="175"/>
  <c r="AA83" i="175"/>
  <c r="W84" i="175"/>
  <c r="X84" i="175"/>
  <c r="Y84" i="175"/>
  <c r="Z84" i="175"/>
  <c r="AA84" i="175"/>
  <c r="K10" i="174" l="1"/>
  <c r="L10" i="174"/>
  <c r="M10" i="174"/>
  <c r="N10" i="174"/>
  <c r="K11" i="174"/>
  <c r="L11" i="174"/>
  <c r="M11" i="174"/>
  <c r="N11" i="174"/>
  <c r="K15" i="174"/>
  <c r="L15" i="174"/>
  <c r="M15" i="174"/>
  <c r="N15" i="174"/>
  <c r="K16" i="174"/>
  <c r="L16" i="174"/>
  <c r="M16" i="174"/>
  <c r="N16" i="174"/>
  <c r="K17" i="174"/>
  <c r="L17" i="174"/>
  <c r="M17" i="174"/>
  <c r="N17" i="174"/>
  <c r="K18" i="174"/>
  <c r="L18" i="174"/>
  <c r="M18" i="174"/>
  <c r="N18" i="174"/>
  <c r="M22" i="174"/>
  <c r="M23" i="174"/>
  <c r="M27" i="174"/>
  <c r="N27" i="174"/>
  <c r="M31" i="174"/>
  <c r="M32" i="174"/>
  <c r="M33" i="174"/>
  <c r="M34" i="174"/>
  <c r="M35" i="174"/>
  <c r="M36" i="174"/>
  <c r="M37" i="174"/>
  <c r="M38" i="174"/>
  <c r="N46" i="174"/>
  <c r="Q51" i="174"/>
  <c r="R51" i="174"/>
  <c r="S51" i="174"/>
  <c r="T51" i="174"/>
  <c r="W51" i="174"/>
  <c r="X51" i="174"/>
  <c r="Y51" i="174"/>
  <c r="Z51" i="174"/>
  <c r="Q52" i="174"/>
  <c r="R52" i="174"/>
  <c r="S52" i="174"/>
  <c r="T52" i="174"/>
  <c r="W52" i="174"/>
  <c r="X52" i="174"/>
  <c r="Y52" i="174"/>
  <c r="Z52" i="174"/>
  <c r="Q53" i="174"/>
  <c r="R53" i="174"/>
  <c r="S53" i="174"/>
  <c r="T53" i="174"/>
  <c r="W53" i="174"/>
  <c r="X53" i="174"/>
  <c r="Y53" i="174"/>
  <c r="Z53" i="174"/>
  <c r="Q54" i="174"/>
  <c r="R54" i="174"/>
  <c r="S54" i="174"/>
  <c r="T54" i="174"/>
  <c r="W54" i="174"/>
  <c r="X54" i="174"/>
  <c r="Y54" i="174"/>
  <c r="Z54" i="174"/>
  <c r="Q55" i="174"/>
  <c r="R55" i="174"/>
  <c r="S55" i="174"/>
  <c r="T55" i="174"/>
  <c r="W55" i="174"/>
  <c r="X55" i="174"/>
  <c r="Y55" i="174"/>
  <c r="Z55" i="174"/>
  <c r="Q56" i="174"/>
  <c r="R56" i="174"/>
  <c r="S56" i="174"/>
  <c r="T56" i="174"/>
  <c r="W56" i="174"/>
  <c r="X56" i="174"/>
  <c r="Y56" i="174"/>
  <c r="Z56" i="174"/>
  <c r="Q57" i="174"/>
  <c r="R57" i="174"/>
  <c r="S57" i="174"/>
  <c r="T57" i="174"/>
  <c r="W57" i="174"/>
  <c r="X57" i="174"/>
  <c r="Y57" i="174"/>
  <c r="Z57" i="174"/>
  <c r="R61" i="174"/>
  <c r="S61" i="174"/>
  <c r="T61" i="174"/>
  <c r="U61" i="174"/>
  <c r="V61" i="174"/>
  <c r="W61" i="174"/>
  <c r="X61" i="174"/>
  <c r="Y61" i="174"/>
  <c r="R62" i="174"/>
  <c r="S62" i="174"/>
  <c r="T62" i="174"/>
  <c r="U62" i="174"/>
  <c r="V62" i="174"/>
  <c r="W62" i="174"/>
  <c r="X62" i="174"/>
  <c r="Y62" i="174"/>
  <c r="R63" i="174"/>
  <c r="S63" i="174"/>
  <c r="T63" i="174"/>
  <c r="U63" i="174"/>
  <c r="V63" i="174"/>
  <c r="W63" i="174"/>
  <c r="X63" i="174"/>
  <c r="Y63" i="174"/>
  <c r="R64" i="174"/>
  <c r="S64" i="174"/>
  <c r="T64" i="174"/>
  <c r="U64" i="174"/>
  <c r="V64" i="174"/>
  <c r="W64" i="174"/>
  <c r="X64" i="174"/>
  <c r="Y64" i="174"/>
  <c r="R65" i="174"/>
  <c r="S65" i="174"/>
  <c r="T65" i="174"/>
  <c r="U65" i="174"/>
  <c r="V65" i="174"/>
  <c r="W65" i="174"/>
  <c r="X65" i="174"/>
  <c r="Y65" i="174"/>
  <c r="R66" i="174"/>
  <c r="S66" i="174"/>
  <c r="T66" i="174"/>
  <c r="U66" i="174"/>
  <c r="V66" i="174"/>
  <c r="W66" i="174"/>
  <c r="X66" i="174"/>
  <c r="Y66" i="174"/>
  <c r="R67" i="174"/>
  <c r="S67" i="174"/>
  <c r="T67" i="174"/>
  <c r="U67" i="174"/>
  <c r="V67" i="174"/>
  <c r="W67" i="174"/>
  <c r="X67" i="174"/>
  <c r="Y67" i="174"/>
  <c r="R68" i="174"/>
  <c r="S68" i="174"/>
  <c r="T68" i="174"/>
  <c r="U68" i="174"/>
  <c r="V68" i="174"/>
  <c r="W68" i="174"/>
  <c r="X68" i="174"/>
  <c r="Y68" i="174"/>
  <c r="R69" i="174"/>
  <c r="S69" i="174"/>
  <c r="T69" i="174"/>
  <c r="U69" i="174"/>
  <c r="V69" i="174"/>
  <c r="W69" i="174"/>
  <c r="X69" i="174"/>
  <c r="Y69" i="174"/>
  <c r="R70" i="174"/>
  <c r="S70" i="174"/>
  <c r="T70" i="174"/>
  <c r="U70" i="174"/>
  <c r="V70" i="174"/>
  <c r="W70" i="174"/>
  <c r="X70" i="174"/>
  <c r="Y70" i="174"/>
  <c r="R86" i="174"/>
  <c r="S86" i="174"/>
  <c r="T86" i="174"/>
  <c r="U86" i="174"/>
  <c r="V86" i="174"/>
  <c r="W86" i="174"/>
  <c r="X86" i="174"/>
  <c r="Y86" i="174"/>
  <c r="R87" i="174"/>
  <c r="S87" i="174"/>
  <c r="T87" i="174"/>
  <c r="U87" i="174"/>
  <c r="V87" i="174"/>
  <c r="W87" i="174"/>
  <c r="X87" i="174"/>
  <c r="Y87" i="174"/>
  <c r="R88" i="174"/>
  <c r="S88" i="174"/>
  <c r="T88" i="174"/>
  <c r="U88" i="174"/>
  <c r="V88" i="174"/>
  <c r="W88" i="174"/>
  <c r="X88" i="174"/>
  <c r="Y88" i="174"/>
  <c r="R89" i="174"/>
  <c r="S89" i="174"/>
  <c r="T89" i="174"/>
  <c r="U89" i="174"/>
  <c r="V89" i="174"/>
  <c r="W89" i="174"/>
  <c r="X89" i="174"/>
  <c r="Y89" i="174"/>
  <c r="R90" i="174"/>
  <c r="S90" i="174"/>
  <c r="T90" i="174"/>
  <c r="U90" i="174"/>
  <c r="V90" i="174"/>
  <c r="W90" i="174"/>
  <c r="X90" i="174"/>
  <c r="Y90" i="174"/>
  <c r="R91" i="174"/>
  <c r="S91" i="174"/>
  <c r="T91" i="174"/>
  <c r="U91" i="174"/>
  <c r="V91" i="174"/>
  <c r="W91" i="174"/>
  <c r="X91" i="174"/>
  <c r="Y91" i="174"/>
  <c r="R92" i="174"/>
  <c r="S92" i="174"/>
  <c r="T92" i="174"/>
  <c r="U92" i="174"/>
  <c r="V92" i="174"/>
  <c r="W92" i="174"/>
  <c r="X92" i="174"/>
  <c r="Y92" i="174"/>
  <c r="R93" i="174"/>
  <c r="S93" i="174"/>
  <c r="T93" i="174"/>
  <c r="U93" i="174"/>
  <c r="V93" i="174"/>
  <c r="W93" i="174"/>
  <c r="X93" i="174"/>
  <c r="Y93" i="174"/>
  <c r="R94" i="174"/>
  <c r="S94" i="174"/>
  <c r="T94" i="174"/>
  <c r="U94" i="174"/>
  <c r="V94" i="174"/>
  <c r="W94" i="174"/>
  <c r="X94" i="174"/>
  <c r="Y94" i="174"/>
  <c r="R95" i="174"/>
  <c r="S95" i="174"/>
  <c r="T95" i="174"/>
  <c r="U95" i="174"/>
  <c r="V95" i="174"/>
  <c r="W95" i="174"/>
  <c r="X95" i="174"/>
  <c r="Y95" i="174"/>
  <c r="R110" i="174"/>
  <c r="S110" i="174"/>
  <c r="R111" i="174"/>
  <c r="S111" i="174"/>
  <c r="R112" i="174"/>
  <c r="S112" i="174"/>
  <c r="R113" i="174"/>
  <c r="S113" i="174"/>
  <c r="R114" i="174"/>
  <c r="S114" i="174"/>
  <c r="R115" i="174"/>
  <c r="S115" i="174"/>
  <c r="R116" i="174"/>
  <c r="S116" i="174"/>
  <c r="R117" i="174"/>
  <c r="S117" i="174"/>
  <c r="R118" i="174"/>
  <c r="S118" i="174"/>
  <c r="R119" i="174"/>
  <c r="S119" i="174"/>
  <c r="M10" i="173" l="1"/>
  <c r="N10" i="173"/>
  <c r="O10" i="173"/>
  <c r="M11" i="173"/>
  <c r="N11" i="173"/>
  <c r="O11" i="173"/>
  <c r="M15" i="173"/>
  <c r="N15" i="173"/>
  <c r="O15" i="173"/>
  <c r="M16" i="173"/>
  <c r="N16" i="173"/>
  <c r="O16" i="173"/>
  <c r="N17" i="173"/>
  <c r="O17" i="173"/>
  <c r="M18" i="173"/>
  <c r="N18" i="173"/>
  <c r="O18" i="173"/>
  <c r="N22" i="173"/>
  <c r="N23" i="173"/>
  <c r="N27" i="173"/>
  <c r="O27" i="173"/>
  <c r="N31" i="173"/>
  <c r="N32" i="173"/>
  <c r="N33" i="173"/>
  <c r="N34" i="173"/>
  <c r="N35" i="173"/>
  <c r="N36" i="173"/>
  <c r="N37" i="173"/>
  <c r="N38" i="173"/>
  <c r="N42" i="173"/>
  <c r="O46" i="173"/>
  <c r="U51" i="173"/>
  <c r="U59" i="173" s="1"/>
  <c r="X51" i="173"/>
  <c r="Y51" i="173"/>
  <c r="Z51" i="173"/>
  <c r="AA51" i="173"/>
  <c r="X52" i="173"/>
  <c r="Y52" i="173"/>
  <c r="Z52" i="173"/>
  <c r="AA52" i="173"/>
  <c r="X53" i="173"/>
  <c r="Y53" i="173"/>
  <c r="Z53" i="173"/>
  <c r="AA53" i="173"/>
  <c r="X54" i="173"/>
  <c r="Y54" i="173"/>
  <c r="Z54" i="173"/>
  <c r="AA54" i="173"/>
  <c r="X55" i="173"/>
  <c r="Y55" i="173"/>
  <c r="Z55" i="173"/>
  <c r="AA55" i="173"/>
  <c r="X56" i="173"/>
  <c r="Y56" i="173"/>
  <c r="Z56" i="173"/>
  <c r="AA56" i="173"/>
  <c r="X57" i="173"/>
  <c r="Y57" i="173"/>
  <c r="Z57" i="173"/>
  <c r="AA57" i="173"/>
  <c r="X58" i="173"/>
  <c r="Y58" i="173"/>
  <c r="Z58" i="173"/>
  <c r="AA58" i="173"/>
  <c r="X59" i="173"/>
  <c r="Z59" i="173"/>
  <c r="AA59" i="173"/>
  <c r="V63" i="173"/>
  <c r="W63" i="173"/>
  <c r="X63" i="173"/>
  <c r="Y63" i="173"/>
  <c r="Z63" i="173"/>
  <c r="AA63" i="173"/>
  <c r="V64" i="173"/>
  <c r="W64" i="173"/>
  <c r="X64" i="173"/>
  <c r="Y64" i="173"/>
  <c r="Z64" i="173"/>
  <c r="AA64" i="173"/>
  <c r="V65" i="173"/>
  <c r="W65" i="173"/>
  <c r="X65" i="173"/>
  <c r="Y65" i="173"/>
  <c r="V66" i="173"/>
  <c r="W66" i="173"/>
  <c r="X66" i="173"/>
  <c r="Y66" i="173"/>
  <c r="V67" i="173"/>
  <c r="W67" i="173"/>
  <c r="X67" i="173"/>
  <c r="Y67" i="173"/>
  <c r="V68" i="173"/>
  <c r="W68" i="173"/>
  <c r="X68" i="173"/>
  <c r="Y68" i="173"/>
  <c r="V69" i="173"/>
  <c r="W69" i="173"/>
  <c r="X69" i="173"/>
  <c r="Y69" i="173"/>
  <c r="V70" i="173"/>
  <c r="W70" i="173"/>
  <c r="X70" i="173"/>
  <c r="Y70" i="173"/>
  <c r="V71" i="173"/>
  <c r="W71" i="173"/>
  <c r="X71" i="173"/>
  <c r="Y71" i="173"/>
  <c r="V72" i="173"/>
  <c r="W72" i="173"/>
  <c r="X72" i="173"/>
  <c r="Y72" i="173"/>
  <c r="V77" i="173"/>
  <c r="W77" i="173"/>
  <c r="X77" i="173"/>
  <c r="Y77" i="173"/>
  <c r="Z77" i="173"/>
  <c r="AA77" i="173"/>
  <c r="V78" i="173"/>
  <c r="W78" i="173"/>
  <c r="X78" i="173"/>
  <c r="Y78" i="173"/>
  <c r="Z78" i="173"/>
  <c r="AA78" i="173"/>
  <c r="V79" i="173"/>
  <c r="W79" i="173"/>
  <c r="X79" i="173"/>
  <c r="Y79" i="173"/>
  <c r="Z79" i="173"/>
  <c r="AA79" i="173"/>
  <c r="V80" i="173"/>
  <c r="W80" i="173"/>
  <c r="X80" i="173"/>
  <c r="Y80" i="173"/>
  <c r="Z80" i="173"/>
  <c r="AA80" i="173"/>
  <c r="V81" i="173"/>
  <c r="W81" i="173"/>
  <c r="X81" i="173"/>
  <c r="Y81" i="173"/>
  <c r="Z81" i="173"/>
  <c r="AA81" i="173"/>
  <c r="V82" i="173"/>
  <c r="W82" i="173"/>
  <c r="X82" i="173"/>
  <c r="Y82" i="173"/>
  <c r="Z82" i="173"/>
  <c r="AA82" i="173"/>
  <c r="V83" i="173"/>
  <c r="W83" i="173"/>
  <c r="X83" i="173"/>
  <c r="Y83" i="173"/>
  <c r="Z83" i="173"/>
  <c r="AA83" i="173"/>
  <c r="V84" i="173"/>
  <c r="W84" i="173"/>
  <c r="X84" i="173"/>
  <c r="Y84" i="173"/>
  <c r="Z84" i="173"/>
  <c r="AA84" i="173"/>
  <c r="V85" i="173"/>
  <c r="W85" i="173"/>
  <c r="X85" i="173"/>
  <c r="Y85" i="173"/>
  <c r="Z85" i="173"/>
  <c r="AA85" i="173"/>
  <c r="V86" i="173"/>
  <c r="W86" i="173"/>
  <c r="X86" i="173"/>
  <c r="Y86" i="173"/>
  <c r="Z86" i="173"/>
  <c r="AA86" i="173"/>
  <c r="Y59" i="173" l="1"/>
  <c r="M10" i="172"/>
  <c r="N10" i="172"/>
  <c r="O10" i="172"/>
  <c r="M11" i="172"/>
  <c r="N11" i="172"/>
  <c r="O11" i="172"/>
  <c r="M15" i="172"/>
  <c r="N15" i="172"/>
  <c r="O15" i="172"/>
  <c r="M16" i="172"/>
  <c r="N16" i="172"/>
  <c r="O16" i="172"/>
  <c r="M17" i="172"/>
  <c r="N17" i="172"/>
  <c r="O17" i="172"/>
  <c r="M18" i="172"/>
  <c r="N18" i="172"/>
  <c r="O18" i="172"/>
  <c r="N22" i="172"/>
  <c r="N23" i="172"/>
  <c r="N27" i="172"/>
  <c r="O27" i="172"/>
  <c r="N31" i="172"/>
  <c r="N32" i="172"/>
  <c r="N33" i="172"/>
  <c r="N34" i="172"/>
  <c r="N35" i="172"/>
  <c r="N36" i="172"/>
  <c r="N37" i="172"/>
  <c r="N38" i="172"/>
  <c r="N41" i="172"/>
  <c r="O45" i="172"/>
  <c r="U50" i="172"/>
  <c r="V50" i="172"/>
  <c r="X50" i="172"/>
  <c r="Y50" i="172"/>
  <c r="Z50" i="172"/>
  <c r="AA50" i="172"/>
  <c r="U51" i="172"/>
  <c r="U58" i="172" s="1"/>
  <c r="V51" i="172"/>
  <c r="X51" i="172"/>
  <c r="Y51" i="172"/>
  <c r="Z51" i="172"/>
  <c r="AA51" i="172"/>
  <c r="X52" i="172"/>
  <c r="Y52" i="172"/>
  <c r="Z52" i="172"/>
  <c r="AA52" i="172"/>
  <c r="U53" i="172"/>
  <c r="V53" i="172"/>
  <c r="X53" i="172"/>
  <c r="Y53" i="172"/>
  <c r="Z53" i="172"/>
  <c r="AA53" i="172"/>
  <c r="X54" i="172"/>
  <c r="Y54" i="172"/>
  <c r="Z54" i="172"/>
  <c r="AA54" i="172"/>
  <c r="U55" i="172"/>
  <c r="V55" i="172"/>
  <c r="X55" i="172"/>
  <c r="Y55" i="172"/>
  <c r="Z55" i="172"/>
  <c r="AA55" i="172"/>
  <c r="U56" i="172"/>
  <c r="V56" i="172"/>
  <c r="X56" i="172"/>
  <c r="Y56" i="172"/>
  <c r="U57" i="172"/>
  <c r="V57" i="172"/>
  <c r="Y57" i="172"/>
  <c r="Z58" i="172"/>
  <c r="AA58" i="172"/>
  <c r="V62" i="172"/>
  <c r="W62" i="172"/>
  <c r="X62" i="172"/>
  <c r="Y62" i="172"/>
  <c r="Z62" i="172"/>
  <c r="AA62" i="172"/>
  <c r="V63" i="172"/>
  <c r="W63" i="172"/>
  <c r="X63" i="172"/>
  <c r="Y63" i="172"/>
  <c r="Z63" i="172"/>
  <c r="AA63" i="172"/>
  <c r="V64" i="172"/>
  <c r="W64" i="172"/>
  <c r="X64" i="172"/>
  <c r="Y64" i="172"/>
  <c r="Z64" i="172"/>
  <c r="AA64" i="172"/>
  <c r="V65" i="172"/>
  <c r="W65" i="172"/>
  <c r="X65" i="172"/>
  <c r="Y65" i="172"/>
  <c r="Z65" i="172"/>
  <c r="AA65" i="172"/>
  <c r="V66" i="172"/>
  <c r="W66" i="172"/>
  <c r="X66" i="172"/>
  <c r="Y66" i="172"/>
  <c r="Z66" i="172"/>
  <c r="AA66" i="172"/>
  <c r="V67" i="172"/>
  <c r="W67" i="172"/>
  <c r="X67" i="172"/>
  <c r="Y67" i="172"/>
  <c r="Z67" i="172"/>
  <c r="AA67" i="172"/>
  <c r="V68" i="172"/>
  <c r="W68" i="172"/>
  <c r="X68" i="172"/>
  <c r="Y68" i="172"/>
  <c r="Z68" i="172"/>
  <c r="AA68" i="172"/>
  <c r="V69" i="172"/>
  <c r="W69" i="172"/>
  <c r="X69" i="172"/>
  <c r="Y69" i="172"/>
  <c r="Z69" i="172"/>
  <c r="AA69" i="172"/>
  <c r="V70" i="172"/>
  <c r="W70" i="172"/>
  <c r="X70" i="172"/>
  <c r="Y70" i="172"/>
  <c r="Z70" i="172"/>
  <c r="AA70" i="172"/>
  <c r="V71" i="172"/>
  <c r="W71" i="172"/>
  <c r="X71" i="172"/>
  <c r="Y71" i="172"/>
  <c r="Z71" i="172"/>
  <c r="AA71" i="172"/>
  <c r="V76" i="172"/>
  <c r="W76" i="172"/>
  <c r="X76" i="172"/>
  <c r="Y76" i="172"/>
  <c r="Z76" i="172"/>
  <c r="AA76" i="172"/>
  <c r="V77" i="172"/>
  <c r="W77" i="172"/>
  <c r="X77" i="172"/>
  <c r="Y77" i="172"/>
  <c r="Z77" i="172"/>
  <c r="AA77" i="172"/>
  <c r="V78" i="172"/>
  <c r="W78" i="172"/>
  <c r="X78" i="172"/>
  <c r="Y78" i="172"/>
  <c r="Z78" i="172"/>
  <c r="AA78" i="172"/>
  <c r="V79" i="172"/>
  <c r="W79" i="172"/>
  <c r="X79" i="172"/>
  <c r="Y79" i="172"/>
  <c r="Z79" i="172"/>
  <c r="AA79" i="172"/>
  <c r="V80" i="172"/>
  <c r="W80" i="172"/>
  <c r="X80" i="172"/>
  <c r="Y80" i="172"/>
  <c r="Z80" i="172"/>
  <c r="AA80" i="172"/>
  <c r="V81" i="172"/>
  <c r="W81" i="172"/>
  <c r="X81" i="172"/>
  <c r="Y81" i="172"/>
  <c r="Z81" i="172"/>
  <c r="AA81" i="172"/>
  <c r="V82" i="172"/>
  <c r="W82" i="172"/>
  <c r="X82" i="172"/>
  <c r="Y82" i="172"/>
  <c r="Z82" i="172"/>
  <c r="AA82" i="172"/>
  <c r="V83" i="172"/>
  <c r="W83" i="172"/>
  <c r="X83" i="172"/>
  <c r="Y83" i="172"/>
  <c r="Z83" i="172"/>
  <c r="AA83" i="172"/>
  <c r="V84" i="172"/>
  <c r="W84" i="172"/>
  <c r="X84" i="172"/>
  <c r="Y84" i="172"/>
  <c r="Z84" i="172"/>
  <c r="AA84" i="172"/>
  <c r="V85" i="172"/>
  <c r="W85" i="172"/>
  <c r="X85" i="172"/>
  <c r="Y85" i="172"/>
  <c r="Z85" i="172"/>
  <c r="AA85" i="172"/>
  <c r="V58" i="172" l="1"/>
  <c r="X58" i="172"/>
  <c r="Y58" i="172"/>
  <c r="M10" i="171"/>
  <c r="N10" i="171"/>
  <c r="M11" i="171"/>
  <c r="N11" i="171"/>
  <c r="O11" i="171"/>
  <c r="M15" i="171"/>
  <c r="N15" i="171"/>
  <c r="O15" i="171"/>
  <c r="M16" i="171"/>
  <c r="N16" i="171"/>
  <c r="O16" i="171"/>
  <c r="M17" i="171"/>
  <c r="N17" i="171"/>
  <c r="O17" i="171"/>
  <c r="M18" i="171"/>
  <c r="N18" i="171"/>
  <c r="O18" i="171"/>
  <c r="N22" i="171"/>
  <c r="N23" i="171"/>
  <c r="N27" i="171"/>
  <c r="O27" i="171"/>
  <c r="N31" i="171"/>
  <c r="N32" i="171"/>
  <c r="N33" i="171"/>
  <c r="N34" i="171"/>
  <c r="N35" i="171"/>
  <c r="N36" i="171"/>
  <c r="N37" i="171"/>
  <c r="N38" i="171"/>
  <c r="N41" i="171"/>
  <c r="O45" i="171"/>
  <c r="U50" i="171"/>
  <c r="V50" i="171"/>
  <c r="X50" i="171"/>
  <c r="Y50" i="171"/>
  <c r="Z50" i="171"/>
  <c r="AA50" i="171"/>
  <c r="U51" i="171"/>
  <c r="V51" i="171"/>
  <c r="X51" i="171"/>
  <c r="Y51" i="171"/>
  <c r="Z51" i="171"/>
  <c r="AA51" i="171"/>
  <c r="X52" i="171"/>
  <c r="Y52" i="171"/>
  <c r="Z52" i="171"/>
  <c r="AA52" i="171"/>
  <c r="U53" i="171"/>
  <c r="V53" i="171"/>
  <c r="X53" i="171"/>
  <c r="Y53" i="171"/>
  <c r="Z53" i="171"/>
  <c r="AA53" i="171"/>
  <c r="X54" i="171"/>
  <c r="Y54" i="171"/>
  <c r="Z54" i="171"/>
  <c r="AA54" i="171"/>
  <c r="X55" i="171"/>
  <c r="Y55" i="171"/>
  <c r="Z55" i="171"/>
  <c r="AA55" i="171"/>
  <c r="U56" i="171"/>
  <c r="V56" i="171"/>
  <c r="X56" i="171"/>
  <c r="Y56" i="171"/>
  <c r="U57" i="171"/>
  <c r="V57" i="171"/>
  <c r="X57" i="171"/>
  <c r="Y57" i="171"/>
  <c r="T58" i="171"/>
  <c r="U58" i="171"/>
  <c r="V58" i="171"/>
  <c r="X58" i="171"/>
  <c r="Z58" i="171"/>
  <c r="AA58" i="171"/>
  <c r="V62" i="171"/>
  <c r="W62" i="171"/>
  <c r="X62" i="171"/>
  <c r="Y62" i="171"/>
  <c r="Z62" i="171"/>
  <c r="AA62" i="171"/>
  <c r="V63" i="171"/>
  <c r="W63" i="171"/>
  <c r="X63" i="171"/>
  <c r="Y63" i="171"/>
  <c r="Z63" i="171"/>
  <c r="AA63" i="171"/>
  <c r="V64" i="171"/>
  <c r="W64" i="171"/>
  <c r="X64" i="171"/>
  <c r="Y64" i="171"/>
  <c r="Z64" i="171"/>
  <c r="AA64" i="171"/>
  <c r="V65" i="171"/>
  <c r="W65" i="171"/>
  <c r="X65" i="171"/>
  <c r="Y65" i="171"/>
  <c r="Z65" i="171"/>
  <c r="AA65" i="171"/>
  <c r="V66" i="171"/>
  <c r="W66" i="171"/>
  <c r="X66" i="171"/>
  <c r="Y66" i="171"/>
  <c r="Z66" i="171"/>
  <c r="AA66" i="171"/>
  <c r="V67" i="171"/>
  <c r="W67" i="171"/>
  <c r="X67" i="171"/>
  <c r="Y67" i="171"/>
  <c r="Z67" i="171"/>
  <c r="AA67" i="171"/>
  <c r="V68" i="171"/>
  <c r="W68" i="171"/>
  <c r="X68" i="171"/>
  <c r="Y68" i="171"/>
  <c r="Z68" i="171"/>
  <c r="AA68" i="171"/>
  <c r="V69" i="171"/>
  <c r="W69" i="171"/>
  <c r="X69" i="171"/>
  <c r="Y69" i="171"/>
  <c r="Z69" i="171"/>
  <c r="AA69" i="171"/>
  <c r="V70" i="171"/>
  <c r="W70" i="171"/>
  <c r="X70" i="171"/>
  <c r="Y70" i="171"/>
  <c r="Z70" i="171"/>
  <c r="AA70" i="171"/>
  <c r="V71" i="171"/>
  <c r="W71" i="171"/>
  <c r="X71" i="171"/>
  <c r="Y71" i="171"/>
  <c r="Z71" i="171"/>
  <c r="AA71" i="171"/>
  <c r="V75" i="171"/>
  <c r="W75" i="171"/>
  <c r="X75" i="171"/>
  <c r="Y75" i="171"/>
  <c r="Z75" i="171"/>
  <c r="AA75" i="171"/>
  <c r="V76" i="171"/>
  <c r="W76" i="171"/>
  <c r="X76" i="171"/>
  <c r="Y76" i="171"/>
  <c r="Z76" i="171"/>
  <c r="AA76" i="171"/>
  <c r="V77" i="171"/>
  <c r="W77" i="171"/>
  <c r="X77" i="171"/>
  <c r="Y77" i="171"/>
  <c r="Z77" i="171"/>
  <c r="AA77" i="171"/>
  <c r="V78" i="171"/>
  <c r="W78" i="171"/>
  <c r="X78" i="171"/>
  <c r="Y78" i="171"/>
  <c r="Z78" i="171"/>
  <c r="AA78" i="171"/>
  <c r="V79" i="171"/>
  <c r="W79" i="171"/>
  <c r="X79" i="171"/>
  <c r="Y79" i="171"/>
  <c r="Z79" i="171"/>
  <c r="AA79" i="171"/>
  <c r="V80" i="171"/>
  <c r="W80" i="171"/>
  <c r="X80" i="171"/>
  <c r="Y80" i="171"/>
  <c r="Z80" i="171"/>
  <c r="AA80" i="171"/>
  <c r="V81" i="171"/>
  <c r="W81" i="171"/>
  <c r="X81" i="171"/>
  <c r="Y81" i="171"/>
  <c r="Z81" i="171"/>
  <c r="AA81" i="171"/>
  <c r="V82" i="171"/>
  <c r="W82" i="171"/>
  <c r="X82" i="171"/>
  <c r="Y82" i="171"/>
  <c r="Z82" i="171"/>
  <c r="AA82" i="171"/>
  <c r="V83" i="171"/>
  <c r="W83" i="171"/>
  <c r="X83" i="171"/>
  <c r="Y83" i="171"/>
  <c r="Z83" i="171"/>
  <c r="AA83" i="171"/>
  <c r="V84" i="171"/>
  <c r="W84" i="171"/>
  <c r="X84" i="171"/>
  <c r="Y84" i="171"/>
  <c r="Z84" i="171"/>
  <c r="AA84" i="171"/>
  <c r="Y58" i="171" l="1"/>
  <c r="AA58" i="148"/>
  <c r="Z58" i="148"/>
  <c r="Y58" i="148" l="1"/>
  <c r="X58" i="148"/>
  <c r="T58" i="148"/>
  <c r="S58" i="148"/>
  <c r="Y57" i="137" l="1"/>
  <c r="X57" i="137"/>
  <c r="N40" i="137"/>
  <c r="Y57" i="146" l="1"/>
  <c r="X57" i="146"/>
  <c r="L18" i="146"/>
  <c r="T57" i="145" l="1"/>
  <c r="S57" i="145"/>
  <c r="Y57" i="140" l="1"/>
  <c r="X57" i="140"/>
  <c r="W57" i="140" l="1"/>
  <c r="V57" i="140"/>
  <c r="R57" i="140"/>
  <c r="Q57" i="140"/>
  <c r="Y58" i="135" l="1"/>
  <c r="X58" i="135"/>
  <c r="L18" i="135"/>
  <c r="Y127" i="150" l="1"/>
  <c r="X127" i="150"/>
  <c r="Y126" i="150"/>
  <c r="X126" i="150"/>
  <c r="Y125" i="150"/>
  <c r="X125" i="150"/>
  <c r="T57" i="150"/>
  <c r="S57" i="150"/>
  <c r="L18" i="150"/>
  <c r="L11" i="147" l="1"/>
  <c r="L10" i="147"/>
  <c r="Y57" i="142" l="1"/>
  <c r="X57" i="142"/>
  <c r="L18" i="142"/>
  <c r="M93" i="133" l="1"/>
  <c r="L93" i="133"/>
  <c r="I93" i="133"/>
  <c r="H93" i="133"/>
  <c r="M92" i="133"/>
  <c r="L92" i="133"/>
  <c r="I92" i="133"/>
  <c r="H92" i="133"/>
  <c r="M91" i="133"/>
  <c r="L91" i="133"/>
  <c r="I91" i="133"/>
  <c r="H91" i="133"/>
  <c r="M90" i="133"/>
  <c r="L90" i="133"/>
  <c r="I90" i="133"/>
  <c r="H90" i="133"/>
  <c r="M89" i="133"/>
  <c r="L89" i="133"/>
  <c r="I89" i="133"/>
  <c r="H89" i="133"/>
  <c r="M88" i="133"/>
  <c r="L88" i="133"/>
  <c r="I88" i="133"/>
  <c r="H88" i="133"/>
  <c r="M87" i="133"/>
  <c r="L87" i="133"/>
  <c r="I87" i="133"/>
  <c r="H87" i="133"/>
  <c r="M86" i="133"/>
  <c r="L86" i="133"/>
  <c r="I86" i="133"/>
  <c r="H86" i="133"/>
  <c r="M85" i="133"/>
  <c r="L85" i="133"/>
  <c r="I85" i="133"/>
  <c r="H85" i="133"/>
  <c r="M84" i="133"/>
  <c r="L84" i="133"/>
  <c r="I84" i="133"/>
  <c r="H84" i="133"/>
  <c r="I70" i="133"/>
  <c r="H70" i="133"/>
  <c r="I69" i="133"/>
  <c r="H69" i="133"/>
  <c r="I68" i="133"/>
  <c r="H68" i="133"/>
  <c r="I67" i="133"/>
  <c r="H67" i="133"/>
  <c r="I66" i="133"/>
  <c r="H66" i="133"/>
  <c r="I65" i="133"/>
  <c r="H65" i="133"/>
  <c r="I64" i="133"/>
  <c r="H64" i="133"/>
  <c r="I63" i="133"/>
  <c r="H63" i="133"/>
  <c r="M62" i="133"/>
  <c r="L62" i="133"/>
  <c r="I62" i="133"/>
  <c r="H62" i="133"/>
  <c r="M61" i="133"/>
  <c r="L61" i="133"/>
  <c r="I61" i="133"/>
  <c r="H61" i="133"/>
  <c r="K57" i="133"/>
  <c r="J57" i="133"/>
  <c r="H57" i="133"/>
  <c r="I56" i="133"/>
  <c r="H56" i="133"/>
  <c r="I55" i="133"/>
  <c r="H55" i="133"/>
  <c r="I54" i="133"/>
  <c r="H54" i="133"/>
  <c r="I52" i="133"/>
  <c r="H52" i="133"/>
  <c r="I50" i="133"/>
  <c r="H50" i="133"/>
  <c r="I49" i="133"/>
  <c r="I57" i="133" s="1"/>
  <c r="H49" i="133"/>
  <c r="E40" i="133"/>
  <c r="E37" i="133"/>
  <c r="E36" i="133"/>
  <c r="E35" i="133"/>
  <c r="E34" i="133"/>
  <c r="E33" i="133"/>
  <c r="E32" i="133"/>
  <c r="E31" i="133"/>
  <c r="E30" i="133"/>
  <c r="E26" i="133"/>
  <c r="E22" i="133"/>
  <c r="E18" i="133"/>
  <c r="E17" i="133"/>
  <c r="E16" i="133"/>
  <c r="E15" i="133"/>
  <c r="E11" i="133"/>
  <c r="AA57" i="136" l="1"/>
  <c r="Z57" i="136"/>
  <c r="W65" i="136" l="1"/>
  <c r="V65" i="136"/>
  <c r="W64" i="136"/>
  <c r="V64" i="136"/>
  <c r="W63" i="136"/>
  <c r="V63" i="136"/>
  <c r="W62" i="136"/>
  <c r="V62" i="136"/>
  <c r="W61" i="136"/>
  <c r="V61" i="136"/>
  <c r="Y57" i="136"/>
  <c r="X57" i="136"/>
  <c r="T57" i="136"/>
  <c r="S57" i="136"/>
  <c r="L18" i="167" l="1"/>
  <c r="T57" i="149" l="1"/>
  <c r="S57" i="149"/>
  <c r="T109" i="144" l="1"/>
  <c r="U94" i="144"/>
  <c r="T94" i="144"/>
  <c r="U93" i="144"/>
  <c r="T93" i="144"/>
  <c r="U92" i="144"/>
  <c r="T92" i="144"/>
  <c r="U91" i="144"/>
  <c r="T91" i="144"/>
  <c r="U90" i="144"/>
  <c r="T90" i="144"/>
  <c r="U89" i="144"/>
  <c r="T89" i="144"/>
  <c r="U88" i="144"/>
  <c r="T88" i="144"/>
  <c r="U87" i="144"/>
  <c r="T87" i="144"/>
  <c r="U86" i="144"/>
  <c r="T86" i="144"/>
  <c r="U85" i="144"/>
  <c r="T85" i="144"/>
  <c r="U71" i="144"/>
  <c r="T71" i="144"/>
  <c r="U70" i="144"/>
  <c r="T70" i="144"/>
  <c r="U69" i="144"/>
  <c r="T69" i="144"/>
  <c r="U68" i="144"/>
  <c r="T68" i="144"/>
  <c r="U67" i="144"/>
  <c r="T67" i="144"/>
  <c r="U66" i="144"/>
  <c r="T66" i="144"/>
  <c r="U65" i="144"/>
  <c r="T65" i="144"/>
  <c r="U64" i="144"/>
  <c r="T64" i="144"/>
  <c r="U63" i="144"/>
  <c r="T63" i="144"/>
  <c r="U62" i="144"/>
  <c r="T62" i="144"/>
  <c r="V58" i="144"/>
  <c r="U58" i="144"/>
  <c r="T56" i="144"/>
  <c r="S56" i="144"/>
  <c r="T55" i="144"/>
  <c r="S55" i="144"/>
  <c r="T54" i="144"/>
  <c r="S54" i="144"/>
  <c r="T53" i="144"/>
  <c r="S53" i="144"/>
  <c r="T52" i="144"/>
  <c r="S52" i="144"/>
  <c r="N45" i="144"/>
  <c r="L45" i="144"/>
  <c r="L41" i="144"/>
  <c r="L38" i="144"/>
  <c r="L37" i="144"/>
  <c r="L36" i="144"/>
  <c r="L35" i="144"/>
  <c r="L34" i="144"/>
  <c r="L33" i="144"/>
  <c r="L32" i="144"/>
  <c r="L31" i="144"/>
  <c r="L24" i="144"/>
  <c r="L23" i="144"/>
  <c r="S58" i="144" l="1"/>
  <c r="T58" i="144"/>
  <c r="W58" i="143" l="1"/>
  <c r="V58" i="143"/>
</calcChain>
</file>

<file path=xl/comments1.xml><?xml version="1.0" encoding="utf-8"?>
<comments xmlns="http://schemas.openxmlformats.org/spreadsheetml/2006/main">
  <authors>
    <author>Park, James</author>
  </authors>
  <commentList>
    <comment ref="F215" authorId="0" shapeId="0">
      <text>
        <r>
          <rPr>
            <sz val="11"/>
            <color indexed="81"/>
            <rFont val="Calibri"/>
            <family val="2"/>
          </rPr>
          <t>Below figures only represent one company in Japan</t>
        </r>
      </text>
    </comment>
  </commentList>
</comments>
</file>

<file path=xl/comments2.xml><?xml version="1.0" encoding="utf-8"?>
<comments xmlns="http://schemas.openxmlformats.org/spreadsheetml/2006/main">
  <authors>
    <author>Park, James</author>
    <author>Key, Alexandra</author>
  </authors>
  <commentList>
    <comment ref="D57" authorId="0" shapeId="0">
      <text>
        <r>
          <rPr>
            <sz val="8"/>
            <color indexed="81"/>
            <rFont val="Tahoma"/>
            <family val="2"/>
          </rPr>
          <t>Demo breakdown based on age 12+ data only</t>
        </r>
      </text>
    </comment>
    <comment ref="G199" authorId="1" shapeId="0">
      <text>
        <r>
          <rPr>
            <b/>
            <sz val="9"/>
            <color indexed="81"/>
            <rFont val="Tahoma"/>
            <family val="2"/>
          </rPr>
          <t>Key, Alexandra:</t>
        </r>
        <r>
          <rPr>
            <sz val="9"/>
            <color indexed="81"/>
            <rFont val="Tahoma"/>
            <family val="2"/>
          </rPr>
          <t xml:space="preserve">
50+</t>
        </r>
      </text>
    </comment>
    <comment ref="G201" authorId="1" shapeId="0">
      <text>
        <r>
          <rPr>
            <b/>
            <sz val="9"/>
            <color indexed="81"/>
            <rFont val="Tahoma"/>
            <family val="2"/>
          </rPr>
          <t>Key, Alexandra:</t>
        </r>
        <r>
          <rPr>
            <sz val="9"/>
            <color indexed="81"/>
            <rFont val="Tahoma"/>
            <family val="2"/>
          </rPr>
          <t xml:space="preserve">
50+</t>
        </r>
      </text>
    </comment>
    <comment ref="D248" authorId="0" shapeId="0">
      <text>
        <r>
          <rPr>
            <sz val="8"/>
            <color indexed="81"/>
            <rFont val="Tahoma"/>
            <family val="2"/>
          </rPr>
          <t>MillwardBrown and Multikino survey 08/2012; Based on Persons 18+</t>
        </r>
      </text>
    </comment>
    <comment ref="D302" authorId="0" shapeId="0">
      <text>
        <r>
          <rPr>
            <sz val="8"/>
            <color indexed="81"/>
            <rFont val="Tahoma"/>
            <family val="2"/>
          </rPr>
          <t>Gender percentage is based on persons 16+</t>
        </r>
      </text>
    </comment>
    <comment ref="D320" authorId="0" shapeId="0">
      <text>
        <r>
          <rPr>
            <sz val="8"/>
            <color indexed="81"/>
            <rFont val="Tahoma"/>
            <family val="2"/>
          </rPr>
          <t xml:space="preserve">Age and gender breakdown based on the cinema going population of UK (29,952,00) and not total UK population
</t>
        </r>
      </text>
    </comment>
  </commentList>
</comments>
</file>

<file path=xl/comments3.xml><?xml version="1.0" encoding="utf-8"?>
<comments xmlns="http://schemas.openxmlformats.org/spreadsheetml/2006/main">
  <authors>
    <author>Key, Alexandra</author>
  </authors>
  <commentList>
    <comment ref="J116" authorId="0" shapeId="0">
      <text>
        <r>
          <rPr>
            <b/>
            <sz val="9"/>
            <color indexed="81"/>
            <rFont val="Tahoma"/>
            <family val="2"/>
          </rPr>
          <t>Key, Alexandra:</t>
        </r>
        <r>
          <rPr>
            <sz val="9"/>
            <color indexed="81"/>
            <rFont val="Tahoma"/>
            <family val="2"/>
          </rPr>
          <t xml:space="preserve">
Kinomax</t>
        </r>
      </text>
    </comment>
  </commentList>
</comments>
</file>

<file path=xl/comments4.xml><?xml version="1.0" encoding="utf-8"?>
<comments xmlns="http://schemas.openxmlformats.org/spreadsheetml/2006/main">
  <authors>
    <author>Key, Alexandra</author>
  </authors>
  <commentList>
    <comment ref="J96" authorId="0" shapeId="0">
      <text>
        <r>
          <rPr>
            <b/>
            <sz val="9"/>
            <color indexed="81"/>
            <rFont val="Tahoma"/>
            <family val="2"/>
          </rPr>
          <t>Key, Alexandra:</t>
        </r>
        <r>
          <rPr>
            <sz val="9"/>
            <color indexed="81"/>
            <rFont val="Tahoma"/>
            <family val="2"/>
          </rPr>
          <t xml:space="preserve">
Flix</t>
        </r>
      </text>
    </comment>
    <comment ref="J479" authorId="0" shapeId="0">
      <text>
        <r>
          <rPr>
            <b/>
            <sz val="9"/>
            <color indexed="81"/>
            <rFont val="Tahoma"/>
            <family val="2"/>
          </rPr>
          <t>Key, Alexandra:</t>
        </r>
        <r>
          <rPr>
            <sz val="9"/>
            <color indexed="81"/>
            <rFont val="Tahoma"/>
            <family val="2"/>
          </rPr>
          <t xml:space="preserve">
Cinebridge </t>
        </r>
      </text>
    </comment>
    <comment ref="J852" authorId="0" shapeId="0">
      <text>
        <r>
          <rPr>
            <b/>
            <sz val="9"/>
            <color indexed="81"/>
            <rFont val="Tahoma"/>
            <family val="2"/>
          </rPr>
          <t>Key, Alexandra:</t>
        </r>
        <r>
          <rPr>
            <sz val="9"/>
            <color indexed="81"/>
            <rFont val="Tahoma"/>
            <family val="2"/>
          </rPr>
          <t xml:space="preserve">
DCM</t>
        </r>
      </text>
    </comment>
  </commentList>
</comments>
</file>

<file path=xl/comments5.xml><?xml version="1.0" encoding="utf-8"?>
<comments xmlns="http://schemas.openxmlformats.org/spreadsheetml/2006/main">
  <authors>
    <author>Park, James</author>
    <author>Key, Alexandra</author>
  </authors>
  <commentList>
    <comment ref="A9" authorId="0" shapeId="0">
      <text>
        <r>
          <rPr>
            <sz val="9"/>
            <color indexed="81"/>
            <rFont val="Tahoma"/>
            <family val="2"/>
          </rPr>
          <t xml:space="preserve">Source: Please Note these are Nielsen NET figures. Nielsen monitors only the main 3 Sales Houses.  </t>
        </r>
      </text>
    </comment>
    <comment ref="D16" authorId="0" shapeId="0">
      <text>
        <r>
          <rPr>
            <sz val="8"/>
            <color indexed="81"/>
            <rFont val="Tahoma"/>
            <family val="2"/>
          </rPr>
          <t>Source Audimovie.  638 is the total number of 3D Screens monitored by Audimovie.  The number of 3D Screens belonging to the three main sales houses is 493</t>
        </r>
        <r>
          <rPr>
            <b/>
            <sz val="8"/>
            <color indexed="81"/>
            <rFont val="Tahoma"/>
            <family val="2"/>
          </rPr>
          <t xml:space="preserve">. </t>
        </r>
      </text>
    </comment>
    <comment ref="L39" authorId="1" shapeId="0">
      <text>
        <r>
          <rPr>
            <b/>
            <sz val="9"/>
            <color indexed="81"/>
            <rFont val="Tahoma"/>
            <family val="2"/>
          </rPr>
          <t>Key, Alexandra:</t>
        </r>
        <r>
          <rPr>
            <sz val="9"/>
            <color indexed="81"/>
            <rFont val="Tahoma"/>
            <family val="2"/>
          </rPr>
          <t xml:space="preserve">
50+</t>
        </r>
      </text>
    </comment>
  </commentList>
</comments>
</file>

<file path=xl/comments6.xml><?xml version="1.0" encoding="utf-8"?>
<comments xmlns="http://schemas.openxmlformats.org/spreadsheetml/2006/main">
  <authors>
    <author>Park, James</author>
  </authors>
  <commentList>
    <comment ref="M49" authorId="0" shapeId="0">
      <text>
        <r>
          <rPr>
            <sz val="9"/>
            <color indexed="81"/>
            <rFont val="Tahoma"/>
            <family val="2"/>
          </rPr>
          <t>Figures for Pearl &amp; Dean only.</t>
        </r>
      </text>
    </comment>
  </commentList>
</comments>
</file>

<file path=xl/sharedStrings.xml><?xml version="1.0" encoding="utf-8"?>
<sst xmlns="http://schemas.openxmlformats.org/spreadsheetml/2006/main" count="48929" uniqueCount="7423">
  <si>
    <t>Brandhouse</t>
  </si>
  <si>
    <t>TV Station</t>
  </si>
  <si>
    <t>Mediclinic</t>
  </si>
  <si>
    <t>Healthcare</t>
  </si>
  <si>
    <t>LG Electronics</t>
  </si>
  <si>
    <t>MTN</t>
  </si>
  <si>
    <t>Wimpy</t>
  </si>
  <si>
    <t>Travel transport and leisure</t>
  </si>
  <si>
    <t>Business to Business</t>
  </si>
  <si>
    <t>Soft Drink</t>
  </si>
  <si>
    <t>Computers</t>
  </si>
  <si>
    <t>Sport Clothing</t>
  </si>
  <si>
    <t>Education</t>
  </si>
  <si>
    <t>Sport</t>
  </si>
  <si>
    <t>On Screen Advertising Gross Revenue Figures (USD)</t>
  </si>
  <si>
    <t>2009</t>
  </si>
  <si>
    <t>2010</t>
  </si>
  <si>
    <t>Argentina</t>
  </si>
  <si>
    <t>Australia</t>
  </si>
  <si>
    <t>Austria</t>
  </si>
  <si>
    <t>Belgium</t>
  </si>
  <si>
    <t>Canada</t>
  </si>
  <si>
    <t>Colombia</t>
  </si>
  <si>
    <t>Costa Rica</t>
  </si>
  <si>
    <t>Denmark</t>
  </si>
  <si>
    <t xml:space="preserve">El Salvador </t>
  </si>
  <si>
    <t>Finland</t>
  </si>
  <si>
    <t>Germany</t>
  </si>
  <si>
    <t>Greece</t>
  </si>
  <si>
    <t>Guatemala</t>
  </si>
  <si>
    <t>Honduras</t>
  </si>
  <si>
    <t>Italy</t>
  </si>
  <si>
    <t>New Zealand</t>
  </si>
  <si>
    <t>Nicaragua</t>
  </si>
  <si>
    <t>Norway</t>
  </si>
  <si>
    <t>Panama</t>
  </si>
  <si>
    <t>Poland</t>
  </si>
  <si>
    <t>South Africa</t>
  </si>
  <si>
    <t>Sweden</t>
  </si>
  <si>
    <t>Switzerland</t>
  </si>
  <si>
    <t>The Netherlands</t>
  </si>
  <si>
    <t>Turkey</t>
  </si>
  <si>
    <t>UK</t>
  </si>
  <si>
    <t>United Arab Emirates</t>
  </si>
  <si>
    <t>USA</t>
  </si>
  <si>
    <t>Off Screen Advertising Gross Revenues (USD)</t>
  </si>
  <si>
    <t>Events &amp; Promotions</t>
  </si>
  <si>
    <t>Foyer/Lobby</t>
  </si>
  <si>
    <t>Live</t>
  </si>
  <si>
    <t>Other</t>
  </si>
  <si>
    <t>Sampling</t>
  </si>
  <si>
    <t>World Cup</t>
  </si>
  <si>
    <t>Total Off Screen</t>
  </si>
  <si>
    <t>Digital Advertising Deployment</t>
  </si>
  <si>
    <t>Digital Cinema Screens</t>
  </si>
  <si>
    <t>3D Screens</t>
  </si>
  <si>
    <t>Cinema Screens</t>
  </si>
  <si>
    <t>Total Cinema Screens</t>
  </si>
  <si>
    <t>Box Office Gross Revenues (USD)</t>
  </si>
  <si>
    <t>Cinema Admissions</t>
  </si>
  <si>
    <t>Cinema Admissions - Demographics</t>
  </si>
  <si>
    <t>% Males</t>
  </si>
  <si>
    <t>% Females</t>
  </si>
  <si>
    <t>18-34 years of Age</t>
  </si>
  <si>
    <t>35-49 years of Age</t>
  </si>
  <si>
    <t>50+years of Age</t>
  </si>
  <si>
    <t>% of total Advertising Market that is Cinema Advertising</t>
  </si>
  <si>
    <t>Typical # of times per year, a person goes to the cinema</t>
  </si>
  <si>
    <t>Top Advertisers</t>
  </si>
  <si>
    <t>Brand 1</t>
  </si>
  <si>
    <t>Industry 1</t>
  </si>
  <si>
    <t>Brand 2</t>
  </si>
  <si>
    <t>Industry 2</t>
  </si>
  <si>
    <t>Brand 3</t>
  </si>
  <si>
    <t>Industry 3</t>
  </si>
  <si>
    <t>Brand 4</t>
  </si>
  <si>
    <t>Industry 4</t>
  </si>
  <si>
    <t>Brand 5</t>
  </si>
  <si>
    <t>Industry 5</t>
  </si>
  <si>
    <t>Brand 6</t>
  </si>
  <si>
    <t>Industry 6</t>
  </si>
  <si>
    <t>Brand 7</t>
  </si>
  <si>
    <t>Industry 7</t>
  </si>
  <si>
    <t>Brand 8</t>
  </si>
  <si>
    <t>Industry 8</t>
  </si>
  <si>
    <t>Brand 9</t>
  </si>
  <si>
    <t>Industry 9</t>
  </si>
  <si>
    <t>Brand 10</t>
  </si>
  <si>
    <t>Industry 10</t>
  </si>
  <si>
    <t>3D Advertisers</t>
  </si>
  <si>
    <t>3D Digital Screens</t>
  </si>
  <si>
    <t># of Cinema Screens</t>
  </si>
  <si>
    <t>Age 14 and Under</t>
  </si>
  <si>
    <t>14-17 years of Age</t>
  </si>
  <si>
    <t>Cinema Medium Statistic</t>
  </si>
  <si>
    <t>Client</t>
  </si>
  <si>
    <t>Industry</t>
  </si>
  <si>
    <t>Top 3D clients</t>
  </si>
  <si>
    <t>France</t>
  </si>
  <si>
    <t>By Country</t>
  </si>
  <si>
    <t>Africa and Middle East</t>
  </si>
  <si>
    <t>Asia Pacific</t>
  </si>
  <si>
    <t>Central and Eastern Europe</t>
  </si>
  <si>
    <t>Central and South America</t>
  </si>
  <si>
    <t>El Salvador</t>
  </si>
  <si>
    <t>North America</t>
  </si>
  <si>
    <t>Western Europe</t>
  </si>
  <si>
    <t>On Screen Advertising Revenue</t>
  </si>
  <si>
    <t>Off Screen Advertising Revenue</t>
  </si>
  <si>
    <t>Screens - Total/Digital/3D</t>
  </si>
  <si>
    <t>Box Office</t>
  </si>
  <si>
    <t>Cinema Demographics</t>
  </si>
  <si>
    <t>&lt;&lt; Click SAWA logo to return to Navigation Page</t>
  </si>
  <si>
    <t>5-10 times per year</t>
  </si>
  <si>
    <t/>
  </si>
  <si>
    <t>Mini</t>
  </si>
  <si>
    <t>Scion</t>
  </si>
  <si>
    <t>More than 20 times per year</t>
  </si>
  <si>
    <t>Philips</t>
  </si>
  <si>
    <t>Panasonic</t>
  </si>
  <si>
    <t>Sony</t>
  </si>
  <si>
    <t>Less than 5 times per year</t>
  </si>
  <si>
    <t>Mazda</t>
  </si>
  <si>
    <t>11-15 times per year</t>
  </si>
  <si>
    <t>BMW</t>
  </si>
  <si>
    <t>Checkers</t>
  </si>
  <si>
    <t>Balloons</t>
  </si>
  <si>
    <t>DSTV</t>
  </si>
  <si>
    <t>Mini Monster</t>
  </si>
  <si>
    <t>Nashua</t>
  </si>
  <si>
    <t>Redbull</t>
  </si>
  <si>
    <t>Lego</t>
  </si>
  <si>
    <t>Vectra</t>
  </si>
  <si>
    <t>Over the Counter Pharmaceuticals</t>
  </si>
  <si>
    <t xml:space="preserve"> SAMSUNG</t>
  </si>
  <si>
    <t>Aunt Bettys</t>
  </si>
  <si>
    <t>Wrigleys 5 Gum</t>
  </si>
  <si>
    <t>Food &amp; Beverage</t>
  </si>
  <si>
    <t>BANDAI Co., Ltd.</t>
  </si>
  <si>
    <t>Games</t>
  </si>
  <si>
    <t>FUJIFILM Holdings.Corporation</t>
  </si>
  <si>
    <t>Gaming</t>
  </si>
  <si>
    <t>Kewpie Corporation</t>
  </si>
  <si>
    <t>FUJIFILM</t>
  </si>
  <si>
    <t>Toyota</t>
  </si>
  <si>
    <t>Household Appliances</t>
  </si>
  <si>
    <t>Volkswagen</t>
  </si>
  <si>
    <t>Auto</t>
  </si>
  <si>
    <t>Fiat Gruppo</t>
  </si>
  <si>
    <t>Nintendo</t>
  </si>
  <si>
    <t>Eagle Pictures SPA</t>
  </si>
  <si>
    <t>Media/Publishing</t>
  </si>
  <si>
    <t>ENI</t>
  </si>
  <si>
    <t>MedioBanca Gruppo</t>
  </si>
  <si>
    <t>Banking &amp; Financial Services</t>
  </si>
  <si>
    <t>Nissan SPA</t>
  </si>
  <si>
    <t>SKY Italia SRL</t>
  </si>
  <si>
    <t>Telecommunication services</t>
  </si>
  <si>
    <t>Coffee Store</t>
  </si>
  <si>
    <t>Cereals</t>
  </si>
  <si>
    <t>Government</t>
  </si>
  <si>
    <t xml:space="preserve">Government- Department of Tourism </t>
  </si>
  <si>
    <t>Bread</t>
  </si>
  <si>
    <t>Fast Food</t>
  </si>
  <si>
    <t>Personal Care and Hair Products</t>
  </si>
  <si>
    <t>Pharmaceuticals</t>
  </si>
  <si>
    <t>Printers and Copiers</t>
  </si>
  <si>
    <t>Medical Services</t>
  </si>
  <si>
    <t>Coca-Cola</t>
  </si>
  <si>
    <t>Telecommunications</t>
  </si>
  <si>
    <t>Ferrero Rocher</t>
  </si>
  <si>
    <t>OTE</t>
  </si>
  <si>
    <t>SAMSUNG</t>
  </si>
  <si>
    <t>Unilever</t>
  </si>
  <si>
    <t>Pepsico</t>
  </si>
  <si>
    <t>BZGA</t>
  </si>
  <si>
    <t>Dt. Telekom</t>
  </si>
  <si>
    <t>Klarmobil</t>
  </si>
  <si>
    <t>Krombacher</t>
  </si>
  <si>
    <t>RWE</t>
  </si>
  <si>
    <t>Sparkassen</t>
  </si>
  <si>
    <t>Media</t>
  </si>
  <si>
    <t>Numericable</t>
  </si>
  <si>
    <t>Fonecta</t>
  </si>
  <si>
    <t>Hartwall</t>
  </si>
  <si>
    <t>Leaf</t>
  </si>
  <si>
    <t xml:space="preserve">TeliaSonera </t>
  </si>
  <si>
    <t>Dr. Oetker</t>
  </si>
  <si>
    <t>Fazer Makeiset</t>
  </si>
  <si>
    <t>Saunalahti</t>
  </si>
  <si>
    <t>Jumbo Bowl</t>
  </si>
  <si>
    <t>Red Bull</t>
  </si>
  <si>
    <t>Candy</t>
  </si>
  <si>
    <t>Cell Phones</t>
  </si>
  <si>
    <t>Snacks</t>
  </si>
  <si>
    <t>Fast food</t>
  </si>
  <si>
    <t>Bacardi</t>
  </si>
  <si>
    <t>Politiken</t>
  </si>
  <si>
    <t xml:space="preserve">Carlsberg Denmark </t>
  </si>
  <si>
    <t>Haribo Lakrids A/S</t>
  </si>
  <si>
    <t>Confectionery</t>
  </si>
  <si>
    <t>Hi3G</t>
  </si>
  <si>
    <t xml:space="preserve">Hi-FI klubben </t>
  </si>
  <si>
    <t>HiFi</t>
  </si>
  <si>
    <t xml:space="preserve">McDonald's Denmark A/S </t>
  </si>
  <si>
    <t xml:space="preserve">YouSee </t>
  </si>
  <si>
    <t>Broadband TV</t>
  </si>
  <si>
    <t>Consumer Electronics</t>
  </si>
  <si>
    <t>Dairy</t>
  </si>
  <si>
    <t>Automobile</t>
  </si>
  <si>
    <t>Personal Care</t>
  </si>
  <si>
    <t>Toothpaste</t>
  </si>
  <si>
    <t>Kraft</t>
  </si>
  <si>
    <t>Allianz</t>
  </si>
  <si>
    <t>Banco do Brasil</t>
  </si>
  <si>
    <t>Caixa Economica</t>
  </si>
  <si>
    <t>Claro</t>
  </si>
  <si>
    <t>Ford</t>
  </si>
  <si>
    <t>Nike</t>
  </si>
  <si>
    <t>Samsung</t>
  </si>
  <si>
    <t>Santander</t>
  </si>
  <si>
    <t>Centauro</t>
  </si>
  <si>
    <t>Citroen</t>
  </si>
  <si>
    <t>Martini</t>
  </si>
  <si>
    <t>Nissan</t>
  </si>
  <si>
    <t>Sprite</t>
  </si>
  <si>
    <t>Axe</t>
  </si>
  <si>
    <t>Fanta</t>
  </si>
  <si>
    <t>Renault</t>
  </si>
  <si>
    <t>AMA</t>
  </si>
  <si>
    <t>Mediamarkt</t>
  </si>
  <si>
    <t>Osterreichische Lotterien</t>
  </si>
  <si>
    <t>A1 Telekom</t>
  </si>
  <si>
    <t>Telekommunication</t>
  </si>
  <si>
    <t>Mercedes</t>
  </si>
  <si>
    <t>New Yorker</t>
  </si>
  <si>
    <t>Garments</t>
  </si>
  <si>
    <t>Raiffeisen</t>
  </si>
  <si>
    <t>XXX Lutz</t>
  </si>
  <si>
    <t>Furniture</t>
  </si>
  <si>
    <t>Opel</t>
  </si>
  <si>
    <t>Brown Forman</t>
  </si>
  <si>
    <t>Travel</t>
  </si>
  <si>
    <t>Lion Nathan National Foods</t>
  </si>
  <si>
    <t>Nokia</t>
  </si>
  <si>
    <t xml:space="preserve"> Bridgestone</t>
  </si>
  <si>
    <t>Fuji</t>
  </si>
  <si>
    <t>PSA Peugeot-Citroen</t>
  </si>
  <si>
    <t>Telecom Argentina</t>
  </si>
  <si>
    <t>Retail</t>
  </si>
  <si>
    <t>Bank</t>
  </si>
  <si>
    <t>YPF</t>
  </si>
  <si>
    <t>Oil</t>
  </si>
  <si>
    <t>Budweiser</t>
  </si>
  <si>
    <t>Food / Beverage</t>
  </si>
  <si>
    <t>non-alcoholic beverages</t>
  </si>
  <si>
    <t>Video Games</t>
  </si>
  <si>
    <t>Standard Bank</t>
  </si>
  <si>
    <t>Cosmetics</t>
  </si>
  <si>
    <t>Electronic Devices</t>
  </si>
  <si>
    <t>Deoderants</t>
  </si>
  <si>
    <t>Finance/Banking Institution</t>
  </si>
  <si>
    <t>Svenska Lantmännen</t>
  </si>
  <si>
    <t>Migros Genossenschaftsbund</t>
  </si>
  <si>
    <t>Frucor</t>
  </si>
  <si>
    <t>Cell C</t>
  </si>
  <si>
    <t>Bonnier Tidskrifter</t>
  </si>
  <si>
    <t>ETÝ</t>
  </si>
  <si>
    <t>Magazines</t>
  </si>
  <si>
    <t>Prime TV</t>
  </si>
  <si>
    <t>Chevron SA</t>
  </si>
  <si>
    <t>Bonnierförlagen</t>
  </si>
  <si>
    <t>Grolsch</t>
  </si>
  <si>
    <t>Sporting Goods</t>
  </si>
  <si>
    <t>Books</t>
  </si>
  <si>
    <t>Airlines</t>
  </si>
  <si>
    <t>Sky Network TV</t>
  </si>
  <si>
    <t>LG</t>
  </si>
  <si>
    <t>Pernod Ricard</t>
  </si>
  <si>
    <t>Com Hem</t>
  </si>
  <si>
    <t>Kuoni Reisen AG</t>
  </si>
  <si>
    <t xml:space="preserve">Emirates Integrated Telecommunications Co. </t>
  </si>
  <si>
    <t>University</t>
  </si>
  <si>
    <t>Telecom</t>
  </si>
  <si>
    <t>Glasses/lenses</t>
  </si>
  <si>
    <t>Tourism Fiji</t>
  </si>
  <si>
    <t>SAB-Grolsch</t>
  </si>
  <si>
    <t>Enkla Elbolaget</t>
  </si>
  <si>
    <t>Mars Schweiz AG</t>
  </si>
  <si>
    <t>Shoe Store</t>
  </si>
  <si>
    <t>Electricity</t>
  </si>
  <si>
    <t>Wrigleys</t>
  </si>
  <si>
    <t>SMS Guld AB</t>
  </si>
  <si>
    <t>Schweizerische Mobiliar</t>
  </si>
  <si>
    <t>Diageo</t>
  </si>
  <si>
    <t xml:space="preserve">RAK Bank </t>
  </si>
  <si>
    <t>Department Store</t>
  </si>
  <si>
    <t>IT</t>
  </si>
  <si>
    <t>Oriental Land Co., Ltd</t>
  </si>
  <si>
    <t>Rodd and Gunn</t>
  </si>
  <si>
    <t>Telkom</t>
  </si>
  <si>
    <t>Tele 2</t>
  </si>
  <si>
    <t>Sunrise Communications</t>
  </si>
  <si>
    <t>GlaxoSmithKlein</t>
  </si>
  <si>
    <t>Retail / Fashion</t>
  </si>
  <si>
    <t>Beer</t>
  </si>
  <si>
    <t>Panasonic Coporation</t>
  </si>
  <si>
    <t>Telecom NZ</t>
  </si>
  <si>
    <t>BMW X5</t>
  </si>
  <si>
    <t>Vattenfall</t>
  </si>
  <si>
    <t xml:space="preserve">Union Bank </t>
  </si>
  <si>
    <t>Banks &amp; Finance</t>
  </si>
  <si>
    <t>Vodafone</t>
  </si>
  <si>
    <t>Electronnics</t>
  </si>
  <si>
    <t>Car Industry</t>
  </si>
  <si>
    <t>Alcohol / Beer</t>
  </si>
  <si>
    <t>Energy</t>
  </si>
  <si>
    <t>F&amp;B Non alcoholic beverage</t>
  </si>
  <si>
    <t>Banking</t>
  </si>
  <si>
    <t>Alkohol / Beer</t>
  </si>
  <si>
    <t>Telecommunication</t>
  </si>
  <si>
    <t>Unilver</t>
  </si>
  <si>
    <t>FMCG</t>
  </si>
  <si>
    <t>Nintendo Australia</t>
  </si>
  <si>
    <t>Entertainment and Leisure</t>
  </si>
  <si>
    <t>Coca Cola</t>
  </si>
  <si>
    <t>Beverages - Non Alcoholic</t>
  </si>
  <si>
    <t>Government Commonwealth</t>
  </si>
  <si>
    <t>Beverages - Alcoholic</t>
  </si>
  <si>
    <t>Comunicatiions</t>
  </si>
  <si>
    <t>Public Awareness</t>
  </si>
  <si>
    <t>Automotive</t>
  </si>
  <si>
    <t>Travel and Tourism</t>
  </si>
  <si>
    <t xml:space="preserve">Retail </t>
  </si>
  <si>
    <t>Communications</t>
  </si>
  <si>
    <t>Commonwealth Bank</t>
  </si>
  <si>
    <t>Banking and Finance</t>
  </si>
  <si>
    <t>Electrical Products</t>
  </si>
  <si>
    <t>Non alcoholic beverages</t>
  </si>
  <si>
    <t>Kelloggs</t>
  </si>
  <si>
    <t>Confectionary</t>
  </si>
  <si>
    <t>2 Degrees</t>
  </si>
  <si>
    <t>Mini Soho</t>
  </si>
  <si>
    <t>Nescafé</t>
  </si>
  <si>
    <t>Coca Cola Zero</t>
  </si>
  <si>
    <t>More than 20 times a year</t>
  </si>
  <si>
    <t xml:space="preserve">Alpina </t>
  </si>
  <si>
    <t xml:space="preserve">Dairy </t>
  </si>
  <si>
    <t xml:space="preserve">Banco De Occidente </t>
  </si>
  <si>
    <t xml:space="preserve">Bancolombia </t>
  </si>
  <si>
    <t xml:space="preserve"> Banking</t>
  </si>
  <si>
    <t xml:space="preserve">Chevrolet </t>
  </si>
  <si>
    <t xml:space="preserve"> Automobile</t>
  </si>
  <si>
    <t xml:space="preserve">Compañía Nacional De Chocolates </t>
  </si>
  <si>
    <t>Lg Electronics</t>
  </si>
  <si>
    <t>Electronics</t>
  </si>
  <si>
    <t>Ministerio De Salud Y Proteccion Social</t>
  </si>
  <si>
    <t>Postobon</t>
  </si>
  <si>
    <t>Beverages</t>
  </si>
  <si>
    <t xml:space="preserve">Toyota </t>
  </si>
  <si>
    <t xml:space="preserve">Unilever  </t>
  </si>
  <si>
    <t>Personal Care, Food</t>
  </si>
  <si>
    <t xml:space="preserve">Aquafresh </t>
  </si>
  <si>
    <t xml:space="preserve">Chevrolet Spark </t>
  </si>
  <si>
    <t xml:space="preserve">Dove </t>
  </si>
  <si>
    <t xml:space="preserve">Panadol </t>
  </si>
  <si>
    <t>Pharmacueticals</t>
  </si>
  <si>
    <t xml:space="preserve">Pizza Hut </t>
  </si>
  <si>
    <t>American Family Insurance</t>
  </si>
  <si>
    <t>Fuji Film</t>
  </si>
  <si>
    <t>Google Chrome</t>
  </si>
  <si>
    <t>Honda</t>
  </si>
  <si>
    <t>Mini Cooper</t>
  </si>
  <si>
    <t>Mitsubishi</t>
  </si>
  <si>
    <t>Norelco</t>
  </si>
  <si>
    <t>Purina Friskies</t>
  </si>
  <si>
    <t>USAF</t>
  </si>
  <si>
    <t>Fox Broadcasting</t>
  </si>
  <si>
    <t>LG Mobile</t>
  </si>
  <si>
    <t>LG HE</t>
  </si>
  <si>
    <t>Chase Bank Card</t>
  </si>
  <si>
    <t>Best Buy</t>
  </si>
  <si>
    <t>Disney</t>
  </si>
  <si>
    <t>Lexus</t>
  </si>
  <si>
    <t>Activision</t>
  </si>
  <si>
    <t>Alcoholic beverages</t>
  </si>
  <si>
    <t>Car</t>
  </si>
  <si>
    <t>Mobile</t>
  </si>
  <si>
    <t>Cfilm</t>
  </si>
  <si>
    <t>Energy Drink</t>
  </si>
  <si>
    <t>Community Service</t>
  </si>
  <si>
    <t>35-44 years of Age</t>
  </si>
  <si>
    <t>Cyfra Plus</t>
  </si>
  <si>
    <t>GSM/Mobile Service Provider</t>
  </si>
  <si>
    <t>Retail-Business</t>
  </si>
  <si>
    <t>General Motors Suisse SA / Opel</t>
  </si>
  <si>
    <t>Nestlé Nespresso SA</t>
  </si>
  <si>
    <t>Cocal-Cola Services N.V.</t>
  </si>
  <si>
    <t>Sony Overseas SA</t>
  </si>
  <si>
    <t>Insurance</t>
  </si>
  <si>
    <t>General Motors Suisse SA / Chevrolet</t>
  </si>
  <si>
    <t>NTT DoCoMo,INC.</t>
  </si>
  <si>
    <t>Mobile phone</t>
  </si>
  <si>
    <t>H.I.S. Co., Ltd.</t>
  </si>
  <si>
    <t>Travel agency</t>
  </si>
  <si>
    <t>Food industry</t>
  </si>
  <si>
    <t>Seven-Eleven Japan Co., Ltd</t>
  </si>
  <si>
    <t>Food industy</t>
  </si>
  <si>
    <t>Game</t>
  </si>
  <si>
    <t>Consumer electronics</t>
  </si>
  <si>
    <t>Amusement Park</t>
  </si>
  <si>
    <t>Motor industry</t>
  </si>
  <si>
    <t>Beverage industry</t>
  </si>
  <si>
    <t xml:space="preserve">Motor industry </t>
  </si>
  <si>
    <t>Game industry</t>
  </si>
  <si>
    <t>Camera</t>
  </si>
  <si>
    <t xml:space="preserve">Watches </t>
  </si>
  <si>
    <t xml:space="preserve">Universities </t>
  </si>
  <si>
    <t xml:space="preserve">Food </t>
  </si>
  <si>
    <t>NGO</t>
  </si>
  <si>
    <t xml:space="preserve">Telecommunication Services </t>
  </si>
  <si>
    <t>Telecommunication Services</t>
  </si>
  <si>
    <t xml:space="preserve">Claro </t>
  </si>
  <si>
    <t>Movistar</t>
  </si>
  <si>
    <t>Compañía Cervecera de Nicaragua</t>
  </si>
  <si>
    <t>Movimiento de Mujeres</t>
  </si>
  <si>
    <t>Nesquick</t>
  </si>
  <si>
    <t>Sony Plan Station</t>
  </si>
  <si>
    <t>Bimbo</t>
  </si>
  <si>
    <t>Universidad Americana</t>
  </si>
  <si>
    <t>Citizen</t>
  </si>
  <si>
    <t>Pizza Hut</t>
  </si>
  <si>
    <t>Adidas</t>
  </si>
  <si>
    <t>Fedecompras</t>
  </si>
  <si>
    <t>Grupo Tova</t>
  </si>
  <si>
    <t>J&amp;J</t>
  </si>
  <si>
    <t>Personal care</t>
  </si>
  <si>
    <t>Macdonalds</t>
  </si>
  <si>
    <t>Rbk</t>
  </si>
  <si>
    <t xml:space="preserve">Sporting Goods </t>
  </si>
  <si>
    <t>Sony Internacional American</t>
  </si>
  <si>
    <t>Electronic appliances</t>
  </si>
  <si>
    <t>Superdeportes</t>
  </si>
  <si>
    <t>Universidad Santamaria La Antigua</t>
  </si>
  <si>
    <t>Panadol</t>
  </si>
  <si>
    <t>Official Advertising</t>
  </si>
  <si>
    <t>Galicia Bank</t>
  </si>
  <si>
    <t>Food</t>
  </si>
  <si>
    <t>Telefonica</t>
  </si>
  <si>
    <t>Mercedes Benz</t>
  </si>
  <si>
    <t>25-34 years of Age</t>
  </si>
  <si>
    <t>Communication</t>
  </si>
  <si>
    <t>Photography</t>
  </si>
  <si>
    <t>Web Services</t>
  </si>
  <si>
    <t>Entertainment</t>
  </si>
  <si>
    <t>Pet Food</t>
  </si>
  <si>
    <t>Non Alcohol Beverages</t>
  </si>
  <si>
    <t>Military</t>
  </si>
  <si>
    <t>Cellular Services</t>
  </si>
  <si>
    <t>Orange Mobile</t>
  </si>
  <si>
    <t>Kellog</t>
  </si>
  <si>
    <t>Pharmaceutical</t>
  </si>
  <si>
    <t>Microsoft</t>
  </si>
  <si>
    <t>Technology</t>
  </si>
  <si>
    <t>Drinks</t>
  </si>
  <si>
    <t>Tourism Australia</t>
  </si>
  <si>
    <t>Proctor &amp; Gamble</t>
  </si>
  <si>
    <t>Toys</t>
  </si>
  <si>
    <t>Electronic Goods</t>
  </si>
  <si>
    <t>Tourism</t>
  </si>
  <si>
    <t xml:space="preserve">Unilever </t>
  </si>
  <si>
    <t>Hygiene &amp; Personal Care</t>
  </si>
  <si>
    <t xml:space="preserve">Sony Gulf </t>
  </si>
  <si>
    <t xml:space="preserve">TwoFour54 </t>
  </si>
  <si>
    <t>Business Zone</t>
  </si>
  <si>
    <t xml:space="preserve">Philips Middle East </t>
  </si>
  <si>
    <t xml:space="preserve">Emirates </t>
  </si>
  <si>
    <t xml:space="preserve">LG </t>
  </si>
  <si>
    <t xml:space="preserve">Ministry of Interior </t>
  </si>
  <si>
    <t>Total</t>
  </si>
  <si>
    <t>Oils &amp; Lubricants</t>
  </si>
  <si>
    <t xml:space="preserve">BAC Honduras </t>
  </si>
  <si>
    <t xml:space="preserve">Banco Continental </t>
  </si>
  <si>
    <t xml:space="preserve">Telecommunication services </t>
  </si>
  <si>
    <t xml:space="preserve">Digicel </t>
  </si>
  <si>
    <t xml:space="preserve">Espresso Americano </t>
  </si>
  <si>
    <t xml:space="preserve">Grupo Q </t>
  </si>
  <si>
    <t xml:space="preserve">Instituto Hondureño de Turismo </t>
  </si>
  <si>
    <t>Jet Stereo</t>
  </si>
  <si>
    <t>Electronic Appliances Store</t>
  </si>
  <si>
    <t xml:space="preserve">Kia Motors </t>
  </si>
  <si>
    <t xml:space="preserve">Lachtosa Cereales </t>
  </si>
  <si>
    <t xml:space="preserve">BIMBO </t>
  </si>
  <si>
    <t>Caja Costarricense del Seguro Social</t>
  </si>
  <si>
    <t>Comisión Nacional de Emergencias</t>
  </si>
  <si>
    <t xml:space="preserve">Demasa </t>
  </si>
  <si>
    <t>Dos Pinos</t>
  </si>
  <si>
    <t xml:space="preserve">Food, Beverages, Ice Creams </t>
  </si>
  <si>
    <t xml:space="preserve">GSK / Panadol </t>
  </si>
  <si>
    <t>McDonalds</t>
  </si>
  <si>
    <t>Taco Bell</t>
  </si>
  <si>
    <t xml:space="preserve"> Unilever</t>
  </si>
  <si>
    <t>Corsatur</t>
  </si>
  <si>
    <t>Diana</t>
  </si>
  <si>
    <t>Gobierno de El Salvador</t>
  </si>
  <si>
    <t>Hersheys</t>
  </si>
  <si>
    <t>Industrias La Constancia</t>
  </si>
  <si>
    <t>Lotería Nacional</t>
  </si>
  <si>
    <t xml:space="preserve">Samsung </t>
  </si>
  <si>
    <t>Tigo</t>
  </si>
  <si>
    <t>Bayer</t>
  </si>
  <si>
    <t>Burger King</t>
  </si>
  <si>
    <t>Centro Médico</t>
  </si>
  <si>
    <t xml:space="preserve">Lexmark </t>
  </si>
  <si>
    <t>Procter and Gamble</t>
  </si>
  <si>
    <t>Sancela</t>
  </si>
  <si>
    <t>Turismo Honduras</t>
  </si>
  <si>
    <t>Local Tourism</t>
  </si>
  <si>
    <t>Wireless / Telco</t>
  </si>
  <si>
    <t>Beverage (Non-Alcoholic)</t>
  </si>
  <si>
    <t>Electronics/Tech</t>
  </si>
  <si>
    <t>Financial Service</t>
  </si>
  <si>
    <t>Packaged Goods</t>
  </si>
  <si>
    <t>Film Studio</t>
  </si>
  <si>
    <t>Alcoholic Beverages</t>
  </si>
  <si>
    <t>Health</t>
  </si>
  <si>
    <t>Live Event</t>
  </si>
  <si>
    <t xml:space="preserve">Bacardi-Martini A/S </t>
  </si>
  <si>
    <t>Newspapers</t>
  </si>
  <si>
    <t xml:space="preserve">Red Bull </t>
  </si>
  <si>
    <t>Energy drink</t>
  </si>
  <si>
    <t xml:space="preserve">Coca-Cola DK </t>
  </si>
  <si>
    <t>Soft drinks</t>
  </si>
  <si>
    <t>Beverage</t>
  </si>
  <si>
    <t>Hifi</t>
  </si>
  <si>
    <t>TV</t>
  </si>
  <si>
    <t>Cars</t>
  </si>
  <si>
    <t>Amusement park</t>
  </si>
  <si>
    <t>Meat Industry</t>
  </si>
  <si>
    <t>Valio</t>
  </si>
  <si>
    <t>Food/ Dairy Produce</t>
  </si>
  <si>
    <t>Food/ Hygiene products</t>
  </si>
  <si>
    <t>Food/ Confectionery</t>
  </si>
  <si>
    <t>Soft Drinks</t>
  </si>
  <si>
    <t>Pepsi</t>
  </si>
  <si>
    <t>Bowling</t>
  </si>
  <si>
    <t>Toys &amp; Games</t>
  </si>
  <si>
    <t>Electrical Appliances</t>
  </si>
  <si>
    <t>Banking/Finc./Insurance</t>
  </si>
  <si>
    <t>Alcohol</t>
  </si>
  <si>
    <t>Coffee</t>
  </si>
  <si>
    <t>Deodorant</t>
  </si>
  <si>
    <t>Cars-transport</t>
  </si>
  <si>
    <t>Hardware</t>
  </si>
  <si>
    <t>Transport</t>
  </si>
  <si>
    <t>Northern Territory Tourism</t>
  </si>
  <si>
    <t>Reebok</t>
  </si>
  <si>
    <t>Simplot / Birds Eye</t>
  </si>
  <si>
    <t>South Australia Tourism</t>
  </si>
  <si>
    <t>Target</t>
  </si>
  <si>
    <t>Telstra</t>
  </si>
  <si>
    <t>Gordon</t>
  </si>
  <si>
    <t>Haribo</t>
  </si>
  <si>
    <t>Intersnack</t>
  </si>
  <si>
    <t>Karlsberg</t>
  </si>
  <si>
    <t>Toshiba</t>
  </si>
  <si>
    <t>Banco Bradesco</t>
  </si>
  <si>
    <t>Banco Itau</t>
  </si>
  <si>
    <t>Intel</t>
  </si>
  <si>
    <t>Speedo</t>
  </si>
  <si>
    <t>UNICEUB</t>
  </si>
  <si>
    <t>Univix</t>
  </si>
  <si>
    <t>Badoit</t>
  </si>
  <si>
    <t>Nickelodeon</t>
  </si>
  <si>
    <t>Orangina Schweppes</t>
  </si>
  <si>
    <t>Blackberry</t>
  </si>
  <si>
    <t>Bouygues</t>
  </si>
  <si>
    <t>M6</t>
  </si>
  <si>
    <t>Maif</t>
  </si>
  <si>
    <t>Securite Routiere</t>
  </si>
  <si>
    <t>Mac Donald</t>
  </si>
  <si>
    <t>Chanel</t>
  </si>
  <si>
    <t>Orangina</t>
  </si>
  <si>
    <t>Cosmote</t>
  </si>
  <si>
    <t>Sony Ericsson</t>
  </si>
  <si>
    <t>Nestle Cereal</t>
  </si>
  <si>
    <t>Athenian Brewery</t>
  </si>
  <si>
    <t>Fage</t>
  </si>
  <si>
    <t>Opel Meriva</t>
  </si>
  <si>
    <t>Telecoms</t>
  </si>
  <si>
    <t>Mobiles</t>
  </si>
  <si>
    <t>Chocolates</t>
  </si>
  <si>
    <t>Beers</t>
  </si>
  <si>
    <t>Refreshments</t>
  </si>
  <si>
    <t>Dairy Products</t>
  </si>
  <si>
    <t>Nintendo Italia</t>
  </si>
  <si>
    <t>Precision Instrument</t>
  </si>
  <si>
    <t>Retailer</t>
  </si>
  <si>
    <t>Nissin Food Products Co., LTD</t>
  </si>
  <si>
    <t>Toyota Motor Corporation</t>
  </si>
  <si>
    <t>Lotte</t>
  </si>
  <si>
    <t>Coca-Cola(Japan)</t>
  </si>
  <si>
    <t>Kewpie</t>
  </si>
  <si>
    <t>Sharp</t>
  </si>
  <si>
    <t>Square Enix</t>
  </si>
  <si>
    <t>Toyota Motor</t>
  </si>
  <si>
    <t>Chess</t>
  </si>
  <si>
    <t>Nextegentel</t>
  </si>
  <si>
    <t>Norsk Tipping</t>
  </si>
  <si>
    <t>Oslo City</t>
  </si>
  <si>
    <t>Statens Vegvesen</t>
  </si>
  <si>
    <t>Tine</t>
  </si>
  <si>
    <t>Top Toy</t>
  </si>
  <si>
    <t>Fujitsu</t>
  </si>
  <si>
    <t>Ide Fagskolen</t>
  </si>
  <si>
    <t>LEGO</t>
  </si>
  <si>
    <t>Sony Ericcson</t>
  </si>
  <si>
    <t>Mobile Operator</t>
  </si>
  <si>
    <t>Lottery</t>
  </si>
  <si>
    <t>Shopping Centre</t>
  </si>
  <si>
    <t>Soda</t>
  </si>
  <si>
    <t>Motoring</t>
  </si>
  <si>
    <t>Confecionary</t>
  </si>
  <si>
    <t>Fames</t>
  </si>
  <si>
    <t>Coca-Cola Poland Services</t>
  </si>
  <si>
    <t>Polkomtel</t>
  </si>
  <si>
    <t>Ferrero Polska</t>
  </si>
  <si>
    <t>Kompania Piwowarska</t>
  </si>
  <si>
    <t>Foodcare</t>
  </si>
  <si>
    <t>Nestle Polska</t>
  </si>
  <si>
    <t>Mars</t>
  </si>
  <si>
    <t>Asustek computer</t>
  </si>
  <si>
    <t>Peugeot Polska</t>
  </si>
  <si>
    <t>Telewizja N</t>
  </si>
  <si>
    <t>FMCG (Beer)</t>
  </si>
  <si>
    <t>FMCG (Drinks)</t>
  </si>
  <si>
    <t>Mazda Motors</t>
  </si>
  <si>
    <t>Fuji Films</t>
  </si>
  <si>
    <t>General Motors (Opel)</t>
  </si>
  <si>
    <t>Rivella</t>
  </si>
  <si>
    <t>Research in Motion</t>
  </si>
  <si>
    <t>Maxxium</t>
  </si>
  <si>
    <t>T-Mobile</t>
  </si>
  <si>
    <t>Kininklijke KPN</t>
  </si>
  <si>
    <t>Sony Computer Entertainment</t>
  </si>
  <si>
    <t>Ciba Vision</t>
  </si>
  <si>
    <t>Consumer Safety Association</t>
  </si>
  <si>
    <t>IS Bankasi</t>
  </si>
  <si>
    <t>Ulker</t>
  </si>
  <si>
    <t>Turkcell</t>
  </si>
  <si>
    <t>Sekerbank</t>
  </si>
  <si>
    <t>Avea</t>
  </si>
  <si>
    <t>Akbank</t>
  </si>
  <si>
    <t>Turk Telecom</t>
  </si>
  <si>
    <t>Garanti Bankasi</t>
  </si>
  <si>
    <t>BBC</t>
  </si>
  <si>
    <t>British Sky Broadcasting</t>
  </si>
  <si>
    <t>British Telecom</t>
  </si>
  <si>
    <t>BT</t>
  </si>
  <si>
    <t>Cadburys</t>
  </si>
  <si>
    <t>Jersey Boys</t>
  </si>
  <si>
    <t>Pom Bear</t>
  </si>
  <si>
    <t>Royal Carribean</t>
  </si>
  <si>
    <t>Sky</t>
  </si>
  <si>
    <t>Consumer packaged goods</t>
  </si>
  <si>
    <t>Gov't/Associations/Education</t>
  </si>
  <si>
    <t>Health &amp; beauty</t>
  </si>
  <si>
    <t>Retail/Apparel</t>
  </si>
  <si>
    <t>Wireless/Telephone</t>
  </si>
  <si>
    <t>Sony Italia</t>
  </si>
  <si>
    <t>Volkswagen Group IT. SPA</t>
  </si>
  <si>
    <t>Finance</t>
  </si>
  <si>
    <t>Clothing</t>
  </si>
  <si>
    <t>Insurace</t>
  </si>
  <si>
    <t>Financial</t>
  </si>
  <si>
    <t>Sports</t>
  </si>
  <si>
    <t>Electronic</t>
  </si>
  <si>
    <t>Automobilistic</t>
  </si>
  <si>
    <t>Mnet</t>
  </si>
  <si>
    <t xml:space="preserve">-  </t>
  </si>
  <si>
    <t>Buenos Aires City Government.</t>
  </si>
  <si>
    <t>Fravega</t>
  </si>
  <si>
    <t>Nesquick(Nestle)</t>
  </si>
  <si>
    <t>Supermarket</t>
  </si>
  <si>
    <t>TV Channel</t>
  </si>
  <si>
    <t>Mobile Phone</t>
  </si>
  <si>
    <t>Apparel</t>
  </si>
  <si>
    <t>Brand 11</t>
  </si>
  <si>
    <t>Industry 11</t>
  </si>
  <si>
    <t>Brand 12</t>
  </si>
  <si>
    <t>Industry 12</t>
  </si>
  <si>
    <t>Brand 13</t>
  </si>
  <si>
    <t>Industry 13</t>
  </si>
  <si>
    <t>Brand 14</t>
  </si>
  <si>
    <t>Industry 14</t>
  </si>
  <si>
    <t>Brand 15</t>
  </si>
  <si>
    <t>Industry 15</t>
  </si>
  <si>
    <t>Brand 16</t>
  </si>
  <si>
    <t>Industry 16</t>
  </si>
  <si>
    <t>Brand 17</t>
  </si>
  <si>
    <t>Industry 17</t>
  </si>
  <si>
    <t>14 and Under</t>
  </si>
  <si>
    <t>Telering</t>
  </si>
  <si>
    <t>50+ years of Age</t>
  </si>
  <si>
    <t>Italy (Net)</t>
  </si>
  <si>
    <t>45+ years of Age</t>
  </si>
  <si>
    <t>15-24 years of Age</t>
  </si>
  <si>
    <t>Country</t>
  </si>
  <si>
    <t>Procter &amp; Gamble</t>
  </si>
  <si>
    <t>Consumer Goods</t>
  </si>
  <si>
    <t>Arcor</t>
  </si>
  <si>
    <t>Food and Candy</t>
  </si>
  <si>
    <t>Goverment</t>
  </si>
  <si>
    <t>Nextel</t>
  </si>
  <si>
    <t xml:space="preserve">Telefonica </t>
  </si>
  <si>
    <t>In 2011 there was a trend towards increased 3D advertising and BTL.</t>
  </si>
  <si>
    <t>In 2012, we expect that global advertising investment will decrease.</t>
  </si>
  <si>
    <t>Chile</t>
  </si>
  <si>
    <t>In 2011, there was a 10% increase in the Screen Advertising Industry.</t>
  </si>
  <si>
    <t xml:space="preserve">We expect that there will be another 10 % increase for the Screen Advertising Industry in 2012. </t>
  </si>
  <si>
    <t>% of total Advertising Market that is Cinema Advertising (Based on Net figures)</t>
  </si>
  <si>
    <t>Live (in auditorium)</t>
  </si>
  <si>
    <t>Foyer/Lobby (display backlite posters)</t>
  </si>
  <si>
    <t>16 and Under</t>
  </si>
  <si>
    <t>16-17 years of Age</t>
  </si>
  <si>
    <t>5 - 10 times per year</t>
  </si>
  <si>
    <t>16 - 20 times per year</t>
  </si>
  <si>
    <t>Resources</t>
  </si>
  <si>
    <t>Coca Cola South Pacific</t>
  </si>
  <si>
    <t>Simplot</t>
  </si>
  <si>
    <t>Electronic Games</t>
  </si>
  <si>
    <t>Total Peripherals Group</t>
  </si>
  <si>
    <t>National Australia Bank</t>
  </si>
  <si>
    <t>Kraft Foods Australia</t>
  </si>
  <si>
    <t>Bridgestone</t>
  </si>
  <si>
    <t>Australian Government Defence</t>
  </si>
  <si>
    <t>Carnival Cruises</t>
  </si>
  <si>
    <t>Schweppes Australia</t>
  </si>
  <si>
    <t>Carlton Special Beverages</t>
  </si>
  <si>
    <t>Österr. Lotterien</t>
  </si>
  <si>
    <t xml:space="preserve">A1 Telekom </t>
  </si>
  <si>
    <t>telering</t>
  </si>
  <si>
    <t>Mediamarkt /Saturn</t>
  </si>
  <si>
    <t>Chemical Industry</t>
  </si>
  <si>
    <t>XXX Lutz / Mömax</t>
  </si>
  <si>
    <t>Reatail Furniture</t>
  </si>
  <si>
    <t>Linz AG</t>
  </si>
  <si>
    <t>BMW Mini</t>
  </si>
  <si>
    <t>BNP PARIBAS FORTIS</t>
  </si>
  <si>
    <t>Citroën</t>
  </si>
  <si>
    <t>BANKS - CREDIT - INSURANCE</t>
  </si>
  <si>
    <t>COCA-COLA</t>
  </si>
  <si>
    <t>SOFT DRINKS</t>
  </si>
  <si>
    <t>alcohol</t>
  </si>
  <si>
    <t>SPRITE</t>
  </si>
  <si>
    <t>energy drinks</t>
  </si>
  <si>
    <t>CARLSBERG</t>
  </si>
  <si>
    <t>BEERS</t>
  </si>
  <si>
    <t>audio-visual equipment</t>
  </si>
  <si>
    <t>RED BULL</t>
  </si>
  <si>
    <t>fuel-oil</t>
  </si>
  <si>
    <t>COCA-COLA ZERO</t>
  </si>
  <si>
    <t>COCA-COLA LIGHT</t>
  </si>
  <si>
    <t>gaming</t>
  </si>
  <si>
    <t>RTL TVI</t>
  </si>
  <si>
    <t>MEDIA</t>
  </si>
  <si>
    <t>sportswear</t>
  </si>
  <si>
    <t>FANTA</t>
  </si>
  <si>
    <t>Kellogg's</t>
  </si>
  <si>
    <t>cereals</t>
  </si>
  <si>
    <t>VW</t>
  </si>
  <si>
    <t>CARS</t>
  </si>
  <si>
    <t xml:space="preserve">Caixa Economica </t>
  </si>
  <si>
    <t>Boticário</t>
  </si>
  <si>
    <t>Beauty and Comestics</t>
  </si>
  <si>
    <t xml:space="preserve">Kitchen and Food </t>
  </si>
  <si>
    <t>L'Oreal</t>
  </si>
  <si>
    <t>Fiat</t>
  </si>
  <si>
    <t>Autos</t>
  </si>
  <si>
    <t>NET</t>
  </si>
  <si>
    <t>Electronic - Tech</t>
  </si>
  <si>
    <t>Electronics - Tech</t>
  </si>
  <si>
    <t>Beverage - Non Alcohol</t>
  </si>
  <si>
    <t>Packaged Goods - Personal Care</t>
  </si>
  <si>
    <t>Almacenes Éxito</t>
  </si>
  <si>
    <t>Cinascar</t>
  </si>
  <si>
    <t>DEPARTMENT STORE</t>
  </si>
  <si>
    <t>VEHICLE</t>
  </si>
  <si>
    <t>Banco de Occidente</t>
  </si>
  <si>
    <t>Nestle-Friskies</t>
  </si>
  <si>
    <t>BANKING AND INSURANCE</t>
  </si>
  <si>
    <t>CATS FOOD</t>
  </si>
  <si>
    <t>Bancolombia</t>
  </si>
  <si>
    <t>Unilever-Dove</t>
  </si>
  <si>
    <t>PERSONAL CARE</t>
  </si>
  <si>
    <t>Colombiana</t>
  </si>
  <si>
    <t>LG - SMART</t>
  </si>
  <si>
    <t>VARIOUS</t>
  </si>
  <si>
    <t>TECHNOLOGY</t>
  </si>
  <si>
    <t>DirecTV</t>
  </si>
  <si>
    <t>LG - AUDIO</t>
  </si>
  <si>
    <t>Sofasa</t>
  </si>
  <si>
    <t>VEHICLES</t>
  </si>
  <si>
    <t>TELECOMUNICATIONS SERVICES</t>
  </si>
  <si>
    <t>Toyota Prado</t>
  </si>
  <si>
    <t>Nestle</t>
  </si>
  <si>
    <t>Petrobras</t>
  </si>
  <si>
    <t>Cellphones</t>
  </si>
  <si>
    <t>VISA</t>
  </si>
  <si>
    <t>Credit Card</t>
  </si>
  <si>
    <t>Study</t>
  </si>
  <si>
    <t>Clinica Alemana</t>
  </si>
  <si>
    <t>Funmax</t>
  </si>
  <si>
    <t>TOYS</t>
  </si>
  <si>
    <t>MASS CONSUMPTION</t>
  </si>
  <si>
    <t>TELECOMUNICATIONS</t>
  </si>
  <si>
    <t>RESTAURANTS</t>
  </si>
  <si>
    <t>CLOTHING</t>
  </si>
  <si>
    <t>INSTITUTIONAL</t>
  </si>
  <si>
    <t>BEVERAGES</t>
  </si>
  <si>
    <t>HARIBO</t>
  </si>
  <si>
    <t>MC DONALD'S</t>
  </si>
  <si>
    <t>Fastfood</t>
  </si>
  <si>
    <t>POLITIKEN</t>
  </si>
  <si>
    <t>Newspaper</t>
  </si>
  <si>
    <t>COCA COLA DANMARK</t>
  </si>
  <si>
    <t>RÅDET FOR SIKKER TRAFIK</t>
  </si>
  <si>
    <t>Public information</t>
  </si>
  <si>
    <t>BACARDI MARTINI</t>
  </si>
  <si>
    <t>DISCOWAX</t>
  </si>
  <si>
    <t>Music</t>
  </si>
  <si>
    <t>ADIDAS</t>
  </si>
  <si>
    <t>Dressing</t>
  </si>
  <si>
    <t>PERNOD RICARD DENMARK</t>
  </si>
  <si>
    <t>INSTITUTIONS</t>
  </si>
  <si>
    <t>TOURISM</t>
  </si>
  <si>
    <t>GUVERNMENT INSTITUTIONS</t>
  </si>
  <si>
    <t>AIRLINES</t>
  </si>
  <si>
    <t>Lasten päivän säätiö</t>
  </si>
  <si>
    <t>Food/ Dairy products</t>
  </si>
  <si>
    <t>TeliaSonera</t>
  </si>
  <si>
    <t>Directory assistance system</t>
  </si>
  <si>
    <t>Elisa</t>
  </si>
  <si>
    <t>Bouygues Telecom</t>
  </si>
  <si>
    <t>Coca Cola France</t>
  </si>
  <si>
    <t>Oasis</t>
  </si>
  <si>
    <t>Volkswagen Golf</t>
  </si>
  <si>
    <t>Orange</t>
  </si>
  <si>
    <t>Cemoi</t>
  </si>
  <si>
    <t>Renault Nissan</t>
  </si>
  <si>
    <t>Mc Donalds</t>
  </si>
  <si>
    <t>Fujifilm</t>
  </si>
  <si>
    <t>Audio Photo Cinema</t>
  </si>
  <si>
    <t>Consumer Good</t>
  </si>
  <si>
    <t>Axel Springer Verlag</t>
  </si>
  <si>
    <t>Telekom</t>
  </si>
  <si>
    <t>Medien</t>
  </si>
  <si>
    <t>Bauer Media Group</t>
  </si>
  <si>
    <t>Nestlé Schöller</t>
  </si>
  <si>
    <t>Dt. Sparkassen- und Giroverband</t>
  </si>
  <si>
    <t>McDonald's</t>
  </si>
  <si>
    <t>O2</t>
  </si>
  <si>
    <t>BZgA- Bundeszentrale für gesundheitl. Aufklärung</t>
  </si>
  <si>
    <t>IT Software</t>
  </si>
  <si>
    <t>ARAG</t>
  </si>
  <si>
    <t>Soft Dinks</t>
  </si>
  <si>
    <t>COSMOTE</t>
  </si>
  <si>
    <t>COCA COLA</t>
  </si>
  <si>
    <t>TELECOMS</t>
  </si>
  <si>
    <t>REFRESHMENTS</t>
  </si>
  <si>
    <t>M&amp;M'S</t>
  </si>
  <si>
    <t>CHOCOLATE</t>
  </si>
  <si>
    <t>ATHENIAN BREWERY</t>
  </si>
  <si>
    <t>VODAFONE</t>
  </si>
  <si>
    <t>PAPADOPOULOS</t>
  </si>
  <si>
    <t>BISCUITS</t>
  </si>
  <si>
    <t>NESTLE</t>
  </si>
  <si>
    <t>COFFEE-CERIAL</t>
  </si>
  <si>
    <t>FAGE</t>
  </si>
  <si>
    <t>DAIRY PRODUCTS</t>
  </si>
  <si>
    <t>KELLOGGS</t>
  </si>
  <si>
    <t>CEREAL</t>
  </si>
  <si>
    <t>UNILEVER</t>
  </si>
  <si>
    <t>WIND</t>
  </si>
  <si>
    <t>WALMART</t>
  </si>
  <si>
    <t>SUPERMARKET</t>
  </si>
  <si>
    <t>PROCTER AND GAMBLE</t>
  </si>
  <si>
    <t>LEXMARK</t>
  </si>
  <si>
    <t>DANONE</t>
  </si>
  <si>
    <t>HOTEL RADISSON GT</t>
  </si>
  <si>
    <t>DIST DIVERSAS</t>
  </si>
  <si>
    <t>CHEVRON</t>
  </si>
  <si>
    <t>INDUSTRIAS LICORERAS DE GUATEMALA</t>
  </si>
  <si>
    <t>DIANA</t>
  </si>
  <si>
    <t>SCA</t>
  </si>
  <si>
    <t>DIGIEL</t>
  </si>
  <si>
    <t>TIGO</t>
  </si>
  <si>
    <t>CLARO</t>
  </si>
  <si>
    <t>ESPRESSO AMERICANO</t>
  </si>
  <si>
    <t>COPA AIRLINES</t>
  </si>
  <si>
    <t>ALIMENTOS MARAVILLA</t>
  </si>
  <si>
    <t>LACTHOSA DE HONDURAS</t>
  </si>
  <si>
    <t>JETSTEREO</t>
  </si>
  <si>
    <t>SEGUROS CEFRISA</t>
  </si>
  <si>
    <t>CORSATUR</t>
  </si>
  <si>
    <t xml:space="preserve">Eni </t>
  </si>
  <si>
    <t>General Motors</t>
  </si>
  <si>
    <t>NTT DoCoMo,INC</t>
  </si>
  <si>
    <t>Coca-Cola Japan</t>
  </si>
  <si>
    <t>KONICA MINOLTA</t>
  </si>
  <si>
    <t>Office Equipment,Camera</t>
  </si>
  <si>
    <t>H.I.S. Co., Ltd</t>
  </si>
  <si>
    <t>KAGOME Co., Ltd</t>
  </si>
  <si>
    <t>PEPSI</t>
  </si>
  <si>
    <t>NAMCO BANDAI  Games Inc.</t>
  </si>
  <si>
    <t>Tokyo Metropolitan Government</t>
  </si>
  <si>
    <t>Government office</t>
  </si>
  <si>
    <t>TXT CO., Ltd</t>
  </si>
  <si>
    <t>Pawnshop</t>
  </si>
  <si>
    <t>NIKE JAPAN</t>
  </si>
  <si>
    <t>Sportwear</t>
  </si>
  <si>
    <t>Platinum Guild International</t>
  </si>
  <si>
    <t>Jewels</t>
  </si>
  <si>
    <t>TOKYO GAS</t>
  </si>
  <si>
    <t>Energy (gas)</t>
  </si>
  <si>
    <t>Sky Network</t>
  </si>
  <si>
    <t>KFC</t>
  </si>
  <si>
    <t>Unilever Australasia</t>
  </si>
  <si>
    <t>Mentos</t>
  </si>
  <si>
    <t xml:space="preserve">Mc Donalds </t>
  </si>
  <si>
    <t>NZ Motion Picture Industry</t>
  </si>
  <si>
    <t>Caltex</t>
  </si>
  <si>
    <t>Fuel</t>
  </si>
  <si>
    <t>Prime Television</t>
  </si>
  <si>
    <t xml:space="preserve">2 Degrees Mobile </t>
  </si>
  <si>
    <t>ANZ</t>
  </si>
  <si>
    <t>Restaurant Brands NZ</t>
  </si>
  <si>
    <t>2 Degrees Mobile</t>
  </si>
  <si>
    <t>Vodafone NZ</t>
  </si>
  <si>
    <t>Wrigley Co NZ Ltd</t>
  </si>
  <si>
    <t>NZ Transport Agency</t>
  </si>
  <si>
    <t>CIA. CERVECERA DE NICARAGUA</t>
  </si>
  <si>
    <t>MOVISTAR</t>
  </si>
  <si>
    <t>SONY PLAYSTATION</t>
  </si>
  <si>
    <t>STREAM GLOBAL SERVICES</t>
  </si>
  <si>
    <t>CALL CENTER</t>
  </si>
  <si>
    <t>FARMACIA FAMILIAR</t>
  </si>
  <si>
    <t>UNICIT</t>
  </si>
  <si>
    <t>UNIVERSITIES</t>
  </si>
  <si>
    <t>UAM</t>
  </si>
  <si>
    <t>CITIZEN</t>
  </si>
  <si>
    <t>YOTA</t>
  </si>
  <si>
    <t>Telecomms</t>
  </si>
  <si>
    <t>Sopps</t>
  </si>
  <si>
    <t>OBOS</t>
  </si>
  <si>
    <t>Property</t>
  </si>
  <si>
    <t>Hyundai</t>
  </si>
  <si>
    <t>Motors</t>
  </si>
  <si>
    <t>SAS</t>
  </si>
  <si>
    <t>Idefagskolen</t>
  </si>
  <si>
    <t>Airline</t>
  </si>
  <si>
    <t>One Call</t>
  </si>
  <si>
    <t>EA Games</t>
  </si>
  <si>
    <t>Kraft Food</t>
  </si>
  <si>
    <t>RBK</t>
  </si>
  <si>
    <t>Mc DONALDS</t>
  </si>
  <si>
    <t>VARELA HERMANOS</t>
  </si>
  <si>
    <t>JOHNSON &amp; JOHNSON</t>
  </si>
  <si>
    <t>FEDECOMPRAS</t>
  </si>
  <si>
    <t>COLGATE</t>
  </si>
  <si>
    <t>UNIVERSIDAD INTERAMERICANA</t>
  </si>
  <si>
    <t>Ferrero</t>
  </si>
  <si>
    <t>P4</t>
  </si>
  <si>
    <t>Telecomunication</t>
  </si>
  <si>
    <t>RTV AGD</t>
  </si>
  <si>
    <t>TV N</t>
  </si>
  <si>
    <t>Cab&amp;Sat TV</t>
  </si>
  <si>
    <t>Kraft Foods</t>
  </si>
  <si>
    <t>Ceramika Paradyż</t>
  </si>
  <si>
    <t>Building</t>
  </si>
  <si>
    <t>Skoda</t>
  </si>
  <si>
    <t>PTK Centertel</t>
  </si>
  <si>
    <t>Loyalty Partner</t>
  </si>
  <si>
    <t>Services</t>
  </si>
  <si>
    <t>Household</t>
  </si>
  <si>
    <t>Transport / Travel / Leisure</t>
  </si>
  <si>
    <t>Business to Busines / Telecomunications</t>
  </si>
  <si>
    <t xml:space="preserve">Tropika </t>
  </si>
  <si>
    <t>Transport / Travel  / Leisure</t>
  </si>
  <si>
    <t>Chevron</t>
  </si>
  <si>
    <t>Santam</t>
  </si>
  <si>
    <t>SARS</t>
  </si>
  <si>
    <t>Business to Busines / Revenue Services</t>
  </si>
  <si>
    <t>Coca-Cola Drycker Sverige AB</t>
  </si>
  <si>
    <t>Com Hem AB</t>
  </si>
  <si>
    <t>Bonnier Tidskrifter AB</t>
  </si>
  <si>
    <t>Power Company</t>
  </si>
  <si>
    <t>Svenska Returpack AB</t>
  </si>
  <si>
    <t>Bonnierförlagen AB</t>
  </si>
  <si>
    <t>Unilever Sverige AB</t>
  </si>
  <si>
    <t>Bredbandsbolaget</t>
  </si>
  <si>
    <t xml:space="preserve">Broadband </t>
  </si>
  <si>
    <t>Mc Donalds's Svenska AB</t>
  </si>
  <si>
    <t xml:space="preserve"> - </t>
  </si>
  <si>
    <t>Apple Computer AG</t>
  </si>
  <si>
    <t>Philip Morris S.A.</t>
  </si>
  <si>
    <t xml:space="preserve">Rivella </t>
  </si>
  <si>
    <t>Tobacco</t>
  </si>
  <si>
    <t xml:space="preserve">Sunrise Communications </t>
  </si>
  <si>
    <t>BOSCH Hausgeräte AG</t>
  </si>
  <si>
    <t>Home Equipment</t>
  </si>
  <si>
    <t>Die Mobiliar AG</t>
  </si>
  <si>
    <t>Bundesamt für Gesundheit</t>
  </si>
  <si>
    <t xml:space="preserve">Swiss Health Office </t>
  </si>
  <si>
    <t xml:space="preserve">Retail Business </t>
  </si>
  <si>
    <t>SVP Schweizerische Volkspartei</t>
  </si>
  <si>
    <t>Politics</t>
  </si>
  <si>
    <t>Metro Butique SA</t>
  </si>
  <si>
    <t>Stage Entertainment</t>
  </si>
  <si>
    <t>Food/personal care</t>
  </si>
  <si>
    <t>Playstation</t>
  </si>
  <si>
    <t>Computer entertainment</t>
  </si>
  <si>
    <t>Food/drink</t>
  </si>
  <si>
    <t>KPN HI</t>
  </si>
  <si>
    <t>Deutsche Telekom</t>
  </si>
  <si>
    <t>Stimorol</t>
  </si>
  <si>
    <t>Sportswear</t>
  </si>
  <si>
    <t>Thalys</t>
  </si>
  <si>
    <t>PEPSİ</t>
  </si>
  <si>
    <t>DIGITURK</t>
  </si>
  <si>
    <t>TV NETWORK</t>
  </si>
  <si>
    <t>ISBANKASI</t>
  </si>
  <si>
    <t>FINANCE/BANKING INSTITUTION</t>
  </si>
  <si>
    <t>TURKCELL</t>
  </si>
  <si>
    <t>GSM/MOBILE SERVICE PROVIDER</t>
  </si>
  <si>
    <t>HALKBANK</t>
  </si>
  <si>
    <t>SEKERBANK</t>
  </si>
  <si>
    <t>YAPIKREDİ</t>
  </si>
  <si>
    <t>TURK TELEKOM</t>
  </si>
  <si>
    <t>TOTAL</t>
  </si>
  <si>
    <t>TELECOMMUNICATION</t>
  </si>
  <si>
    <t>ENERGY</t>
  </si>
  <si>
    <t>SARP GROUP</t>
  </si>
  <si>
    <t>CONSTRUCTION</t>
  </si>
  <si>
    <t>AVEA</t>
  </si>
  <si>
    <t>VESTEL</t>
  </si>
  <si>
    <t>CONSUMER DURABLES/HOUSEWARE</t>
  </si>
  <si>
    <t>ULKER</t>
  </si>
  <si>
    <t>RENAULT</t>
  </si>
  <si>
    <t>AUTOMOTIVE</t>
  </si>
  <si>
    <t>PANASONIC</t>
  </si>
  <si>
    <t>CONSUMER DURABLES/ELECTRONİCS</t>
  </si>
  <si>
    <t>Orange (Everything Everywhere)</t>
  </si>
  <si>
    <t>Panasonic UK Ltd</t>
  </si>
  <si>
    <t>Electronics &amp; Household Appl</t>
  </si>
  <si>
    <t>LG Electronics UK LTd</t>
  </si>
  <si>
    <t>Audi UK Ltd</t>
  </si>
  <si>
    <t>Kelloggs Co of GB</t>
  </si>
  <si>
    <t>Cadbury Trebor Bassett Ltd</t>
  </si>
  <si>
    <t>Audi</t>
  </si>
  <si>
    <t>BT Ltd</t>
  </si>
  <si>
    <t>Arla Foods UK Plc</t>
  </si>
  <si>
    <t>Drink</t>
  </si>
  <si>
    <t>Anheuser Busch Inbev</t>
  </si>
  <si>
    <t xml:space="preserve"> Total UK Ltd </t>
  </si>
  <si>
    <t xml:space="preserve"> Motors </t>
  </si>
  <si>
    <t>Sony Gulf FZE</t>
  </si>
  <si>
    <t>Total Petroleum</t>
  </si>
  <si>
    <t>Oil &amp; Lubricants</t>
  </si>
  <si>
    <t>Genaral Motors - Cadillac</t>
  </si>
  <si>
    <t xml:space="preserve">Fast Food </t>
  </si>
  <si>
    <t>Automobiles</t>
  </si>
  <si>
    <t>Ministry of Interior</t>
  </si>
  <si>
    <t>Road Transport Authority</t>
  </si>
  <si>
    <t>Ford ME &amp; NA</t>
  </si>
  <si>
    <t>Abu Dhabi Commercial Bank</t>
  </si>
  <si>
    <t>Banking &amp; Finance</t>
  </si>
  <si>
    <t>Al Futtaim Motors</t>
  </si>
  <si>
    <t>Union National Bank</t>
  </si>
  <si>
    <t>twofour54</t>
  </si>
  <si>
    <t>Business Zones</t>
  </si>
  <si>
    <t>Al Tayer Motors</t>
  </si>
  <si>
    <t>Etisalat</t>
  </si>
  <si>
    <t>Entertainment/Theme Parks</t>
  </si>
  <si>
    <t>Sprint</t>
  </si>
  <si>
    <t>Athletic Shoes/Apparel</t>
  </si>
  <si>
    <t>CPG</t>
  </si>
  <si>
    <t>A&amp;E Television Networks</t>
  </si>
  <si>
    <t>Relativity Media</t>
  </si>
  <si>
    <t>Broadcast Media</t>
  </si>
  <si>
    <t>Turner Broadcasting</t>
  </si>
  <si>
    <t>broadcast media</t>
  </si>
  <si>
    <t>NBC/Universal</t>
  </si>
  <si>
    <t>Google</t>
  </si>
  <si>
    <t>internet</t>
  </si>
  <si>
    <t>Sony Entertainment</t>
  </si>
  <si>
    <t>auto</t>
  </si>
  <si>
    <t>US Air Force</t>
  </si>
  <si>
    <t>military</t>
  </si>
  <si>
    <t xml:space="preserve">In 2011, the media market was highly competitive and  short term throughout the year. </t>
  </si>
  <si>
    <t>Ideas led sales approaches are becoming an increasingly important aspect of our business, this involves pitching fully integrated communications solutions to our clients.</t>
  </si>
  <si>
    <t>In 2011 there was strong growth in national screen advertising and even more in regional screen advertising.  Additionally, alternative content was often presented.</t>
  </si>
  <si>
    <t>In 2012, we expect that there will be more possibilities in segmentation, thanks to the 100% digital context.</t>
  </si>
  <si>
    <t>In 2011 there was a trend towards the advent and the development of 3D technology; Class C individuals also had growing access to movie theaters.  Additionally, there was an arrival of new exhibitors in Brazil and opening of new movie theaters.</t>
  </si>
  <si>
    <t>In 2012 there will be releases and classics that should get on 3D.  Additionally, an increase in competition should take the quality of theaters to a higher level.  There will also be an increase in the numberof digital cinema screens.</t>
  </si>
  <si>
    <t xml:space="preserve">Media revenues during 2011 were a record annual total of $91.2 million for Cineplex,  increasing 11.1% compared to the prior year. Cineplex Digital Media (Digital Signage) revenues increased $5.9 million. Additionally, Cineplex’s mobile application (“app”) was ranked by ComScore MobiLens as one of the most popular mobile brands in Canada, reaching approximately 7% of the Canadian mobile phone market. Also, Japan’s Tsunami in March affected the Auto category, but the auto sector returned to cinema activity in Q4.
</t>
  </si>
  <si>
    <t xml:space="preserve">One overall trend in the Screen Advertising industry in 2011 was the exposure of the brand in a Preshow, and the host mentioning brands as product placements on the screen. </t>
  </si>
  <si>
    <t xml:space="preserve">We expect that there will be more 3D spots on the screens in 2012. </t>
  </si>
  <si>
    <t>One overall trend in the Screen Advertising industry in 2011, was the increased exposure of brands in a Preshow, and the host mentioning brands as product placements on the screen.</t>
  </si>
  <si>
    <t xml:space="preserve">In 2011 there were more and smaller advertisers.  Additionally, there was a trend towards selling wider and less segmented campains to optimize inventory.
</t>
  </si>
  <si>
    <t>In 2012 we expect a trend towards more annual contacts, and more film packaging.</t>
  </si>
  <si>
    <t xml:space="preserve">One overall trend in the Screen Advertising industry in 2011 was the exposure of brands in a Preshow, and the host mentioning brands as product placements on the screen. </t>
  </si>
  <si>
    <t>In 2011 there was a decline of 3D advertising. Additionally, big brand advertisers typically aired only one campaign per year, with very few exceptions.</t>
  </si>
  <si>
    <t>For 2012, several but shorther campaigns is the trend we're trying to enforce. The overall economic atmosphere is unstable, so forecasts are almost impossible to make.</t>
  </si>
  <si>
    <t xml:space="preserve">There was a 27% increase in Gross Revenue in the Screen Advertising Industry in France between 2010 and 2011. </t>
  </si>
  <si>
    <t>We expect there to be a 5% increase in the Screen Advertising Industry from 2011 to 2012.</t>
  </si>
  <si>
    <t>In 2011, the Screen Advertising industry has seen an increase in 3D and interactive advertising.</t>
  </si>
  <si>
    <t xml:space="preserve">In 2012, there will be more Live Content (concerts), Branded Entertainment in pre-programs, and FMCG will become increasingly prevalent on screens. </t>
  </si>
  <si>
    <t>In 2011, on-screen advertising investment in Greece decreased aproximately 10% (versus investment in 2010).  The total advertising investment noted a bigger decrease (18.7 %). However, most of the categories advertising in cinema steadily include the medium in their media plan.</t>
  </si>
  <si>
    <t>We expect that on-screen advertising investment for 2012 will decrease 4% aproximately.</t>
  </si>
  <si>
    <t xml:space="preserve">The overall trend was negative for the Screen Advertising Industry in 2011. </t>
  </si>
  <si>
    <t>We expect there to be a 14% decline in the Screen Advertising Industry for 2012.</t>
  </si>
  <si>
    <t>In 2011, because of the earthquake disaster, some of the theaters in the stricken area were closed and many theaters were affected by the electric supply shortage from the Nuclear power plant. This year has been hard for Japan's Advertising industry; therefore, the Screen Advertising Industry decreased as a result of unavoidable circumstances.</t>
  </si>
  <si>
    <t>We expect 3D advertising to continue to grow in 2012.  In 2011, the number of the digital screens increased from 980 to 1991; it is about 60% of the movie theaters in Japan. This will be almost completed in 2012. Additionally, we expect an increase in local clients. The other way, Local clients must be increase because we try to seeking market stick to local areas.</t>
  </si>
  <si>
    <t>In 2011, the hosting of the Rugby World Cup had an impact on the entire media market and the timing of media campaigns.</t>
  </si>
  <si>
    <t>Similar to Australia, there will be a growth in ideas-led communciation solutions across the media.</t>
  </si>
  <si>
    <t xml:space="preserve">In 2011, there was a slow start in the market, followed by a very strong middle, and a weaker ending. </t>
  </si>
  <si>
    <t>In 2011 in Poland there was small revenue growth (3%), for Multikino that number was +17%.  A small part of this was 3D ads, and growth on the part of local clients.</t>
  </si>
  <si>
    <t xml:space="preserve">The main trend will be changes in the Euro in 2012 in Poland.  Additionally, more cinema will have digital projectors, so we speculate that there will be growth of ad revenue, new cinemas, more local campaigns, and small companies will buy their advertisements more often. </t>
  </si>
  <si>
    <t xml:space="preserve">In 2011 there was a trend towards shorter buying cycles and clients therefore buying more often and in a more tactic manner rather than working with longer strategical campaigns. This goes for the whole media market in 2011. Furthermore Cinema has continuously drawn great advantages from the digitalisation.  More and more clients invest in Cinema advertising and ad relevance and affinity are playing bigger roles when communicating about your brand/product. </t>
  </si>
  <si>
    <t xml:space="preserve">Even more clients (within different product catagories) will realize that Cinema is a great channel for media investment. More media spending in mobile/smartphone/iPhone applications. SalesModelling will play a bigger role in argumantation. More multimedia mixes within the Cinema invironment (360˚). </t>
  </si>
  <si>
    <t xml:space="preserve">The overall trend for 2011 was mainly the transition to the new technology of digital (2K) advertisement projection and to sensibilize agencies accordingly for the new advertising possibilities with this new technology. 3D-Advertising didn't develop as expected. 
</t>
  </si>
  <si>
    <t xml:space="preserve">Full digitalization of cinemas will be completed by the end of 2012. Quality of 2K-projections will finally be standard. New pricing systems and ad booking possibilities will be introduced to the market (bookings by film, price per thousand contacts etc.) as well as new advertising research tools. Crossmedia campaigns and audience interaction will certainly be on top of the list in 2012. Sales of 3D campaings should slightly increase.
</t>
  </si>
  <si>
    <t>In 2011 there were more sales of selective and filmfollow campaigns, and there were less global packages. Additionally, there was an increase of game and computerindustry advertisers.</t>
  </si>
  <si>
    <t>In 2012 we expect an increase of selective and special packages campaigns. We also expect more interest from new advertisers for local and regional campaigns, and crosscinema campaigns sales.</t>
  </si>
  <si>
    <t>In 2011, Cinema Campaigns have been supported with off screen advertising tools such as Foyer/Lobby Displays and Sampling. Additionally, More clients are asking for audience guarrantee.</t>
  </si>
  <si>
    <t>In 2012, the trends will be very similar to those in 2011.  Additionally, Blockbusters and Local Movies will be more popular, and special advertising placements may be sold at a higher price.</t>
  </si>
  <si>
    <t>In 2011, UK cinemas saw a considerable number of screens convert into digital throughout the year and it is estimated that by the end of 2012 over 90% of all UK screens will be digital. Further developments throughout the year included growth in alternative/non-traditional offerings and the increasing number of sites investing more in the quality of the actual cinema experience (eg. luxurious seating offerings, waiter service etc.)</t>
  </si>
  <si>
    <t>It is estimated that over 90% of all UK screens will be digital by the end of 2012</t>
  </si>
  <si>
    <t xml:space="preserve">In 2011, advertiser budgets have been shrinking hence we have needed to evolve and offer a comprehensive digital advertisng package including 3D upscaling. </t>
  </si>
  <si>
    <t>In 2012, the advertisers are getting more and more bored with just spots on screen and we have to keep coming up with many creative engagement and activation campaign ideas.</t>
  </si>
  <si>
    <t xml:space="preserve">The overall trends in the Screen Advertising Industry for 2011 were as follows:  There was an increase in: The overall reach of the cinema audience, 3D advertising, integrated packages that bundled on-screen elements with in-lobby and online/mobile assets, movie studio tie-in programs that leveraged film content for on-screen advertisers, utilization of audience engagement assets such as Audience Games.  Additionally, there was a resurgence of automotive dollars, an increase in Health and Beauty spending, an increase in Consumer Electronics spending, a decrease in military spending, and a decrease in overall ad spending. Lastly, there was growing sophistication of cinema advertising engagement metrics (i.e. biometrics, market mix modeling).
</t>
  </si>
  <si>
    <t>For 2012, we expect a rebound of CPG brands as they look for replacement from daytime TV, more regional business, more focus on buying Total Cinema vs. a particular network to garner the right distribution to move sales.  Additionally, Elections and Olympics will utilize a lot of TV ad inventory, possibly driving some dollars to Cinema, and Cinema CPMs will be flat to down as the soft economy makes it necessary to be more competitive with TV CPMs.</t>
  </si>
  <si>
    <t xml:space="preserve"> </t>
  </si>
  <si>
    <t>In 2011, clients were very reluctant to commit to any long term campaigns, and very slow to make decisions. On the whole advertising spend was down except for retail which really doesn't help us on the cinema side. The growth of 3D film has been really good but unfortunately very few local advertisers are looking at producing a 3D commercial.</t>
  </si>
  <si>
    <t xml:space="preserve">Clients are still  wary however on the whole, slightly more optimistic than at this time last year. It is too soon to predict whether this is going to translate into more business.  The banning of liquor advertising in South Africa may have a serious effect on revenue. An increase in Digital and 3D advertising is expected. </t>
  </si>
  <si>
    <t>In 2011 there were 10%  more digital screens, yielding more effective reach. Additionally, "Cinecom Ticketing" took off,  which is when the sales house is online linked with the ticket systems of the cinemas. A sample of 350.000 member card user give us exact information about admissiones (e.g., sex, age group) per movie. Lastly, "cine-ma"market reserach first launched January 2012, gives ex ante planning oportunities and detailed media insights.</t>
  </si>
  <si>
    <t>In 2012, we expect better targeting because of improving research.  Additionally, we expect decreasing rates because of TV and online!</t>
  </si>
  <si>
    <t>Turkey (Net)</t>
  </si>
  <si>
    <t>Turkey (net)</t>
  </si>
  <si>
    <t>tba</t>
  </si>
  <si>
    <t>Net</t>
  </si>
  <si>
    <t>Russia</t>
  </si>
  <si>
    <t>US DOLLARS</t>
  </si>
  <si>
    <t xml:space="preserve">Nissan </t>
  </si>
  <si>
    <t xml:space="preserve">ENI </t>
  </si>
  <si>
    <t>Volkswagen Group</t>
  </si>
  <si>
    <t>NGM</t>
  </si>
  <si>
    <t>Sony Italia SPA</t>
  </si>
  <si>
    <t>SKY Italia</t>
  </si>
  <si>
    <t>Nestlè</t>
  </si>
  <si>
    <t>Beverages/Alcoholics</t>
  </si>
  <si>
    <t>Heineken</t>
  </si>
  <si>
    <t>Nital</t>
  </si>
  <si>
    <t>Computer/Photography</t>
  </si>
  <si>
    <t>na</t>
  </si>
  <si>
    <t>During 2011, screen advertising industry were growing up to 25% in comparison to 2010.</t>
  </si>
  <si>
    <t>Screen advertising industry will continue to grow, but with smaller percentage.</t>
  </si>
  <si>
    <t xml:space="preserve">% of total Advertising Market that is Cinema Advertising </t>
  </si>
  <si>
    <t>Samsung Electronics</t>
  </si>
  <si>
    <t>Audio Video, Mobile phones</t>
  </si>
  <si>
    <t>Mobile phones</t>
  </si>
  <si>
    <t>Mars-Russia</t>
  </si>
  <si>
    <t>Beiersdorf AG</t>
  </si>
  <si>
    <t>Health &amp; Beauty</t>
  </si>
  <si>
    <t>Sony LTD</t>
  </si>
  <si>
    <t>Audio Video, Computers</t>
  </si>
  <si>
    <t>Bilain</t>
  </si>
  <si>
    <t>Cellular Communications</t>
  </si>
  <si>
    <t>Svyaznoi</t>
  </si>
  <si>
    <t>KDV Group</t>
  </si>
  <si>
    <t>Orkla</t>
  </si>
  <si>
    <t>Ford Motor Corp</t>
  </si>
  <si>
    <t>LOCAL CURRENY (RUB)</t>
  </si>
  <si>
    <t>LOCAL CURRENCY (EUR)</t>
  </si>
  <si>
    <t>Half Year 2012</t>
  </si>
  <si>
    <t>N/A</t>
  </si>
  <si>
    <t>IS BANKASI</t>
  </si>
  <si>
    <t>AKBANK</t>
  </si>
  <si>
    <t>VAKIFLAR BANKASI</t>
  </si>
  <si>
    <t>PINAR</t>
  </si>
  <si>
    <t>P&amp;G</t>
  </si>
  <si>
    <t>BAY INSAAT</t>
  </si>
  <si>
    <t>SUTAS</t>
  </si>
  <si>
    <t>DNB</t>
  </si>
  <si>
    <t>Telenor</t>
  </si>
  <si>
    <t>BI Handelshøyskolen</t>
  </si>
  <si>
    <t>Staburet</t>
  </si>
  <si>
    <t>Grocery</t>
  </si>
  <si>
    <t>Rel Estate</t>
  </si>
  <si>
    <t>Axa</t>
  </si>
  <si>
    <t>Akvariet i Bergen</t>
  </si>
  <si>
    <t>Leisure &amp; Entertainment</t>
  </si>
  <si>
    <t>Netcom</t>
  </si>
  <si>
    <t>Our focus has been on results &amp; effect: i.e. Economertic modelling etc. Research and data is now paramount, not just the magic!</t>
  </si>
  <si>
    <t>H.I.S. Co,. Ltd</t>
  </si>
  <si>
    <t>Panasonic Corporation</t>
  </si>
  <si>
    <t xml:space="preserve">Shiseido Company, Limited </t>
  </si>
  <si>
    <t>TANAKA HOLDINGS Co., Ltd.</t>
  </si>
  <si>
    <t>JapanTobacco inc.</t>
  </si>
  <si>
    <t>Local self-governing bodies</t>
  </si>
  <si>
    <t>government and municipal offices</t>
  </si>
  <si>
    <t>BNP-Paribas-Fortis</t>
  </si>
  <si>
    <t>Credit-Insurance</t>
  </si>
  <si>
    <t>Coca-Cola Zero</t>
  </si>
  <si>
    <t>Coca-Cola Light</t>
  </si>
  <si>
    <t>Electrabel</t>
  </si>
  <si>
    <t>Magnum</t>
  </si>
  <si>
    <t>Ice Cream</t>
  </si>
  <si>
    <t>Army</t>
  </si>
  <si>
    <t>Public Sector</t>
  </si>
  <si>
    <t>strong growth in national and regional screen</t>
  </si>
  <si>
    <t>NOKIA</t>
  </si>
  <si>
    <t>Cémoi</t>
  </si>
  <si>
    <t>Korean Air</t>
  </si>
  <si>
    <t>n/a</t>
  </si>
  <si>
    <t>Vivo</t>
  </si>
  <si>
    <t>Bradesco</t>
  </si>
  <si>
    <t>Boticario</t>
  </si>
  <si>
    <t>Caixa Economica Federal</t>
  </si>
  <si>
    <t>Natura</t>
  </si>
  <si>
    <t>Oral B - P&amp;G</t>
  </si>
  <si>
    <t>ToothPaste</t>
  </si>
  <si>
    <t>Totally the brazilian advertising Market Increased by 10% and Specifically Cinema increased 13% for the 1st semester of 2012.</t>
  </si>
  <si>
    <t>Nutrition / Body Care</t>
  </si>
  <si>
    <t>Nestlé</t>
  </si>
  <si>
    <t>Nutrition</t>
  </si>
  <si>
    <t>Deutscher Sparkassen- und Giroverband</t>
  </si>
  <si>
    <t>Financial Services / Banking</t>
  </si>
  <si>
    <t>Sweets</t>
  </si>
  <si>
    <t>Sky Deutschland</t>
  </si>
  <si>
    <t>Pay-TV</t>
  </si>
  <si>
    <t>Alfred Ritter GmbH</t>
  </si>
  <si>
    <t>Heinrich Bauer Verlag</t>
  </si>
  <si>
    <t>Publishing company</t>
  </si>
  <si>
    <t>Swatch</t>
  </si>
  <si>
    <t>Jewellery and watches</t>
  </si>
  <si>
    <t>HTC</t>
  </si>
  <si>
    <t>FERRERO</t>
  </si>
  <si>
    <t>F&amp;B - Candys</t>
  </si>
  <si>
    <t>Nova Scotia Tourism</t>
  </si>
  <si>
    <t>Artdeco</t>
  </si>
  <si>
    <t>Bodycare</t>
  </si>
  <si>
    <t>increasing competition between media channels for budget, shrinking budgets for classical media, price-erosion for digital media ad-space</t>
  </si>
  <si>
    <t>Media Markt</t>
  </si>
  <si>
    <t>SABMILLER</t>
  </si>
  <si>
    <t>Food/Drinks</t>
  </si>
  <si>
    <t>NEDERLANDSE VERENIGING VAN BIOSCOOPEXPLOITANTEN</t>
  </si>
  <si>
    <t>NVB</t>
  </si>
  <si>
    <t>Collective</t>
  </si>
  <si>
    <t>COCA-COLA COMPANY</t>
  </si>
  <si>
    <t>KONINKLIJKE KPN</t>
  </si>
  <si>
    <t>SUNDIO HOLDING</t>
  </si>
  <si>
    <t>THE WALT DISNEY COMPANY</t>
  </si>
  <si>
    <t>MAXXIUM</t>
  </si>
  <si>
    <t>KONINKLIJKE PHILIPS ELECTRONICS</t>
  </si>
  <si>
    <t>Image and Sound</t>
  </si>
  <si>
    <t>T-MOBILE</t>
  </si>
  <si>
    <t>Food/Drink</t>
  </si>
  <si>
    <t>KRAFT FOODS DANMARK</t>
  </si>
  <si>
    <t>SPIES</t>
  </si>
  <si>
    <t>DANSKE SPIL</t>
  </si>
  <si>
    <t>TELIA</t>
  </si>
  <si>
    <t>Telcom</t>
  </si>
  <si>
    <t>McDONALDS</t>
  </si>
  <si>
    <t>HOME CENTRE</t>
  </si>
  <si>
    <t>Furtuniture &amp; Furnishing</t>
  </si>
  <si>
    <t>CARTIER</t>
  </si>
  <si>
    <t>Luxury Retail</t>
  </si>
  <si>
    <t>E-MAX</t>
  </si>
  <si>
    <t>RECKITT - BENCKISER</t>
  </si>
  <si>
    <t>Healthcare OTC</t>
  </si>
  <si>
    <t>MINISTRY OF INTERIOR</t>
  </si>
  <si>
    <t>Governmental Services</t>
  </si>
  <si>
    <t>GULF DTH FZ-LLC</t>
  </si>
  <si>
    <t>Media Companies</t>
  </si>
  <si>
    <t>OTSUKA PHARMACEUTICAL GROUP</t>
  </si>
  <si>
    <t>Energy Drinks</t>
  </si>
  <si>
    <t>NESTLE MIDDLE EAST</t>
  </si>
  <si>
    <t xml:space="preserve">Confectionary </t>
  </si>
  <si>
    <t>RAK BANK</t>
  </si>
  <si>
    <t>HELLENIC POST BANK</t>
  </si>
  <si>
    <t>BANKS</t>
  </si>
  <si>
    <t>BANK OF CYPRUS</t>
  </si>
  <si>
    <t>IKEA</t>
  </si>
  <si>
    <t>DIARY RPODUCTS</t>
  </si>
  <si>
    <t xml:space="preserve">Cinema advertising investment in Greece between Jan- June 2012 decreased appr. by 28% while the total advertising investment for the same period dropped 30%. Overall, the Greek advertising industry is facing a shrinkage of corporate campaigns and image building campaigns,while there is a significant growth of tactical campaigns focus on speciall offers being on air for a short time, targeting direct sales. </t>
  </si>
  <si>
    <t>Philip Morris SA</t>
  </si>
  <si>
    <t xml:space="preserve">Schweizerische Mobiliar </t>
  </si>
  <si>
    <t>Unilever Schweiz GmbH</t>
  </si>
  <si>
    <t>Retail Business</t>
  </si>
  <si>
    <t>Coca Cola Beverages AG</t>
  </si>
  <si>
    <t>Microsoft Schweiz GmbH</t>
  </si>
  <si>
    <t>Electonic Devices</t>
  </si>
  <si>
    <t>Pro Infirmis</t>
  </si>
  <si>
    <t>Non Profit Organisation</t>
  </si>
  <si>
    <t>BMW (Schweiz) AG/ Mini</t>
  </si>
  <si>
    <t>AMAG/SEAT</t>
  </si>
  <si>
    <t>Metro Boutique SA</t>
  </si>
  <si>
    <t>Food/Beverage</t>
  </si>
  <si>
    <t>The transition to the new technology of digital (2K) advertisement projection is mostly finished. Although 3D Advertising is still far behind other countries.</t>
  </si>
  <si>
    <t xml:space="preserve">Hartwall </t>
  </si>
  <si>
    <t>Unilever Finland</t>
  </si>
  <si>
    <t>Food/ Hygiene prouducts</t>
  </si>
  <si>
    <t>Liikenneturva</t>
  </si>
  <si>
    <t>Social</t>
  </si>
  <si>
    <t>Oras</t>
  </si>
  <si>
    <t>Fixtures</t>
  </si>
  <si>
    <t>Dna Finland</t>
  </si>
  <si>
    <t>Satakunnan ammattikorkeakoulu</t>
  </si>
  <si>
    <t>Digi TV Plus</t>
  </si>
  <si>
    <t>Kraft/Mondelez</t>
  </si>
  <si>
    <t>Activision Blizzard</t>
  </si>
  <si>
    <t>Extremely challenging year so far, webtv advertising seems to be megatrendy, growing fast and causing trouble to cinema sales.</t>
  </si>
  <si>
    <t>Minerals Council Of Australia</t>
  </si>
  <si>
    <t>Expedia</t>
  </si>
  <si>
    <t>Staedtler</t>
  </si>
  <si>
    <t>Nikon</t>
  </si>
  <si>
    <t>Cricket Australia</t>
  </si>
  <si>
    <t>Stationery</t>
  </si>
  <si>
    <t>Cinema performed well in a challenging media environment, with a broadening client base.</t>
  </si>
  <si>
    <t>Tourism Victoria</t>
  </si>
  <si>
    <t>2 Degrees Mobile Ltd</t>
  </si>
  <si>
    <t>Telecomunications</t>
  </si>
  <si>
    <t>Unilever Australia</t>
  </si>
  <si>
    <t>IAG New Zealand</t>
  </si>
  <si>
    <t>Coca-Cola Amatil NZ</t>
  </si>
  <si>
    <t>Singapore Airlines Ltd</t>
  </si>
  <si>
    <t>Coca-Cola Oceania</t>
  </si>
  <si>
    <t>Film</t>
  </si>
  <si>
    <t>Expedia NZ</t>
  </si>
  <si>
    <t xml:space="preserve">Expedia </t>
  </si>
  <si>
    <t>Open Polytechnic</t>
  </si>
  <si>
    <t xml:space="preserve">Sony </t>
  </si>
  <si>
    <t>We saw an increase in longer duration adverts designed to run on  digital and  in order to maximise screen time cinema was included in the mix.  This trend is continuing for the second half of the year.</t>
  </si>
  <si>
    <t>Österreichische Lotterien</t>
  </si>
  <si>
    <t>Gambling</t>
  </si>
  <si>
    <t>T Mobile</t>
  </si>
  <si>
    <t>Hynudai</t>
  </si>
  <si>
    <t>Darbo</t>
  </si>
  <si>
    <t xml:space="preserve">• Target channels based on real contacts. Monitored on a weekly basis
• More and more flexible campaigns (single screens/cinemas, daily bookings)
• Increasing global image campaigns an less focus on single brands (McDonalds, BMW)
• Decreasing demand on 3D advertising due to high production costs!
• Great support via new market research activities: Launch of global cinema research called „cine.ma“ via GfK Austria and house made research called „cinecom ticketing“ (tracking of 350.000 cinema member card user nationwide)
</t>
  </si>
  <si>
    <t>Broadband</t>
  </si>
  <si>
    <t>Power company</t>
  </si>
  <si>
    <t>McDonalds Svenska AB</t>
  </si>
  <si>
    <t>Telia Sonera Sverige</t>
  </si>
  <si>
    <t>Radiotjänst i Kiruna</t>
  </si>
  <si>
    <t>TV Licence</t>
  </si>
  <si>
    <t>Spendrups Bryggeri AB</t>
  </si>
  <si>
    <t>Solresor AB</t>
  </si>
  <si>
    <t>Travels</t>
  </si>
  <si>
    <t>L'Oréal Sverige AB</t>
  </si>
  <si>
    <t>Beauty products</t>
  </si>
  <si>
    <t>Telecom Hardware</t>
  </si>
  <si>
    <t>AEN</t>
  </si>
  <si>
    <t>Cable TV</t>
  </si>
  <si>
    <t>Allstate</t>
  </si>
  <si>
    <t>Turner</t>
  </si>
  <si>
    <t>Broadcast TV</t>
  </si>
  <si>
    <t>Honda/Acura</t>
  </si>
  <si>
    <t>CBS</t>
  </si>
  <si>
    <t>Movie Studio</t>
  </si>
  <si>
    <t xml:space="preserve"> Ubisoft</t>
  </si>
  <si>
    <t>Video Game Software</t>
  </si>
  <si>
    <t>Cirque du Soleil</t>
  </si>
  <si>
    <t>Live Events</t>
  </si>
  <si>
    <t>Import Auto</t>
  </si>
  <si>
    <t>Purina "Friskies"</t>
  </si>
  <si>
    <t>Pet Food/Supplies</t>
  </si>
  <si>
    <t xml:space="preserve">Responses: -Seeing more dollars migrating from TV to online video and other digital offerings, making the pool of dollars for Cinema smaller. -3-D is not as big a deal as in past two years. -TV buyers are analyzing our medium more than ever before, resulting in Cinema being asked to compete on TV metrics, provide demographic delivery data, etc. -growing regional business </t>
  </si>
  <si>
    <t>Everything Everywhere</t>
  </si>
  <si>
    <t>Motor</t>
  </si>
  <si>
    <t>Mulitple</t>
  </si>
  <si>
    <t>Molson Coors</t>
  </si>
  <si>
    <t>Merlin Entertainments</t>
  </si>
  <si>
    <t>Recreation</t>
  </si>
  <si>
    <t>Revenue grew on the back of the increased number of digital screens and film slate.</t>
  </si>
  <si>
    <t>Banco Galicia</t>
  </si>
  <si>
    <t>Banco Santander</t>
  </si>
  <si>
    <t>GM</t>
  </si>
  <si>
    <t>Foods</t>
  </si>
  <si>
    <t>Communcations</t>
  </si>
  <si>
    <t>Telecomunication; RTV AGD</t>
  </si>
  <si>
    <t>TP</t>
  </si>
  <si>
    <t>Wrigley</t>
  </si>
  <si>
    <t>Jeronimo Martins</t>
  </si>
  <si>
    <t>Stores</t>
  </si>
  <si>
    <t>Peugeot</t>
  </si>
  <si>
    <t>Mieszko (local)</t>
  </si>
  <si>
    <t>Digitalisation of most cinemas; Many campaigns connected with Euro 2012</t>
  </si>
  <si>
    <t>ACER</t>
  </si>
  <si>
    <t>ELECTRONICS</t>
  </si>
  <si>
    <t>MAZDA</t>
  </si>
  <si>
    <t>AUTO</t>
  </si>
  <si>
    <t>BANCOLOMBIA</t>
  </si>
  <si>
    <t>BANKING</t>
  </si>
  <si>
    <t>MINISTERIO DE SALUD</t>
  </si>
  <si>
    <t>GOVERNMENT</t>
  </si>
  <si>
    <t>BANCO DE BOGOTA</t>
  </si>
  <si>
    <t>TURNER</t>
  </si>
  <si>
    <t>CABLE</t>
  </si>
  <si>
    <t>MEAD JOHNSON</t>
  </si>
  <si>
    <t>FAMILIA</t>
  </si>
  <si>
    <t>Small growth vrs last year</t>
  </si>
  <si>
    <t>BANCO NACIONAL</t>
  </si>
  <si>
    <t>CARRIER</t>
  </si>
  <si>
    <t>CAJA COSTARRICENSE DE SEGURO SOCIAL</t>
  </si>
  <si>
    <t>MC DONALDS</t>
  </si>
  <si>
    <t>FAST FOOD</t>
  </si>
  <si>
    <t>UMCA</t>
  </si>
  <si>
    <t>EDUCATION</t>
  </si>
  <si>
    <t>KIA</t>
  </si>
  <si>
    <t>NISSAN</t>
  </si>
  <si>
    <t>Solid growth over past year</t>
  </si>
  <si>
    <t>WENDY'S</t>
  </si>
  <si>
    <t>BANCO CONTINENTAL</t>
  </si>
  <si>
    <t>ELECTRONIC APPLIANCES STORE</t>
  </si>
  <si>
    <t>GRUPO Q</t>
  </si>
  <si>
    <t>AMERICAN EMBASSY</t>
  </si>
  <si>
    <t>OFFICIAL MISSIONS</t>
  </si>
  <si>
    <t>UNIMERC</t>
  </si>
  <si>
    <t>Decline over past year</t>
  </si>
  <si>
    <t>NICARAGUA TOURISM</t>
  </si>
  <si>
    <t>UNIVERSIDAD PANAMERICANA</t>
  </si>
  <si>
    <t>SUPERMERCADO LA TORRE</t>
  </si>
  <si>
    <t>LECHE LALA</t>
  </si>
  <si>
    <t>Small growth vrs 2011</t>
  </si>
  <si>
    <t>TELECOMMUNICATIONS</t>
  </si>
  <si>
    <t>SONY</t>
  </si>
  <si>
    <t>COPA</t>
  </si>
  <si>
    <t>BANESCO</t>
  </si>
  <si>
    <t>LEVIS</t>
  </si>
  <si>
    <t>STEINER LABS</t>
  </si>
  <si>
    <t>PHARMACEUTICAL</t>
  </si>
  <si>
    <t>Solid growth vrs past year</t>
  </si>
  <si>
    <t>IPAS</t>
  </si>
  <si>
    <t>COMPANIA LICORERA</t>
  </si>
  <si>
    <t>PROCREDIT</t>
  </si>
  <si>
    <t>Growth over past year</t>
  </si>
  <si>
    <t>PIZZA HUT</t>
  </si>
  <si>
    <t>DIGICEL</t>
  </si>
  <si>
    <t>MD</t>
  </si>
  <si>
    <t>Decline over past year, mainly because of Economic Recession</t>
  </si>
  <si>
    <t>*</t>
  </si>
  <si>
    <t>~</t>
  </si>
  <si>
    <t>~ New member</t>
  </si>
  <si>
    <t>* These countries will provide end of year data (2012)  for Box Office Revenue</t>
  </si>
  <si>
    <t>* These countries will provide end of year data (2012)  for Admissions</t>
  </si>
  <si>
    <t>35mm Screens</t>
  </si>
  <si>
    <t>Entertainment/Cable TV</t>
  </si>
  <si>
    <t>Import Automotive</t>
  </si>
  <si>
    <t>Internet</t>
  </si>
  <si>
    <t>Health&amp;Beauty/CPG</t>
  </si>
  <si>
    <t>Lincoln</t>
  </si>
  <si>
    <t>NBC</t>
  </si>
  <si>
    <t>MSNBC</t>
  </si>
  <si>
    <t>Media/TV</t>
  </si>
  <si>
    <t>Nestle Friskies</t>
  </si>
  <si>
    <t>Fox Home Entertainment</t>
  </si>
  <si>
    <t>Home Video</t>
  </si>
  <si>
    <t>Hilton</t>
  </si>
  <si>
    <t>Hotels</t>
  </si>
  <si>
    <t>Blizzard Entertainment</t>
  </si>
  <si>
    <t>Video Games/Software</t>
  </si>
  <si>
    <t>Wondeful Pistachios</t>
  </si>
  <si>
    <t>35MM Screens</t>
  </si>
  <si>
    <t>11 - 15 times per year</t>
  </si>
  <si>
    <t>EE Ltd</t>
  </si>
  <si>
    <t>Mars Confectionery</t>
  </si>
  <si>
    <t>Microsoft Ltd</t>
  </si>
  <si>
    <t>Electronics &amp; Household Appliances</t>
  </si>
  <si>
    <t>Unilever UK Ltd</t>
  </si>
  <si>
    <t>Samsung UK Ltd</t>
  </si>
  <si>
    <t>Volkswagen UK Ltd</t>
  </si>
  <si>
    <t>Procter &amp; Gamble Ltd</t>
  </si>
  <si>
    <t>Diageo UK Ltd</t>
  </si>
  <si>
    <t>HTC Europe Ltd</t>
  </si>
  <si>
    <t>LG 3D TV</t>
  </si>
  <si>
    <t>Kellogs Rice Krispies Squares 3D</t>
  </si>
  <si>
    <t>Activision Blizzard World of Warcraft</t>
  </si>
  <si>
    <t>Entertainment &amp; the Media</t>
  </si>
  <si>
    <t>Twentieth Century Fox 3D DVD / Blu-Ray Range</t>
  </si>
  <si>
    <t xml:space="preserve">Nova Scotia Tourism </t>
  </si>
  <si>
    <t>Nintendo 3DS</t>
  </si>
  <si>
    <t>Calais</t>
  </si>
  <si>
    <t>Unilever Gulf FZE</t>
  </si>
  <si>
    <t>Health &amp; Wellness</t>
  </si>
  <si>
    <t>Home Center</t>
  </si>
  <si>
    <t>Furnishing</t>
  </si>
  <si>
    <t>Otsuka Pharmaceutical Gr.</t>
  </si>
  <si>
    <t>Emirates Fast Food Co.</t>
  </si>
  <si>
    <t>E-Max</t>
  </si>
  <si>
    <t>Beiersdorf Middle East FZ</t>
  </si>
  <si>
    <t>Reckitt - Benckiser</t>
  </si>
  <si>
    <t>Ministry Of Interior</t>
  </si>
  <si>
    <t xml:space="preserve">Toshiba </t>
  </si>
  <si>
    <t>TT NET</t>
  </si>
  <si>
    <t>INTERNET SERVICE</t>
  </si>
  <si>
    <t>DSMART</t>
  </si>
  <si>
    <t>Food/Personal Care</t>
  </si>
  <si>
    <t>KPN Hi</t>
  </si>
  <si>
    <t>Holland Casino</t>
  </si>
  <si>
    <t>Casino</t>
  </si>
  <si>
    <t>NPO</t>
  </si>
  <si>
    <t>TV / Radio</t>
  </si>
  <si>
    <t>UPC</t>
  </si>
  <si>
    <t>Internet / Cable</t>
  </si>
  <si>
    <t>Apple Computer Int.</t>
  </si>
  <si>
    <t>Migros Gen.-Bund, ZH</t>
  </si>
  <si>
    <t>Omega SA</t>
  </si>
  <si>
    <t>Watches</t>
  </si>
  <si>
    <t>Orange Communications SA</t>
  </si>
  <si>
    <t>Coop, Basel</t>
  </si>
  <si>
    <t>Red Bull AG</t>
  </si>
  <si>
    <t>AMAG Automobile</t>
  </si>
  <si>
    <t>Mercedes-Benz Schweiz AG</t>
  </si>
  <si>
    <t>Ford Motor Co</t>
  </si>
  <si>
    <t>Telia Sonera</t>
  </si>
  <si>
    <t>Coop</t>
  </si>
  <si>
    <t>KLS Matmerk</t>
  </si>
  <si>
    <t>Pirbadet</t>
  </si>
  <si>
    <t>-</t>
  </si>
  <si>
    <t>VODAFONE OMNITEL SPA</t>
  </si>
  <si>
    <t>HOLDING PSA PEUGEOT CITROEN</t>
  </si>
  <si>
    <t>HOLDING PERFETTI</t>
  </si>
  <si>
    <t>FOOD</t>
  </si>
  <si>
    <t>HOLDING UNICREDIT</t>
  </si>
  <si>
    <t>HOLDING FIAT</t>
  </si>
  <si>
    <t>HOLDING SANOFI-AVENTIS</t>
  </si>
  <si>
    <t>FARMACEUTICALS/SANITARY</t>
  </si>
  <si>
    <t>HOLDING FERRERO</t>
  </si>
  <si>
    <t>HOLDING VOLKSWAGEN</t>
  </si>
  <si>
    <t>HOLDING TELECOM</t>
  </si>
  <si>
    <t>3mm Screens</t>
  </si>
  <si>
    <t>Telefonia</t>
  </si>
  <si>
    <t>Restaurantes y cafeterias</t>
  </si>
  <si>
    <t>WENDYS</t>
  </si>
  <si>
    <t>Almacenes de tecnologia</t>
  </si>
  <si>
    <t>Automoviles</t>
  </si>
  <si>
    <t>ASOC AZUCAREROS</t>
  </si>
  <si>
    <t>Varios</t>
  </si>
  <si>
    <t>BAC HONDURAS</t>
  </si>
  <si>
    <t>Bancos</t>
  </si>
  <si>
    <t>DAVIVIENDA</t>
  </si>
  <si>
    <t>RESTAURANTE</t>
  </si>
  <si>
    <t>TELEFONIA</t>
  </si>
  <si>
    <t>CUIDADO PERSONAL</t>
  </si>
  <si>
    <t>UPANA</t>
  </si>
  <si>
    <t>UNIVERSIDAD</t>
  </si>
  <si>
    <t>DANONINO</t>
  </si>
  <si>
    <t>ALIMENTOS</t>
  </si>
  <si>
    <t>LA TORRE</t>
  </si>
  <si>
    <t>SUPERMERCADO</t>
  </si>
  <si>
    <t>WALMAR</t>
  </si>
  <si>
    <t>MUNICIPALIDAD MIXCO</t>
  </si>
  <si>
    <t>GOBIERNO</t>
  </si>
  <si>
    <t>AVON</t>
  </si>
  <si>
    <t>PERFUME</t>
  </si>
  <si>
    <t>TELEVISORES</t>
  </si>
  <si>
    <t>N.A</t>
  </si>
  <si>
    <t>PAPADOPOULOU</t>
  </si>
  <si>
    <t>GENERAL MOTORS</t>
  </si>
  <si>
    <t>AUTOMOBILES</t>
  </si>
  <si>
    <t>GERMANOS</t>
  </si>
  <si>
    <t>RETAIL ELECTRONIC GOODS</t>
  </si>
  <si>
    <t>0.4%</t>
  </si>
  <si>
    <t>Yourfone</t>
  </si>
  <si>
    <t>Nestlé Schoeller</t>
  </si>
  <si>
    <t>Softdrink</t>
  </si>
  <si>
    <t>Bild</t>
  </si>
  <si>
    <t>Mehrspielraumfuerideen</t>
  </si>
  <si>
    <t>Federal Ministry of Education and Research</t>
  </si>
  <si>
    <t>Consumo Masivo</t>
  </si>
  <si>
    <t>Continental motores</t>
  </si>
  <si>
    <t>Vehiculos</t>
  </si>
  <si>
    <t>Digicel</t>
  </si>
  <si>
    <t>Ministerio de Salud</t>
  </si>
  <si>
    <t>Gobierno</t>
  </si>
  <si>
    <t>Loteria Nacional</t>
  </si>
  <si>
    <t>Alba Petroleos</t>
  </si>
  <si>
    <t>Gasolina</t>
  </si>
  <si>
    <t>COMPUTADORES</t>
  </si>
  <si>
    <t>GRUPO AVAL</t>
  </si>
  <si>
    <t>FINANCIERO</t>
  </si>
  <si>
    <t>NACIONES UNIDAS</t>
  </si>
  <si>
    <t>SUBWAY</t>
  </si>
  <si>
    <t>AUTOMOTOR</t>
  </si>
  <si>
    <t>LICORES</t>
  </si>
  <si>
    <t>GSTAR</t>
  </si>
  <si>
    <t>ROPA</t>
  </si>
  <si>
    <t>UNIVERSIDAD DE IBAGUE</t>
  </si>
  <si>
    <t>EDUCACION</t>
  </si>
  <si>
    <t>LA POLAR</t>
  </si>
  <si>
    <t>UNIVERSIDAD DEL MAGDALENA</t>
  </si>
  <si>
    <t>Beverage - Alcoholic</t>
  </si>
  <si>
    <t>Wireless</t>
  </si>
  <si>
    <t>Packaged Goods - Personal</t>
  </si>
  <si>
    <t>Wireless Provider</t>
  </si>
  <si>
    <t>Hathor (Panco)</t>
  </si>
  <si>
    <t>Correios</t>
  </si>
  <si>
    <t>Brazilian Postal Service</t>
  </si>
  <si>
    <t>COCA-COLA BELGIUM-LUXEMBOURG</t>
  </si>
  <si>
    <t>BACARDI-MARTINI BELGIUM</t>
  </si>
  <si>
    <t>ALCOHOL</t>
  </si>
  <si>
    <t>JET IMPORT FRISDRANKEN</t>
  </si>
  <si>
    <t>D'IETEREN AUTO</t>
  </si>
  <si>
    <t>DAIMLER BENZ GROUP</t>
  </si>
  <si>
    <t>CARLSBERG IMPORTERS</t>
  </si>
  <si>
    <t>BEVERAGES / ALCOHOL</t>
  </si>
  <si>
    <t>UNILEVER BELGIUM FOODS &amp; HPC</t>
  </si>
  <si>
    <t>NISSAN BELGIUM</t>
  </si>
  <si>
    <t>MCDONALD'S BELGIUM</t>
  </si>
  <si>
    <t>FOOD SERVICE</t>
  </si>
  <si>
    <t xml:space="preserve">LA DEFENSE  90 SEC SEM 21/2012  
</t>
  </si>
  <si>
    <t>ARMY / PUBLIC SERVICE</t>
  </si>
  <si>
    <t xml:space="preserve">WILLIAM LAWSON 40 SEC </t>
  </si>
  <si>
    <t>Less than 5 times</t>
  </si>
  <si>
    <t>Lotterie</t>
  </si>
  <si>
    <t>Generali</t>
  </si>
  <si>
    <t>Mediamarkt/Saturn</t>
  </si>
  <si>
    <t>Saturn</t>
  </si>
  <si>
    <t>TPG Internet</t>
  </si>
  <si>
    <t>Telco</t>
  </si>
  <si>
    <t>Foxtel</t>
  </si>
  <si>
    <t>Schweppes</t>
  </si>
  <si>
    <t>Aust Govt Braodband</t>
  </si>
  <si>
    <t>Federal Government</t>
  </si>
  <si>
    <t xml:space="preserve">Fast Food / Retail </t>
  </si>
  <si>
    <t>Northern Territory Tourism Commission</t>
  </si>
  <si>
    <t>5,865,573</t>
  </si>
  <si>
    <t>Banco Nacional</t>
  </si>
  <si>
    <t>Banca</t>
  </si>
  <si>
    <t>Telecomunicaciones</t>
  </si>
  <si>
    <t>Caja Seguro Social</t>
  </si>
  <si>
    <t>Restaurantes</t>
  </si>
  <si>
    <t>Cuidado Personal</t>
  </si>
  <si>
    <t>Mazda - KIA</t>
  </si>
  <si>
    <t>Educacion</t>
  </si>
  <si>
    <t>Alimentos</t>
  </si>
  <si>
    <t>Kimberly Clark - Kotex</t>
  </si>
  <si>
    <t>Fazer Confectionery</t>
  </si>
  <si>
    <t>Directory business</t>
  </si>
  <si>
    <t>Danske investment</t>
  </si>
  <si>
    <t>Mondelez</t>
  </si>
  <si>
    <t>Motor cycles</t>
  </si>
  <si>
    <t>Jumbo bowling</t>
  </si>
  <si>
    <t>Leisure</t>
  </si>
  <si>
    <t>OrientalLand</t>
  </si>
  <si>
    <t>Ausement</t>
  </si>
  <si>
    <t>TOYOTA</t>
  </si>
  <si>
    <t>KUMON</t>
  </si>
  <si>
    <t>Suntory</t>
  </si>
  <si>
    <t>Meiji</t>
  </si>
  <si>
    <t>MobilePhone</t>
  </si>
  <si>
    <t>Mercedez Benz</t>
  </si>
  <si>
    <t>RedBull</t>
  </si>
  <si>
    <t>Japan Regisory Service</t>
  </si>
  <si>
    <t>telecommunication</t>
  </si>
  <si>
    <t>Otsuka pharmaceutical</t>
  </si>
  <si>
    <t>YKK AP Inc.</t>
  </si>
  <si>
    <t>building materials</t>
  </si>
  <si>
    <t>JOHNSON COMPANY, LIMITED</t>
  </si>
  <si>
    <t xml:space="preserve">household articles </t>
  </si>
  <si>
    <t>Takara Leben CO.,LTD.</t>
  </si>
  <si>
    <t xml:space="preserve">real estate </t>
  </si>
  <si>
    <t xml:space="preserve">Arc Quest Co.,Ltd. </t>
  </si>
  <si>
    <t>accessories</t>
  </si>
  <si>
    <t xml:space="preserve">2 Degrees </t>
  </si>
  <si>
    <t xml:space="preserve">Singapore Airlines </t>
  </si>
  <si>
    <t xml:space="preserve">State insurance </t>
  </si>
  <si>
    <t>Lindauer Wines</t>
  </si>
  <si>
    <t>Unilever Lynx</t>
  </si>
  <si>
    <t>Chorus</t>
  </si>
  <si>
    <t>PrimeTV</t>
  </si>
  <si>
    <t>Telecom NZ Ltd</t>
  </si>
  <si>
    <t>Red Bull (NZ)</t>
  </si>
  <si>
    <t>KFC (NZ)</t>
  </si>
  <si>
    <t>Fast Food / Retail</t>
  </si>
  <si>
    <t>Diners Club (NZ) Limited</t>
  </si>
  <si>
    <t>Fonterra Brands NZ</t>
  </si>
  <si>
    <t>Sony (NZ)</t>
  </si>
  <si>
    <t>1,715,173</t>
  </si>
  <si>
    <t>Celulares</t>
  </si>
  <si>
    <t>MMMC</t>
  </si>
  <si>
    <t>ONG</t>
  </si>
  <si>
    <t>Delisoya</t>
  </si>
  <si>
    <t>CSM</t>
  </si>
  <si>
    <t>Intur</t>
  </si>
  <si>
    <t>Turismo</t>
  </si>
  <si>
    <t>La Curacao</t>
  </si>
  <si>
    <t>Tienda Electrodomesticos</t>
  </si>
  <si>
    <t>Almacenes Siman</t>
  </si>
  <si>
    <t>Tienda por Departamentos</t>
  </si>
  <si>
    <t>Universidad</t>
  </si>
  <si>
    <t>Tienda de Relojes</t>
  </si>
  <si>
    <t xml:space="preserve">4,536,217 </t>
  </si>
  <si>
    <t>Videojuegos</t>
  </si>
  <si>
    <t>Telefona</t>
  </si>
  <si>
    <t>Banesco</t>
  </si>
  <si>
    <t>Banco</t>
  </si>
  <si>
    <t>Tecnologia</t>
  </si>
  <si>
    <t>Mcdonalds</t>
  </si>
  <si>
    <t>Inmobiliaria Don Antonio</t>
  </si>
  <si>
    <t>ATP</t>
  </si>
  <si>
    <t>BBB</t>
  </si>
  <si>
    <t>Corporacion el sol</t>
  </si>
  <si>
    <t>Ikea</t>
  </si>
  <si>
    <t>Returpack</t>
  </si>
  <si>
    <t>Community information</t>
  </si>
  <si>
    <t>Kraft foods</t>
  </si>
  <si>
    <t>Sony mobil</t>
  </si>
  <si>
    <t>COCA-COLA POLAND SERVICES</t>
  </si>
  <si>
    <t>PTK CENTERTEL</t>
  </si>
  <si>
    <t>KINO ŚWIAT</t>
  </si>
  <si>
    <t>CINEMA</t>
  </si>
  <si>
    <t>LOYALTY PARTNER POLSKA</t>
  </si>
  <si>
    <t>SERVICES</t>
  </si>
  <si>
    <t>FERRERO POLSKA</t>
  </si>
  <si>
    <t>TELEKOMUNIKACJA POLSKA</t>
  </si>
  <si>
    <t>CENEGA POLAND</t>
  </si>
  <si>
    <t>COMPUTER GAMES</t>
  </si>
  <si>
    <t>JERONIMO MARTINS DYSTRYBUCJA</t>
  </si>
  <si>
    <t>GROCERY</t>
  </si>
  <si>
    <t>L'OREAL POLSKA</t>
  </si>
  <si>
    <t>COSMETICS</t>
  </si>
  <si>
    <t>Mieszko</t>
  </si>
  <si>
    <t>Podkarpackie</t>
  </si>
  <si>
    <t>Promotion of Polish Regions</t>
  </si>
  <si>
    <t>1.3%</t>
  </si>
  <si>
    <t>Banco Santander Rio</t>
  </si>
  <si>
    <t>Lan</t>
  </si>
  <si>
    <t>Radio Victoria</t>
  </si>
  <si>
    <t>Electronic Home Supplies</t>
  </si>
  <si>
    <t>Cable</t>
  </si>
  <si>
    <t>Arnet-Telecom</t>
  </si>
  <si>
    <t>BGH</t>
  </si>
  <si>
    <t>15-19 years of Age</t>
  </si>
  <si>
    <t>20-34 years of Age</t>
  </si>
  <si>
    <t>Accessories</t>
  </si>
  <si>
    <t>The media market is challenging but we expect to see growth driven by an increase in new advertisers to the medium, attracted by digital, improvements in measurement and accountabiliy and strategic lead idea based selling.</t>
  </si>
  <si>
    <t>target or movie instead of location dedicated packages, clients will be charged ex post on effective instead of ex ante estimated average contacts</t>
  </si>
  <si>
    <t>creative cross-media actions</t>
  </si>
  <si>
    <t>Stronger revenues through the year with improved spends from key categories such as Auto, Wireless, Electronics, Quick Serve Restaurant and Government in addition to stronger local retail activity.  Also greater number of longer term commitments from client and agency partners.  Increased revenue from on-screen interactivity and rewards generation - stong guest participation and enjoyment.</t>
  </si>
  <si>
    <t>A good year for cinema like 2012</t>
  </si>
  <si>
    <t>Business growing. More targeted campaigns.</t>
  </si>
  <si>
    <t>Continued digitisation helping attract new clients to the medium</t>
  </si>
  <si>
    <t xml:space="preserve">Increased focus on multi-media campaigns, where on screen is only part of the overall solution: i.e. Incl. Online campaigns, off screen etc. </t>
  </si>
  <si>
    <t>More 3D oppurtunities. More multichannel campaigns and combinations of spot and non-spot.</t>
  </si>
  <si>
    <t xml:space="preserve">Cinema Campaigns are being supported with off screen advertising tools such as Foyer/Lobby Displays and Sampling. More clients are asking for film sponsorships and interactive activities. Competition helps to increase cinema avdertising budgets but might have a negative effect on the net second prices. </t>
  </si>
  <si>
    <t>Continual attraction of online advertising makes it harder to win share. Demand for innovation and flexible partnership with advertisers grows. Growing recognition of power of cinema to hold attention.</t>
  </si>
  <si>
    <t>The UAE is currently in a very buoyant mood and advertisers should spend more on the medium as it looks like they will have bigger marketing budgets</t>
  </si>
  <si>
    <t>More custom produced content, focus on targetability, expansion of upfront partnerships, delivering specific demographics</t>
  </si>
  <si>
    <t>Global</t>
  </si>
  <si>
    <t>Credit Cards</t>
  </si>
  <si>
    <t xml:space="preserve">Massive Consume </t>
  </si>
  <si>
    <t>Banco de Chile</t>
  </si>
  <si>
    <t>Mobile Phones</t>
  </si>
  <si>
    <t>CCU</t>
  </si>
  <si>
    <t>Massive Consume  - Beverages</t>
  </si>
  <si>
    <t>Massive Consume</t>
  </si>
  <si>
    <t>Soprole</t>
  </si>
  <si>
    <t xml:space="preserve">A 20% increase of screen advertising and 10% in off screen advertising. </t>
  </si>
  <si>
    <t>Biggest challenges</t>
  </si>
  <si>
    <t>Upcoming Trends</t>
  </si>
  <si>
    <t>Past trends in the Screen Advertising Industry</t>
  </si>
  <si>
    <t>Increase 3D advetising investment.
To engage anual agreements with the clients.          The agreements between the film distribuitors and the clients use the cinema to promote them.</t>
  </si>
  <si>
    <t>The process of replace all projectors that acctualy are for 35mm films to Digital Projetctor will be a big oportunitty to grow the advertising in Brazil.
For 2012, the Cinema Screen Advertising was the media segment that had most inrease.Our biggest challenge dor 2013 is to keep growing our segment.</t>
  </si>
  <si>
    <t>Competing for AD Dollars with the two biggest TV Channels in Colombia
Competing for AD Dollars with the two biggest TV Channels in Colombia</t>
  </si>
  <si>
    <t xml:space="preserve">N/A
</t>
  </si>
  <si>
    <t>market conditions
budget cuts</t>
  </si>
  <si>
    <t>Economic Recession
Economic Recession</t>
  </si>
  <si>
    <t>Due to the uncertain financial situation internationally, many clients have been very careful with long-term planning. TV, print and online being as strong as they are, cinema is often one of the last options considered and one of the first ones to be dropped out of the plan.
Currently very weak media market in Finland. In relation to the media market, online media is overweight.</t>
  </si>
  <si>
    <t xml:space="preserve">To provide more benefits to advertisers thanks to digital : "target" packages…
</t>
  </si>
  <si>
    <t>To motivate clients and agencies to maintain ad-spent in classical media, to protect the value chain for cinema, to successfully integrate screen, online and mobile for cinema campaigns
delivery of ROI proot, manage the hybrid phasis of analog and digital cinemas, expansion WerbeWeischer Switzerland</t>
  </si>
  <si>
    <t>Taking into consideration the Greek general economical parameters , the biggest challenges are : 1) the development of digitalization 2) the synergy with other media , such as cable TV, other TV platforms, mobile, iphone &amp; smartphone applications 3) further development of BTL and interactive activities and 4) development of synergies with movies sponsors of  local movies and or inernational. 
1) Development of digitalization                2) Synergy with other media such as cample TV, other TV platforms, mobile, i-phone &amp; smartphone applications           3) Further development of BTL and interactive activities.</t>
  </si>
  <si>
    <t>Small Economic Growth / Theaters don't see Cinema Adv as a key side-business
Small Economic Growth / Theaters don´t see Cinema Adv as a key side-business</t>
  </si>
  <si>
    <t>Economic Recession / Year of Government Elections
Economic Recession / Year of Government Elections</t>
  </si>
  <si>
    <t>The stigma that cinema is an expensive medium with less return on investment than other media options, without consideration of the engagement power of cinema.
Contiuned growth of digital puts pressure on advertisers to increase their digitla spend against generally overall flat media budgets.</t>
  </si>
  <si>
    <t>Slow growth of the Cinema Industry; there is a downturn perception because there has been no new Theaters built in the last 5 years
Slow growth of the Cinema Industry; there is a downturn perception because there has been no new Theaters built in the last 5 years</t>
  </si>
  <si>
    <t>The fact that the market will no be split into 2 in 2013, with 2 sales house now responsible … loss of control over the medium!
Overcoming the recent situation of two like-sized sales house competing in an already saturated market. Also, competing against the "new" threat of webTV</t>
  </si>
  <si>
    <t>TV and Digital Media growth
TV and Digital Media growth</t>
  </si>
  <si>
    <t>Keeping growth of cinema attendance.
The biggest challange is keeping the position of the most growing medium after the internet. Due to the  cross promotion actions we would like to increase the audience and revenue.</t>
  </si>
  <si>
    <t>Cinema is still a niche market with a small focus from the agencies.
The challenge lies in allocating budget (mostly from TV) to the Cinema.
- Overall economic environment
- Stagnation in the number of cinema audiences</t>
  </si>
  <si>
    <t>Economy limiting spend on small media
Achieving genuine, widespread change to improve the offer to advertisers. Gaining recognition by the advertising community for that change.</t>
  </si>
  <si>
    <t>Response: -Demand for ROI   -High CPMs  -Lack of targetability  -Cinema is not included in  agency Media Mix Modeling software systems  -Cinema is seen as a launch vehicle rather than a medium for continuity advertising  -OOH agencies want to control Cinema, but have small budgets  -Some advertisers/agencies are still not fully versed on Cinema.
Marketplace spending still going to TV in TV Upfronts and Scatter.  Perception that Digital Video is better place to advertise vs. Cinema.</t>
  </si>
  <si>
    <t>Challenges</t>
  </si>
  <si>
    <t>** Estimated</t>
  </si>
  <si>
    <t>3.4%*</t>
  </si>
  <si>
    <t>* Based upon Kantar Media Poland Reports</t>
  </si>
  <si>
    <t xml:space="preserve">SAWA encourages members to provide this data </t>
  </si>
  <si>
    <t xml:space="preserve">This is a new focus for SAWA to collect and track </t>
  </si>
  <si>
    <t>this growth in data by country and globally</t>
  </si>
  <si>
    <t xml:space="preserve">Brazil </t>
  </si>
  <si>
    <t xml:space="preserve">More or less the same as 2012 </t>
  </si>
  <si>
    <t>Digital will make a differnce in selling patterns</t>
  </si>
  <si>
    <t>further grown in net spendings, demand for research on audience and impact will rise, expansion of first class cinemas</t>
  </si>
  <si>
    <t xml:space="preserve">Cinema admissions and box office dropping slowed the grwoth over recent years </t>
  </si>
  <si>
    <t>We estimate that on screen advertising in 2013 will present a slight decline relative to 2012.  Due to the prolonged economic crisis in Greece, the trend started in 2012 towards promotional campaigns will be strengthened.                            Promotional campaigns usually are on air for a short period of time, targeting direct sales ( examples of markets are: automobile,telecoms,consumer goods,super market chains,electrical goods chains e.t.c).</t>
  </si>
  <si>
    <t>A Small growth is predicted versus 2011</t>
  </si>
  <si>
    <t>2013 vs 2012:  -22,0%    A  Nielsen forecasts  in Dec. 2012,</t>
  </si>
  <si>
    <t xml:space="preserve">Japan </t>
  </si>
  <si>
    <t>More than 60 seconds long spots
Digitization has entered its final stage and the operation of Screen Advertising is now more available in local areas so we are trying to sell more local.</t>
  </si>
  <si>
    <t>Since the latter half of the last year, there was a trend that animated films are in good shape in Japan. In this spring, Top3 films are animations. Especially, Dragon Ballwhich was shown after an interval of 17 years achieved record results  and Wreck-It Ralph also was a big hit. In addition to such animated films for children, Studio Ghibli's will be showing 2 block buster animations for adults ; Hayao Miyazaki's Kaze-Tachinu in summer  and Isao takahata's Kaguyahime no Monogatari in autumn. Therefore, we expect that new clients in new fields will be developed and added to existing ones.</t>
  </si>
  <si>
    <t>Theatre Management System  allows cinema chains to be more flexible  for clients delivery of spots to cinemas and changes can be made at any time . More cross-promotion and selling actions in cinema are expected in 2013</t>
  </si>
  <si>
    <t xml:space="preserve">Shorter buying cycles and clients therefore tend to buy in a less tactical manner rather than working with longer strategical campaigns. </t>
  </si>
  <si>
    <t xml:space="preserve"> TV is taking share from Cinema by further offering range and frequency through "TV on demand".</t>
  </si>
  <si>
    <t>Still pictures in screen advertising will progressively disappear  and target groups for ad campaigns will become smaller and more focussed</t>
  </si>
  <si>
    <t xml:space="preserve">Complete roll out of digital cinema plan which meant we changed our product to  more diverse packages. More interest from new advertisers for local and regional campaigns. </t>
  </si>
  <si>
    <t xml:space="preserve">Cinema Campaigns are being supported with off screen advertising tools such as Foyer/Lobby Displays and Sampling. More clients are asking for audience guarantee and different activities inside the movie theaters. </t>
  </si>
  <si>
    <t>We are in-fact seeing an increase in on-screen spends. 2. As in my last report advertisers are looking at doing something out of the ordinary including live activations. On account of the unrest in the rest of the region the UAE has seen an influx of funds from other countries (being parked here). Hence the mood is "cautiously Buoyant" . The live activations and stunts bring us closer to the advertisers, thus allowing us to sell "normal" campaigns easier.</t>
  </si>
  <si>
    <t>2012 was an odd year. We thought it would be worse than it really was. Less official advertising.</t>
  </si>
  <si>
    <t>Continual media fragmentation driving increasing competition for media spend. The growing compeition for media budgets as advertiser spend continues to fragment across the expansion in digital, mobile and social media.</t>
  </si>
  <si>
    <t>Price - competition with TV and online
online</t>
  </si>
  <si>
    <t xml:space="preserve">Economical context
</t>
  </si>
  <si>
    <t xml:space="preserve">
In Canada we require improved proof of performance reporting / confirmation that media was delivered as contracted.  This is a stumbling block for some advertisers.  In addition, sound demograhic reporting and campaign delivery by demogrpahic is a barrier for some advertiser categories looking for more targeted cinema options and supporting demographic data.  Overall media costs are high relative to other media, particularly TV.  While strong cinema engagement is supported by ongoing research initiatives, lack of comparable audience measurement is also a challange to some advertisers. </t>
  </si>
  <si>
    <t xml:space="preserve">
Growing  the production and exhibition of 3D advertising and massify cinema advertising through digital advertising</t>
  </si>
  <si>
    <t xml:space="preserve">Due to the fragmentation of existing traditional media channels (TV, Print), cinema will be able to add on valuable net reach to our key customers but the challenge will be to defend the relatively high cost when all other prices in media are falling.
</t>
  </si>
  <si>
    <t>We have to fight against TV. Rates for TV are extremely low. With a complete digital network we can offer tailormade solutions to advertisers.
Competing costs with TV, Radio and online.</t>
  </si>
  <si>
    <t xml:space="preserve">Low  prices, high audience guarantee, low cinema visit per person ( 0.5 times a year), high prices and budget demand on other media.
</t>
  </si>
  <si>
    <t xml:space="preserve">The UAE is the only country in the world that competes with a region. Cinema advertising is still considered a tertiary medium because Saudi - which is the biggest market in the region - has a "fatwa" (ban) on the medium &amp; advertisers are thus restricted in their reach. </t>
  </si>
  <si>
    <t>2011</t>
  </si>
  <si>
    <t>2012</t>
  </si>
  <si>
    <t>Ypf</t>
  </si>
  <si>
    <t>Psa Peugeot-Citroen</t>
  </si>
  <si>
    <t>Entertainment And Leisure</t>
  </si>
  <si>
    <t>Government Nsw</t>
  </si>
  <si>
    <t>Non-Alcoholic Beverage</t>
  </si>
  <si>
    <t>Non Alcoholic Beverages</t>
  </si>
  <si>
    <t>Government Sa</t>
  </si>
  <si>
    <t>Tpg Internet</t>
  </si>
  <si>
    <t>Fmcg</t>
  </si>
  <si>
    <t>Banking And Finance</t>
  </si>
  <si>
    <t>Samuel Smith And Sons</t>
  </si>
  <si>
    <t>Food And Beverage</t>
  </si>
  <si>
    <t>Ipaf</t>
  </si>
  <si>
    <t>Australian Government Health And Ageing</t>
  </si>
  <si>
    <t>Ama</t>
  </si>
  <si>
    <t>Xxx Lutz / Mömax</t>
  </si>
  <si>
    <t>Xxx Lutz</t>
  </si>
  <si>
    <t>Bmw Mini</t>
  </si>
  <si>
    <t>Bmw</t>
  </si>
  <si>
    <t>Bnp Paribas Fortis</t>
  </si>
  <si>
    <t>Coca-Cola Belgium-Luxembourg</t>
  </si>
  <si>
    <t>Banks - Credit - Insurance</t>
  </si>
  <si>
    <t>Bacardi-Martini Belgium</t>
  </si>
  <si>
    <t>Carlsberg</t>
  </si>
  <si>
    <t>Jet Import Frisdranken</t>
  </si>
  <si>
    <t>D'Ieteren Auto</t>
  </si>
  <si>
    <t>Daimler Benz Group</t>
  </si>
  <si>
    <t>Carlsberg Importers</t>
  </si>
  <si>
    <t>Beverages / Alcohol</t>
  </si>
  <si>
    <t>Rtl Tvi</t>
  </si>
  <si>
    <t>Unilever Belgium Foods &amp; Hpc</t>
  </si>
  <si>
    <t>Nissan Belgium</t>
  </si>
  <si>
    <t>Vw</t>
  </si>
  <si>
    <t>Mcdonald'S Belgium</t>
  </si>
  <si>
    <t>Food Service</t>
  </si>
  <si>
    <t>Beauty And Comestics</t>
  </si>
  <si>
    <t xml:space="preserve">Kitchen And Food </t>
  </si>
  <si>
    <t>Banco Do Brasil</t>
  </si>
  <si>
    <t>Uninassau (University)</t>
  </si>
  <si>
    <t>Visa</t>
  </si>
  <si>
    <t>Banco De Chile</t>
  </si>
  <si>
    <t>Ccu</t>
  </si>
  <si>
    <t>Mass Consumption</t>
  </si>
  <si>
    <t>Computadores</t>
  </si>
  <si>
    <t>Banco De Occidente</t>
  </si>
  <si>
    <t>Grupo Aval</t>
  </si>
  <si>
    <t>Banking And Insurance</t>
  </si>
  <si>
    <t>Financiero</t>
  </si>
  <si>
    <t>Naciones Unidas</t>
  </si>
  <si>
    <t>Subway</t>
  </si>
  <si>
    <t>Various</t>
  </si>
  <si>
    <t>Directv</t>
  </si>
  <si>
    <t>Lg</t>
  </si>
  <si>
    <t>Tv</t>
  </si>
  <si>
    <t>Automotor</t>
  </si>
  <si>
    <t>Lg - Smart</t>
  </si>
  <si>
    <t>Ministerio De Salud</t>
  </si>
  <si>
    <t>Licores</t>
  </si>
  <si>
    <t>Gstar</t>
  </si>
  <si>
    <t>Vehicles</t>
  </si>
  <si>
    <t>Ropa</t>
  </si>
  <si>
    <t>Universidad De Ibague</t>
  </si>
  <si>
    <t>Telecomunications Services</t>
  </si>
  <si>
    <t>La Polar</t>
  </si>
  <si>
    <t>Universidad Del Magdalena</t>
  </si>
  <si>
    <t xml:space="preserve">Bimbo </t>
  </si>
  <si>
    <t>Caja Costarricense Del Seguro Social</t>
  </si>
  <si>
    <t>Comisión Nacional De Emergencias</t>
  </si>
  <si>
    <t>Restaurants</t>
  </si>
  <si>
    <t>Institutions</t>
  </si>
  <si>
    <t>Sca</t>
  </si>
  <si>
    <t xml:space="preserve">Gsk / Panadol </t>
  </si>
  <si>
    <t>Mazda - Kia</t>
  </si>
  <si>
    <t>Institutional</t>
  </si>
  <si>
    <t>Umca</t>
  </si>
  <si>
    <t>Mc Donald'S</t>
  </si>
  <si>
    <t>Coca Cola Danmark</t>
  </si>
  <si>
    <t xml:space="preserve">Mcdonald'S Denmark A/S </t>
  </si>
  <si>
    <t xml:space="preserve">Coca-Cola Dk </t>
  </si>
  <si>
    <t>Rådet For Sikker Trafik</t>
  </si>
  <si>
    <t>Kraft Foods Danmark</t>
  </si>
  <si>
    <t>Public Information</t>
  </si>
  <si>
    <t xml:space="preserve">Yousee </t>
  </si>
  <si>
    <t>Bacardi Martini</t>
  </si>
  <si>
    <t>Discowax</t>
  </si>
  <si>
    <t>Broadband Tv</t>
  </si>
  <si>
    <t>Spies</t>
  </si>
  <si>
    <t xml:space="preserve">Hi-Fi Klubben </t>
  </si>
  <si>
    <t>Danske Spil</t>
  </si>
  <si>
    <t>Pernod Ricard Denmark</t>
  </si>
  <si>
    <t>Telia</t>
  </si>
  <si>
    <t>Gobierno De El Salvador</t>
  </si>
  <si>
    <t>Continental Motores</t>
  </si>
  <si>
    <t>Guvernment Institutions</t>
  </si>
  <si>
    <t xml:space="preserve">Teliasonera </t>
  </si>
  <si>
    <t>Food/ Dairy Products</t>
  </si>
  <si>
    <t>Teliasonera</t>
  </si>
  <si>
    <t>Food/ Hygiene Products</t>
  </si>
  <si>
    <t>Directory Business</t>
  </si>
  <si>
    <t>Danske Investment</t>
  </si>
  <si>
    <t>Directory Assistance System</t>
  </si>
  <si>
    <t>Maif Assurances</t>
  </si>
  <si>
    <t>M6 Corporate</t>
  </si>
  <si>
    <t>Caisse D Epargne</t>
  </si>
  <si>
    <t>Sfr</t>
  </si>
  <si>
    <t>Total Sa</t>
  </si>
  <si>
    <t>Nestle Waters</t>
  </si>
  <si>
    <t>Luxury</t>
  </si>
  <si>
    <t>Bzga</t>
  </si>
  <si>
    <t>F&amp;B Non Alcoholic Beverage</t>
  </si>
  <si>
    <t>Dt. Sparkassen- Und Giroverband</t>
  </si>
  <si>
    <t>Mcdonald'S</t>
  </si>
  <si>
    <t>Rwe</t>
  </si>
  <si>
    <t>It</t>
  </si>
  <si>
    <t>Bzga- Bundeszentrale Für Gesundheitl. Aufklärung</t>
  </si>
  <si>
    <t>Federal Ministry Of Education And Research</t>
  </si>
  <si>
    <t>Ote</t>
  </si>
  <si>
    <t>Wind</t>
  </si>
  <si>
    <t>Papadopoulos</t>
  </si>
  <si>
    <t>Papadopoulou</t>
  </si>
  <si>
    <t>Biscuits</t>
  </si>
  <si>
    <t>Coffee-Cerial</t>
  </si>
  <si>
    <t>Germanos</t>
  </si>
  <si>
    <t>Cereal</t>
  </si>
  <si>
    <t>Retail Electronic Goods</t>
  </si>
  <si>
    <t>Walmart</t>
  </si>
  <si>
    <t>Restaurante</t>
  </si>
  <si>
    <t>Procter And Gamble</t>
  </si>
  <si>
    <t>Lexmark</t>
  </si>
  <si>
    <t>Colgate</t>
  </si>
  <si>
    <t>Danone</t>
  </si>
  <si>
    <t>Upana</t>
  </si>
  <si>
    <t>Hotel Radisson Gt</t>
  </si>
  <si>
    <t>Danonino</t>
  </si>
  <si>
    <t xml:space="preserve">Government- Department Of Tourism </t>
  </si>
  <si>
    <t>Dist Diversas</t>
  </si>
  <si>
    <t>La Torre</t>
  </si>
  <si>
    <t>Printers And Copiers</t>
  </si>
  <si>
    <t>Supermercado</t>
  </si>
  <si>
    <t>Walmar</t>
  </si>
  <si>
    <t>Personal Care And Hair Products</t>
  </si>
  <si>
    <t>Industrias Licoreras De Guatemala</t>
  </si>
  <si>
    <t>Municipalidad Mixco</t>
  </si>
  <si>
    <t>Avon</t>
  </si>
  <si>
    <t>Perfume</t>
  </si>
  <si>
    <t>Televisores</t>
  </si>
  <si>
    <t xml:space="preserve">Bac Honduras </t>
  </si>
  <si>
    <t>Digiel</t>
  </si>
  <si>
    <t>Espresso Americano</t>
  </si>
  <si>
    <t>Restaurantes Y Cafeterias</t>
  </si>
  <si>
    <t>Wendys</t>
  </si>
  <si>
    <t>Copa Airlines</t>
  </si>
  <si>
    <t>Jetstereo</t>
  </si>
  <si>
    <t>Almacenes De Tecnologia</t>
  </si>
  <si>
    <t>Alimentos Maravilla</t>
  </si>
  <si>
    <t>Banco Continental</t>
  </si>
  <si>
    <t>Grupo Q</t>
  </si>
  <si>
    <t xml:space="preserve">Instituto Hondureño De Turismo </t>
  </si>
  <si>
    <t>Lacthosa De Honduras</t>
  </si>
  <si>
    <t>Asoc Azucareros</t>
  </si>
  <si>
    <t>Bac Honduras</t>
  </si>
  <si>
    <t>Seguros Cefrisa</t>
  </si>
  <si>
    <t>Davivienda</t>
  </si>
  <si>
    <t>Nissan Spa</t>
  </si>
  <si>
    <t>Holding Renault</t>
  </si>
  <si>
    <t>Sky Italia Srl</t>
  </si>
  <si>
    <t>Vodafone Omnitel Spa</t>
  </si>
  <si>
    <t>Volkswagen Group It. Spa</t>
  </si>
  <si>
    <t>Holding Psa Peugeot Citroen</t>
  </si>
  <si>
    <t>Ngm</t>
  </si>
  <si>
    <t>Holding Perfetti</t>
  </si>
  <si>
    <t>Renault Italia Spa</t>
  </si>
  <si>
    <t>Holding Unicredit</t>
  </si>
  <si>
    <t>Finance/Insurance</t>
  </si>
  <si>
    <t>Sky Italia</t>
  </si>
  <si>
    <t>Holding Fiat</t>
  </si>
  <si>
    <t>Eni</t>
  </si>
  <si>
    <t>Holding Sanofi-Aventis</t>
  </si>
  <si>
    <t>Farmaceuticals/Sanitary</t>
  </si>
  <si>
    <t>Holding Ferrero</t>
  </si>
  <si>
    <t>Mediobanca Gruppo</t>
  </si>
  <si>
    <t>Holding Volkswagen</t>
  </si>
  <si>
    <t>Eagle Pictures Spa</t>
  </si>
  <si>
    <t>Holding Telecom</t>
  </si>
  <si>
    <t>Ntt Docomo,Inc.</t>
  </si>
  <si>
    <t>Ntt Docomo,Inc</t>
  </si>
  <si>
    <t>Orientalland</t>
  </si>
  <si>
    <t>Travel Agency</t>
  </si>
  <si>
    <t>Kagome Co., Ltd</t>
  </si>
  <si>
    <t>Kumon</t>
  </si>
  <si>
    <t>Food Industry</t>
  </si>
  <si>
    <t>Fujifilm Holdings.Corporation</t>
  </si>
  <si>
    <t>Nissin Food Products Co., Ltd</t>
  </si>
  <si>
    <t>Namco Bandai  Games Inc.</t>
  </si>
  <si>
    <t>Food Industy</t>
  </si>
  <si>
    <t>Mobilephone</t>
  </si>
  <si>
    <t>Bandai Co., Ltd.</t>
  </si>
  <si>
    <t>Nike Japan</t>
  </si>
  <si>
    <t>Japantobacco Inc.</t>
  </si>
  <si>
    <t>Tokyo Gas</t>
  </si>
  <si>
    <t>Otsuka Pharmaceutical</t>
  </si>
  <si>
    <t>Motor Industry</t>
  </si>
  <si>
    <t>Energy (Gas)</t>
  </si>
  <si>
    <t>Ykk Ap Inc.</t>
  </si>
  <si>
    <t>Building Materials</t>
  </si>
  <si>
    <t>Johnson Company, Limited</t>
  </si>
  <si>
    <t xml:space="preserve">Household Articles </t>
  </si>
  <si>
    <t>Takara Leben Co.,Ltd.</t>
  </si>
  <si>
    <t xml:space="preserve">Real Estate </t>
  </si>
  <si>
    <t>Sky Network Tv</t>
  </si>
  <si>
    <t>Telecom Nz</t>
  </si>
  <si>
    <t>Travel And Tourism</t>
  </si>
  <si>
    <t xml:space="preserve">State Insurance </t>
  </si>
  <si>
    <t>Nz Motion Picture Industry</t>
  </si>
  <si>
    <t>Prime Tv</t>
  </si>
  <si>
    <t>Nz Transport Agency</t>
  </si>
  <si>
    <t>Restaurant Brands Nz</t>
  </si>
  <si>
    <t>Rodd And Gunn</t>
  </si>
  <si>
    <t>Vodafone Nz</t>
  </si>
  <si>
    <t>Wrigley Co Nz Ltd</t>
  </si>
  <si>
    <t>Primetv</t>
  </si>
  <si>
    <t>Expedia Nz</t>
  </si>
  <si>
    <t>Cia. Cervecera De Nicaragua</t>
  </si>
  <si>
    <t>Mmmc</t>
  </si>
  <si>
    <t>Ong</t>
  </si>
  <si>
    <t>Compañía Cervecera De Nicaragua</t>
  </si>
  <si>
    <t>Sony Playstation</t>
  </si>
  <si>
    <t>Csm</t>
  </si>
  <si>
    <t>Movimiento De Mujeres</t>
  </si>
  <si>
    <t>Stream Global Services</t>
  </si>
  <si>
    <t>Ngo</t>
  </si>
  <si>
    <t>Call Center</t>
  </si>
  <si>
    <t>Farmacia Familiar</t>
  </si>
  <si>
    <t>Uam</t>
  </si>
  <si>
    <t>Unicit</t>
  </si>
  <si>
    <t>Universities</t>
  </si>
  <si>
    <t>Tienda Por Departamentos</t>
  </si>
  <si>
    <t>Yota</t>
  </si>
  <si>
    <t>Tienda De Relojes</t>
  </si>
  <si>
    <t>Obos</t>
  </si>
  <si>
    <t>Dnb</t>
  </si>
  <si>
    <t>Sas</t>
  </si>
  <si>
    <t>Ea Games</t>
  </si>
  <si>
    <t>Kls Matmerk</t>
  </si>
  <si>
    <t>Varela Hermanos</t>
  </si>
  <si>
    <t>Johnson &amp; Johnson</t>
  </si>
  <si>
    <t>Atp</t>
  </si>
  <si>
    <t>Electronic Appliances</t>
  </si>
  <si>
    <t>Bbb</t>
  </si>
  <si>
    <t>Universidad Interamericana</t>
  </si>
  <si>
    <t>Corporacion El Sol</t>
  </si>
  <si>
    <t>Ptk Centertel</t>
  </si>
  <si>
    <t>Kino Świat</t>
  </si>
  <si>
    <t>Cinema</t>
  </si>
  <si>
    <t>Loyalty Partner Polska</t>
  </si>
  <si>
    <t>Rtv Agd</t>
  </si>
  <si>
    <t>Fmcg (Beer)</t>
  </si>
  <si>
    <t>Telekomunikacja Polska</t>
  </si>
  <si>
    <t>Fmcg (Drinks)</t>
  </si>
  <si>
    <t>Cenega Poland</t>
  </si>
  <si>
    <t>Computer Games</t>
  </si>
  <si>
    <t>Asustek Computer</t>
  </si>
  <si>
    <t>Jeronimo Martins Dystrybucja</t>
  </si>
  <si>
    <t>L'Oreal Polska</t>
  </si>
  <si>
    <t>Audio Video, Mobile Phones</t>
  </si>
  <si>
    <t>Beiersdorf Ag</t>
  </si>
  <si>
    <t>Sony Ltd</t>
  </si>
  <si>
    <t>Kdv Group</t>
  </si>
  <si>
    <t>Travel Transport And Leisure</t>
  </si>
  <si>
    <t>Business To Busines / Telecomunications</t>
  </si>
  <si>
    <t>Business To Business</t>
  </si>
  <si>
    <t>Sab-Grolsch</t>
  </si>
  <si>
    <t>Chevron Sa</t>
  </si>
  <si>
    <t>Sars</t>
  </si>
  <si>
    <t>Business To Busines / Revenue Services</t>
  </si>
  <si>
    <t>Dstv</t>
  </si>
  <si>
    <t>Tv Station</t>
  </si>
  <si>
    <t>Mtn</t>
  </si>
  <si>
    <t>Bmw X5</t>
  </si>
  <si>
    <t>Restaurant/ Fast Food</t>
  </si>
  <si>
    <t>Coca-Cola Drycker Sverige Ab</t>
  </si>
  <si>
    <t>Com Hem Ab</t>
  </si>
  <si>
    <t>Bonnier Tidskrifter Ab</t>
  </si>
  <si>
    <t>Sms Guld Ab</t>
  </si>
  <si>
    <t>Svenska Returpack Ab</t>
  </si>
  <si>
    <t xml:space="preserve">Recycling Of Metal Cans And Pet Bottles In Sweden.
</t>
  </si>
  <si>
    <t>Community Information</t>
  </si>
  <si>
    <t>Bonnierförlagen Ab</t>
  </si>
  <si>
    <t>Unilever Sverige Ab</t>
  </si>
  <si>
    <t>Mc Donalds'S Svenska Ab</t>
  </si>
  <si>
    <t>Sony Mobil</t>
  </si>
  <si>
    <t>Apple Computer Ag</t>
  </si>
  <si>
    <t>Philip Morris Sa</t>
  </si>
  <si>
    <t>General Motors Suisse Sa / Opel</t>
  </si>
  <si>
    <t>Migros Gen.-Bund, Zh</t>
  </si>
  <si>
    <t>Nestlé Nespresso Sa</t>
  </si>
  <si>
    <t>Die Mobiliar Ag</t>
  </si>
  <si>
    <t>Omega Sa</t>
  </si>
  <si>
    <t>Mars Schweiz Ag</t>
  </si>
  <si>
    <t>Bundesamt Für Gesundheit</t>
  </si>
  <si>
    <t>Orange Communications Sa</t>
  </si>
  <si>
    <t>Kuoni Reisen Ag</t>
  </si>
  <si>
    <t>Svp Schweizerische Volkspartei</t>
  </si>
  <si>
    <t>Red Bull Ag</t>
  </si>
  <si>
    <t>Sony Overseas Sa</t>
  </si>
  <si>
    <t>Metro Butique Sa</t>
  </si>
  <si>
    <t>Amag Automobile</t>
  </si>
  <si>
    <t>General Motors Suisse Sa / Chevrolet</t>
  </si>
  <si>
    <t>Mercedes-Benz Schweiz Ag</t>
  </si>
  <si>
    <t>Non-Alcoholic Beverages</t>
  </si>
  <si>
    <t>Computer Entertainment</t>
  </si>
  <si>
    <t>Kpn Hi</t>
  </si>
  <si>
    <t>Research In Motion</t>
  </si>
  <si>
    <t>Kininklijke Kpn</t>
  </si>
  <si>
    <t>Npo</t>
  </si>
  <si>
    <t>Tv / Radio</t>
  </si>
  <si>
    <t>Upc</t>
  </si>
  <si>
    <t>Glasses/Lenses</t>
  </si>
  <si>
    <t>Is Bankasi</t>
  </si>
  <si>
    <t>Gsm/Mobile Service Provider</t>
  </si>
  <si>
    <t>Turk Telekom</t>
  </si>
  <si>
    <t>Vakiflar Bankasi</t>
  </si>
  <si>
    <t>Isbankasi</t>
  </si>
  <si>
    <t>Tt Net</t>
  </si>
  <si>
    <t>Internet Service</t>
  </si>
  <si>
    <t>Etý</t>
  </si>
  <si>
    <t>Digiturk</t>
  </si>
  <si>
    <t>Tv Network</t>
  </si>
  <si>
    <t>Dsmart</t>
  </si>
  <si>
    <t>Ee Ltd</t>
  </si>
  <si>
    <t>Audi Uk Ltd</t>
  </si>
  <si>
    <t>Glaxosmithklein</t>
  </si>
  <si>
    <t>Kelloggs Co Of Gb</t>
  </si>
  <si>
    <t>Unilever Uk Ltd</t>
  </si>
  <si>
    <t>Samsung Uk Ltd</t>
  </si>
  <si>
    <t>Volkswagen Uk Ltd</t>
  </si>
  <si>
    <t>Diageo Uk Ltd</t>
  </si>
  <si>
    <t>Htc Europe Ltd</t>
  </si>
  <si>
    <t>Sony Gulf Fze</t>
  </si>
  <si>
    <t>Unilever Gulf Fze</t>
  </si>
  <si>
    <t>Ford Me &amp; Na</t>
  </si>
  <si>
    <t xml:space="preserve">Twofour54 </t>
  </si>
  <si>
    <t>Twofour54</t>
  </si>
  <si>
    <t xml:space="preserve">Lg </t>
  </si>
  <si>
    <t>Beiersdorf Middle East Fz</t>
  </si>
  <si>
    <t xml:space="preserve">Ministry Of Interior </t>
  </si>
  <si>
    <t xml:space="preserve">Rak Bank </t>
  </si>
  <si>
    <t>Cpg</t>
  </si>
  <si>
    <t>Entertainment/Cable Tv</t>
  </si>
  <si>
    <t>Consumer Packaged Goods</t>
  </si>
  <si>
    <t>Gov'T/Associations/Education</t>
  </si>
  <si>
    <t>Health&amp;Beauty/Cpg</t>
  </si>
  <si>
    <t>Nbc/Universal</t>
  </si>
  <si>
    <t>Nbc</t>
  </si>
  <si>
    <t>Msnbc</t>
  </si>
  <si>
    <t>Media/Tv</t>
  </si>
  <si>
    <t>Food And Candy</t>
  </si>
  <si>
    <t>Bgh</t>
  </si>
  <si>
    <t>Department Of Defence</t>
  </si>
  <si>
    <t>Honda (Aus)</t>
  </si>
  <si>
    <t>Mcdonalds Australia</t>
  </si>
  <si>
    <t>Lg (Aus)</t>
  </si>
  <si>
    <t>Red Bull (Aus)</t>
  </si>
  <si>
    <t>Toyota (Aus)</t>
  </si>
  <si>
    <t>Sport And Recreation</t>
  </si>
  <si>
    <t>Linz Ag</t>
  </si>
  <si>
    <t xml:space="preserve">La Defense  90 Sec Sem 21/2012  
</t>
  </si>
  <si>
    <t>Cars-Transport</t>
  </si>
  <si>
    <t>Army / Public Service</t>
  </si>
  <si>
    <t xml:space="preserve">William Lawson 40 Sec </t>
  </si>
  <si>
    <t>Audio-Visual Equipment</t>
  </si>
  <si>
    <t>Fuel-Oil</t>
  </si>
  <si>
    <t>Kellogg'S</t>
  </si>
  <si>
    <t>Uniceub</t>
  </si>
  <si>
    <t>Record (Tv Channel)</t>
  </si>
  <si>
    <t>Radio Jb (Radio Station)</t>
  </si>
  <si>
    <t>Vehicle</t>
  </si>
  <si>
    <t>Cats Food</t>
  </si>
  <si>
    <t>Lg - Audio</t>
  </si>
  <si>
    <t>Over The Counter Pharmaceuticals</t>
  </si>
  <si>
    <t>Hifi-Klubben</t>
  </si>
  <si>
    <t>Lasten Päivän Säätiö</t>
  </si>
  <si>
    <t>Motor Cycles</t>
  </si>
  <si>
    <t>Jumbo Bowling</t>
  </si>
  <si>
    <t>Mc Do</t>
  </si>
  <si>
    <t>Vw Coccinelle</t>
  </si>
  <si>
    <t>Audio Photo Cine</t>
  </si>
  <si>
    <t>Sweets And Candy</t>
  </si>
  <si>
    <t>Jewellery And Watches</t>
  </si>
  <si>
    <t>Snacks Like Potatoe Chips</t>
  </si>
  <si>
    <t>Htc</t>
  </si>
  <si>
    <t>It Software</t>
  </si>
  <si>
    <t>Arag</t>
  </si>
  <si>
    <t>Chocolate</t>
  </si>
  <si>
    <t>Not Available</t>
  </si>
  <si>
    <t>Beverage Industry</t>
  </si>
  <si>
    <t>Konica Minolta</t>
  </si>
  <si>
    <t xml:space="preserve">Motor Industry </t>
  </si>
  <si>
    <t>Government Office</t>
  </si>
  <si>
    <t>Txt Co., Ltd</t>
  </si>
  <si>
    <t>Game Industry</t>
  </si>
  <si>
    <t>Kfc</t>
  </si>
  <si>
    <t>Telecom Nz Ltd</t>
  </si>
  <si>
    <t>Kfc Krushers</t>
  </si>
  <si>
    <t>Red Bull (Nz)</t>
  </si>
  <si>
    <t>Anz</t>
  </si>
  <si>
    <t>Kfc (Nz)</t>
  </si>
  <si>
    <t>Diners Club (Nz) Limited</t>
  </si>
  <si>
    <t>Fonterra Brands Nz</t>
  </si>
  <si>
    <t>Sony (Nz)</t>
  </si>
  <si>
    <t>Akvariet I Bergen</t>
  </si>
  <si>
    <t xml:space="preserve"> Samsung</t>
  </si>
  <si>
    <t>Digital Tv Platform</t>
  </si>
  <si>
    <t>Tv N</t>
  </si>
  <si>
    <t>Cab&amp;Sat Tv</t>
  </si>
  <si>
    <t>Cable Tv Platform</t>
  </si>
  <si>
    <t>Promotion Of Polish Regions</t>
  </si>
  <si>
    <t>Tv Channel</t>
  </si>
  <si>
    <t>0</t>
  </si>
  <si>
    <t>Samsung Led Tv</t>
  </si>
  <si>
    <t>Na</t>
  </si>
  <si>
    <t>Festis (Soft Drinks)</t>
  </si>
  <si>
    <t>Gröna Lund (Amusement Park)</t>
  </si>
  <si>
    <t>Bosch Hausgeräte Ag</t>
  </si>
  <si>
    <t>Digiturk (Tv Network)</t>
  </si>
  <si>
    <t>Pinar</t>
  </si>
  <si>
    <t>Bay Insaat</t>
  </si>
  <si>
    <t>Construction</t>
  </si>
  <si>
    <t>Halkbank</t>
  </si>
  <si>
    <t>Sutas</t>
  </si>
  <si>
    <t>Yapikredi</t>
  </si>
  <si>
    <t>Sarp Group</t>
  </si>
  <si>
    <t>Vestel</t>
  </si>
  <si>
    <t>Consumer Durables/Houseware</t>
  </si>
  <si>
    <t>Consumer Durables/Electronics</t>
  </si>
  <si>
    <t>Bbc</t>
  </si>
  <si>
    <t>Panasonic Uk Ltd</t>
  </si>
  <si>
    <t>Lg 3D Tv</t>
  </si>
  <si>
    <t>Lg Electronics Uk Ltd</t>
  </si>
  <si>
    <t>Activision Blizzard World Of Warcraft</t>
  </si>
  <si>
    <t>Entertainment &amp; The Media</t>
  </si>
  <si>
    <t>Bt</t>
  </si>
  <si>
    <t>Twentieth Century Fox 3D Dvd / Blu-Ray Range</t>
  </si>
  <si>
    <t>Bt Ltd</t>
  </si>
  <si>
    <t>Nintendo 3Ds</t>
  </si>
  <si>
    <t>Arla Foods Uk Plc</t>
  </si>
  <si>
    <t xml:space="preserve"> Total Uk Ltd </t>
  </si>
  <si>
    <t>At&amp;T</t>
  </si>
  <si>
    <t>Cirque Du Soleil</t>
  </si>
  <si>
    <t>Communciations Company</t>
  </si>
  <si>
    <t>Us Air Force</t>
  </si>
  <si>
    <t>Japan</t>
  </si>
  <si>
    <t>Brazil</t>
  </si>
  <si>
    <t>Total Population</t>
  </si>
  <si>
    <t>US Dollars</t>
  </si>
  <si>
    <t>On Screen Advertising Gross Revenue Figures</t>
  </si>
  <si>
    <t>Box Office Gross Revenues</t>
  </si>
  <si>
    <t xml:space="preserve">Off Screen Advertising Gross Revenues </t>
  </si>
  <si>
    <t xml:space="preserve">On Screen Advertising Gross Revenue Figures </t>
  </si>
  <si>
    <t xml:space="preserve">Box Office Gross Revenues </t>
  </si>
  <si>
    <t>Box Office Gross Revenues - Belgium &amp; Luxembourg</t>
  </si>
  <si>
    <t>Less than 5 times a year</t>
  </si>
  <si>
    <t>Local Currency (JPY)</t>
  </si>
  <si>
    <t>Local Currency (NZD)</t>
  </si>
  <si>
    <t>Local Currency (NIO)</t>
  </si>
  <si>
    <t>Local Currency (NOK)</t>
  </si>
  <si>
    <t>Local Currency (USD)</t>
  </si>
  <si>
    <t>Local Currency (PAB)</t>
  </si>
  <si>
    <t>Local Currency (PLN)</t>
  </si>
  <si>
    <t>Local Currency (ZAR)</t>
  </si>
  <si>
    <t>Local Currency (SEK)</t>
  </si>
  <si>
    <t>Local Currency (CHF)</t>
  </si>
  <si>
    <t>Local Currency (EUR)</t>
  </si>
  <si>
    <t>Local Currency (TRY)</t>
  </si>
  <si>
    <t>Local Currency (GBP)</t>
  </si>
  <si>
    <t>Local Currency (AED)</t>
  </si>
  <si>
    <t>Local Currency (HNL)</t>
  </si>
  <si>
    <t>Local Currency (GTQ)</t>
  </si>
  <si>
    <t>Local Currency (DKK)</t>
  </si>
  <si>
    <t>Local Currency (CRC)</t>
  </si>
  <si>
    <t>Local Currency (COP)</t>
  </si>
  <si>
    <t>Local Currency (CAD)</t>
  </si>
  <si>
    <t>Local Currency (BRL)</t>
  </si>
  <si>
    <t>Local Currency (ARS)</t>
  </si>
  <si>
    <t>'Nothing special.</t>
  </si>
  <si>
    <t xml:space="preserve">Specifically for Brazil we will have the replacement of the most part of 35mm projector to the digital ones.
'*Cinema ad which involves audience in onscreen interaction.                                                                         *Information Content in advertising.                                  *Sports events in Brazil as an opportunity.             </t>
  </si>
  <si>
    <t>Brand 18</t>
  </si>
  <si>
    <t>Industry 18</t>
  </si>
  <si>
    <t>Brand 19</t>
  </si>
  <si>
    <t>Industry 19</t>
  </si>
  <si>
    <t>Brand 20</t>
  </si>
  <si>
    <t>Industry 20</t>
  </si>
  <si>
    <t>35-54 years of Age</t>
  </si>
  <si>
    <t>55+ years of Age</t>
  </si>
  <si>
    <t>Half Year 2013</t>
  </si>
  <si>
    <t>Top Off Screen Advertisers</t>
  </si>
  <si>
    <t>FACSA (Givenchy, Issey Miyake)</t>
  </si>
  <si>
    <t>Universidad del Salvador</t>
  </si>
  <si>
    <t>Puig</t>
  </si>
  <si>
    <t>TCL</t>
  </si>
  <si>
    <t>Garbarino</t>
  </si>
  <si>
    <t>Banco ICBC</t>
  </si>
  <si>
    <t>Car One</t>
  </si>
  <si>
    <t>Compumundo</t>
  </si>
  <si>
    <t>Telefonica On Video</t>
  </si>
  <si>
    <t>Colegio Tarbut</t>
  </si>
  <si>
    <t>School</t>
  </si>
  <si>
    <t>Lynx</t>
  </si>
  <si>
    <t>Dove</t>
  </si>
  <si>
    <t>Playboy Fragrances</t>
  </si>
  <si>
    <t>Bank of Queensland</t>
  </si>
  <si>
    <t>Cenovis</t>
  </si>
  <si>
    <t>Crust</t>
  </si>
  <si>
    <t>Philippines Tourism</t>
  </si>
  <si>
    <t>Aust Govt Broadband Comm</t>
  </si>
  <si>
    <t>Govt/Internet</t>
  </si>
  <si>
    <t>Telco/internet</t>
  </si>
  <si>
    <t>Holden</t>
  </si>
  <si>
    <t>Fast Food Restaurant</t>
  </si>
  <si>
    <t>Fast Food Restaurnant</t>
  </si>
  <si>
    <t>Ubisoft</t>
  </si>
  <si>
    <t>Audi - A3</t>
  </si>
  <si>
    <t>Woolworths</t>
  </si>
  <si>
    <t>Bundaberg</t>
  </si>
  <si>
    <t>Beverages Alcoholic</t>
  </si>
  <si>
    <t>VW Golf</t>
  </si>
  <si>
    <t>Jemena</t>
  </si>
  <si>
    <t>Kellogs</t>
  </si>
  <si>
    <t>Austrian Chamber of Commerce</t>
  </si>
  <si>
    <t>Lays Chips</t>
  </si>
  <si>
    <t>Coke Zero</t>
  </si>
  <si>
    <t>Henkel CEE</t>
  </si>
  <si>
    <t>cosmetics</t>
  </si>
  <si>
    <t>Wirtschaftskammer Österreich</t>
  </si>
  <si>
    <t>chamber of commerce</t>
  </si>
  <si>
    <t>Emmi</t>
  </si>
  <si>
    <t>BELGA FILMS</t>
  </si>
  <si>
    <t xml:space="preserve">UNIVERSAL PICTURES </t>
  </si>
  <si>
    <t>SONY PICTURES</t>
  </si>
  <si>
    <t>BUENA VISTA INTERNATIONAL ( BVI ) A DIV. THE WDS</t>
  </si>
  <si>
    <t>PARAMOUNT PICTURES</t>
  </si>
  <si>
    <t>VICTORY PRODUCTIONS</t>
  </si>
  <si>
    <t>20TH CENTURY FOX FILM</t>
  </si>
  <si>
    <t>EONE</t>
  </si>
  <si>
    <t>COCA-COLA BELGIUM-Luxembourg</t>
  </si>
  <si>
    <t>Banques-Assurances</t>
  </si>
  <si>
    <t>ORANGINA SCHWEPPES BELGIUM</t>
  </si>
  <si>
    <t>D.E. MASTER BLENDERS 1753</t>
  </si>
  <si>
    <t>INBEV BELGIUM</t>
  </si>
  <si>
    <t>Alcool</t>
  </si>
  <si>
    <t>CITROEN BELUX</t>
  </si>
  <si>
    <t>Industrie automobile</t>
  </si>
  <si>
    <t>IKEA BELGIUM</t>
  </si>
  <si>
    <t>DISTRIBUTION</t>
  </si>
  <si>
    <t>DG DEFENSIE</t>
  </si>
  <si>
    <t>Public sector</t>
  </si>
  <si>
    <t>VISA DO BRASIL</t>
  </si>
  <si>
    <t>MEGA GROUP INTERNATIONAL</t>
  </si>
  <si>
    <t>Hope</t>
  </si>
  <si>
    <t>Ford Motors</t>
  </si>
  <si>
    <t>Universidade Anhembi Morumbi</t>
  </si>
  <si>
    <t>VCT Importação e Exportaçao</t>
  </si>
  <si>
    <t>Unilever Brasil</t>
  </si>
  <si>
    <t xml:space="preserve">VIVO - PR </t>
  </si>
  <si>
    <t xml:space="preserve">VISA DO BRASIL </t>
  </si>
  <si>
    <t xml:space="preserve">ALLIANZ SEGUROS </t>
  </si>
  <si>
    <t xml:space="preserve"> FORD MOTOR COMPANY BRASIL </t>
  </si>
  <si>
    <t xml:space="preserve">UNILEVER </t>
  </si>
  <si>
    <t xml:space="preserve">SECRETARIA DE ESTADO DA SAUDE  </t>
  </si>
  <si>
    <t xml:space="preserve">GOOGLE </t>
  </si>
  <si>
    <t>Tecnology</t>
  </si>
  <si>
    <t xml:space="preserve">FIASA - FIAT </t>
  </si>
  <si>
    <t xml:space="preserve">TECNISA - JD DAS PERDIZES </t>
  </si>
  <si>
    <t>Contruction</t>
  </si>
  <si>
    <t xml:space="preserve">BANCO DO BRASIL </t>
  </si>
  <si>
    <t>Ford Brasil</t>
  </si>
  <si>
    <t>Emirates</t>
  </si>
  <si>
    <t>HP</t>
  </si>
  <si>
    <t>Secretaria de Saúde - São Paulo</t>
  </si>
  <si>
    <t>Airline Company</t>
  </si>
  <si>
    <t>Department of Health - Government of São Paulo</t>
  </si>
  <si>
    <t>Brazilian Post and Telegraph company</t>
  </si>
  <si>
    <t>SUSUKI</t>
  </si>
  <si>
    <t>GLOBAL SEGUROS DE VIDA</t>
  </si>
  <si>
    <t>GRUPO EMPRESARIAL LATINO DE ENTRETENIMIENTO</t>
  </si>
  <si>
    <t>UNIVERSIDAD DE SANTANDER</t>
  </si>
  <si>
    <t>BAVARIA</t>
  </si>
  <si>
    <t>ALCOHOLIC BEVERAGES</t>
  </si>
  <si>
    <t>AUDIO &amp; VIDEO (TV'S)</t>
  </si>
  <si>
    <t>FORD</t>
  </si>
  <si>
    <t>COMUNICATIONS</t>
  </si>
  <si>
    <t>COMCEL</t>
  </si>
  <si>
    <t>UDES</t>
  </si>
  <si>
    <t>ARCOS DORADOS ( McDONALDS )</t>
  </si>
  <si>
    <t>SANOFI - LACTACYD</t>
  </si>
  <si>
    <t>JOHNSON &amp; JOHNSON ( BABY )</t>
  </si>
  <si>
    <t>OXY</t>
  </si>
  <si>
    <t>CAJA COSTARRICENSE DEL SEGURO SOCIAL</t>
  </si>
  <si>
    <t>UNIVERSITY</t>
  </si>
  <si>
    <t>AUTOMERCADO</t>
  </si>
  <si>
    <t>FOOD INDUSTRY</t>
  </si>
  <si>
    <t>GLAXO SMITHKLINE</t>
  </si>
  <si>
    <t>INDUSTRY</t>
  </si>
  <si>
    <t>TELEFONICA</t>
  </si>
  <si>
    <t>ULACIT</t>
  </si>
  <si>
    <t>Komplett.dk</t>
  </si>
  <si>
    <t>TUC</t>
  </si>
  <si>
    <t>Sobieski</t>
  </si>
  <si>
    <t>ARBEJDERNES LANDSBANK</t>
  </si>
  <si>
    <t>News</t>
  </si>
  <si>
    <t>LEASY</t>
  </si>
  <si>
    <t>Rental</t>
  </si>
  <si>
    <t>KOMPLETT.DK</t>
  </si>
  <si>
    <t>Tech</t>
  </si>
  <si>
    <t>SONY MOBILE COMMUNICATIONS</t>
  </si>
  <si>
    <t>Omega</t>
  </si>
  <si>
    <t>Watch</t>
  </si>
  <si>
    <t>Maruchan</t>
  </si>
  <si>
    <t>Jugueton</t>
  </si>
  <si>
    <t>GASOLINE</t>
  </si>
  <si>
    <t>Presidencia</t>
  </si>
  <si>
    <t>SHOES</t>
  </si>
  <si>
    <t>Fast-Food</t>
  </si>
  <si>
    <t>Motorcycles</t>
  </si>
  <si>
    <t>o2</t>
  </si>
  <si>
    <t>Base</t>
  </si>
  <si>
    <t>Sparkasse</t>
  </si>
  <si>
    <t>Deichmann</t>
  </si>
  <si>
    <t>Eau de Lacoste</t>
  </si>
  <si>
    <t>Reemtsma</t>
  </si>
  <si>
    <t>Mein Fernbus</t>
  </si>
  <si>
    <t>MICROSOFT DT., UNTERSCHLEISSHEIM</t>
  </si>
  <si>
    <t>Computer + Office</t>
  </si>
  <si>
    <t>FERRERO DT., FRANKFURT</t>
  </si>
  <si>
    <t>SPRINGER AXEL AG, HAMBURG</t>
  </si>
  <si>
    <t>NESTLE SCHOELLER, NUERNBERG</t>
  </si>
  <si>
    <t>DT.SPARK.-+GIROVERBAND, BERLIN</t>
  </si>
  <si>
    <t>OPEL ADAM, RUESSELSHEIM</t>
  </si>
  <si>
    <t>YOURFONE, HAMBURG</t>
  </si>
  <si>
    <t>TELEFONICA GERMANY, MUENCHEN</t>
  </si>
  <si>
    <t>HEINEKEN DT., BERLIN</t>
  </si>
  <si>
    <t>UNILEVER DT., HAMBURG</t>
  </si>
  <si>
    <t>Ferrerco Tic Tac</t>
  </si>
  <si>
    <t>sweets</t>
  </si>
  <si>
    <t>adidas running boost</t>
  </si>
  <si>
    <t>Weisser Ring "Zivilcourage"</t>
  </si>
  <si>
    <t>Sony CE, The last of us</t>
  </si>
  <si>
    <t>Computer/Entertainment/Game</t>
  </si>
  <si>
    <t>EXCEL AUTOMOTRIZ</t>
  </si>
  <si>
    <t>CURACAO</t>
  </si>
  <si>
    <t>UNILEVER AXE</t>
  </si>
  <si>
    <t>MASESA</t>
  </si>
  <si>
    <t>ORBIT</t>
  </si>
  <si>
    <t>YUMMIES</t>
  </si>
  <si>
    <t>PAIZ</t>
  </si>
  <si>
    <t>CARGILL DELICIA</t>
  </si>
  <si>
    <t>BANPAIS</t>
  </si>
  <si>
    <t>CITI TARJETAS</t>
  </si>
  <si>
    <t>CORP. DINANT-YUMMIES</t>
  </si>
  <si>
    <t>WRIGLEYS-ORBIT</t>
  </si>
  <si>
    <t>ASOC DE AZUCAREROS</t>
  </si>
  <si>
    <t>Credit Saison</t>
  </si>
  <si>
    <t>Kirin</t>
  </si>
  <si>
    <t>Justsystem</t>
  </si>
  <si>
    <t>Lion</t>
  </si>
  <si>
    <t>KDDI</t>
  </si>
  <si>
    <t>Tiffany</t>
  </si>
  <si>
    <t>Japan Registory Service</t>
  </si>
  <si>
    <t>BULGARI JAPAN</t>
  </si>
  <si>
    <t>YOMIURI TELECASTING CORPORATION</t>
  </si>
  <si>
    <t xml:space="preserve">Broadcasting industry </t>
  </si>
  <si>
    <t>Rakuten, Inc.</t>
  </si>
  <si>
    <t xml:space="preserve">retail </t>
  </si>
  <si>
    <t>Oporto</t>
  </si>
  <si>
    <t>Auckland Transport</t>
  </si>
  <si>
    <t>TVNZ</t>
  </si>
  <si>
    <t>New World</t>
  </si>
  <si>
    <t>Mastercard</t>
  </si>
  <si>
    <t>State Insurance</t>
  </si>
  <si>
    <t>Alcohol Beverages</t>
  </si>
  <si>
    <t>Casa del Café</t>
  </si>
  <si>
    <t>Almacenes Sima</t>
  </si>
  <si>
    <t>AXE</t>
  </si>
  <si>
    <t>Gallo mas Gallo</t>
  </si>
  <si>
    <t>Castrol</t>
  </si>
  <si>
    <t>AutoPits</t>
  </si>
  <si>
    <t>Hospital Metropolitano</t>
  </si>
  <si>
    <t>Colegio Bautista</t>
  </si>
  <si>
    <t>Centrolac</t>
  </si>
  <si>
    <t>Casa Pellas</t>
  </si>
  <si>
    <t>Cellular</t>
  </si>
  <si>
    <t>movistar</t>
  </si>
  <si>
    <t>Unilever (AXE)</t>
  </si>
  <si>
    <t>Universidad Americana - UAM</t>
  </si>
  <si>
    <t>Warehouse Store</t>
  </si>
  <si>
    <t>Cia. Cervecera</t>
  </si>
  <si>
    <t>Brewing</t>
  </si>
  <si>
    <t>Cia. Licorera</t>
  </si>
  <si>
    <t>Rum Liquor</t>
  </si>
  <si>
    <t>Movimiento Maria Elena Cuadra</t>
  </si>
  <si>
    <t>Ricola</t>
  </si>
  <si>
    <t>Josefsson</t>
  </si>
  <si>
    <t>Lab Pharma</t>
  </si>
  <si>
    <t>Lays</t>
  </si>
  <si>
    <t>Ritz</t>
  </si>
  <si>
    <t>Big Horn</t>
  </si>
  <si>
    <t>Kverneland Bil</t>
  </si>
  <si>
    <t>Vichy</t>
  </si>
  <si>
    <t>Bergen Kreative Fagskole</t>
  </si>
  <si>
    <t xml:space="preserve">Chess </t>
  </si>
  <si>
    <t>Aschehoug</t>
  </si>
  <si>
    <t>Publishing</t>
  </si>
  <si>
    <t>Housing</t>
  </si>
  <si>
    <t xml:space="preserve">Pirbadet </t>
  </si>
  <si>
    <t>Melhus bil</t>
  </si>
  <si>
    <t>TRIBUNAL ELECTORAL</t>
  </si>
  <si>
    <t>CORPORACION EL SOL</t>
  </si>
  <si>
    <t>JOHNSON&amp;JOHNSON</t>
  </si>
  <si>
    <t>SABA</t>
  </si>
  <si>
    <t>EXCELL AUTOMOTRIZ</t>
  </si>
  <si>
    <t>FRANQUICIAS PANAMEÑAS</t>
  </si>
  <si>
    <t>CELULARES</t>
  </si>
  <si>
    <t>HOME APPLIANCE</t>
  </si>
  <si>
    <t>MCDONLADS</t>
  </si>
  <si>
    <t>CONCHA Y TORO</t>
  </si>
  <si>
    <t>ENFAGROW</t>
  </si>
  <si>
    <t>PLAYSTATION</t>
  </si>
  <si>
    <t>TECNOLOGY</t>
  </si>
  <si>
    <t>COMMUNICATIONS</t>
  </si>
  <si>
    <t>STEVENS</t>
  </si>
  <si>
    <t>ORANGE</t>
  </si>
  <si>
    <t>Movie distribution</t>
  </si>
  <si>
    <t>Loyalty Programmes</t>
  </si>
  <si>
    <t>CARLSBERG POLSKA</t>
  </si>
  <si>
    <t>ZL NAŁĘCZÓW ZDRÓJ</t>
  </si>
  <si>
    <t>MONOLITH FILMS</t>
  </si>
  <si>
    <t>ITI CINEMA</t>
  </si>
  <si>
    <t>cinkciarz.pl</t>
  </si>
  <si>
    <t>currency exchange</t>
  </si>
  <si>
    <t>Vodacom</t>
  </si>
  <si>
    <t>Brother</t>
  </si>
  <si>
    <t>Lux Island Resorts</t>
  </si>
  <si>
    <t>Chrysler</t>
  </si>
  <si>
    <t>SANBS</t>
  </si>
  <si>
    <t>Virgin Active</t>
  </si>
  <si>
    <t>Liquifruit</t>
  </si>
  <si>
    <t>Manhattan Ice Tea</t>
  </si>
  <si>
    <t>Puma</t>
  </si>
  <si>
    <t>Sports Wear</t>
  </si>
  <si>
    <t>Carfind</t>
  </si>
  <si>
    <t>Multichoice</t>
  </si>
  <si>
    <t>Investec</t>
  </si>
  <si>
    <t>Clover</t>
  </si>
  <si>
    <t>Mulitchoice</t>
  </si>
  <si>
    <t>Xbox</t>
  </si>
  <si>
    <t>Forever Resorts</t>
  </si>
  <si>
    <t>Porsche</t>
  </si>
  <si>
    <t>Globoforce</t>
  </si>
  <si>
    <t>TV Broadcaster</t>
  </si>
  <si>
    <t>Skyy Vodka</t>
  </si>
  <si>
    <t>Johnnie Walker</t>
  </si>
  <si>
    <t>Bonnier Tidsskrifter AB</t>
  </si>
  <si>
    <t>Fazer Sverige AB</t>
  </si>
  <si>
    <t>Sony Mobile Communications AB</t>
  </si>
  <si>
    <t>Nordisk Film Distribution AB</t>
  </si>
  <si>
    <t>Världsnaturfonden WWF</t>
  </si>
  <si>
    <t>LG Electronics Nordic</t>
  </si>
  <si>
    <t>Lufthansa German Airlines</t>
  </si>
  <si>
    <t>Nike Sweden AB</t>
  </si>
  <si>
    <t>Bredbandsbolaget AB</t>
  </si>
  <si>
    <t>Svenska Lantmännen Ekonomisk Förening</t>
  </si>
  <si>
    <t>Hygiene</t>
  </si>
  <si>
    <t>IKEA AB</t>
  </si>
  <si>
    <t>SBS Radio AB</t>
  </si>
  <si>
    <t>Radio</t>
  </si>
  <si>
    <t>Film distribution</t>
  </si>
  <si>
    <t>Carlsberg Sverige AB</t>
  </si>
  <si>
    <t>PMSA</t>
  </si>
  <si>
    <t>mobilezone</t>
  </si>
  <si>
    <t>PKZ</t>
  </si>
  <si>
    <t>local.ch</t>
  </si>
  <si>
    <t>SUVA</t>
  </si>
  <si>
    <t>Local Car Retailers</t>
  </si>
  <si>
    <t>Telecomm.</t>
  </si>
  <si>
    <t>Toyota AG</t>
  </si>
  <si>
    <t>Local.ch</t>
  </si>
  <si>
    <t>Directory</t>
  </si>
  <si>
    <t>Brother (Schweiz) AG</t>
  </si>
  <si>
    <t>Schuetzengarten Brau. St. Gallen</t>
  </si>
  <si>
    <t>Orange (Online)</t>
  </si>
  <si>
    <t>Samsung (CineBag)</t>
  </si>
  <si>
    <t>Tamia (CineWashroom)</t>
  </si>
  <si>
    <t>Bulgari (Promotion)</t>
  </si>
  <si>
    <t>Swisscom (Online)</t>
  </si>
  <si>
    <t>Yootea (AdScreen)</t>
  </si>
  <si>
    <t>Microsoft (AdScreen + CineDoor)</t>
  </si>
  <si>
    <t>Sony Comp. Entertainment (AdScreen)</t>
  </si>
  <si>
    <t>Marionnaud (Online)</t>
  </si>
  <si>
    <t>Mondelez (Online)</t>
  </si>
  <si>
    <t>Tabacco</t>
  </si>
  <si>
    <t>Schweizerische Mobiliar Versicherungsgesellschaft</t>
  </si>
  <si>
    <t>PKZ Burger-Kehl + Co. AG</t>
  </si>
  <si>
    <t>Fashion</t>
  </si>
  <si>
    <t>Local.ch AG</t>
  </si>
  <si>
    <t>Mobilezone AG</t>
  </si>
  <si>
    <t xml:space="preserve">IT </t>
  </si>
  <si>
    <t>Schützengaten Brauerei St. Gallen</t>
  </si>
  <si>
    <t>ING</t>
  </si>
  <si>
    <t>Walraven Sax Amarula</t>
  </si>
  <si>
    <t>Hi</t>
  </si>
  <si>
    <t>Unilever Axe</t>
  </si>
  <si>
    <t>Altermedia</t>
  </si>
  <si>
    <t>Arcade</t>
  </si>
  <si>
    <t>Jupiler</t>
  </si>
  <si>
    <t>Cassilero del Diablo</t>
  </si>
  <si>
    <t>Volvo</t>
  </si>
  <si>
    <t>No 3D ads in 2013</t>
  </si>
  <si>
    <t>FINANCE</t>
  </si>
  <si>
    <t>SERVICE PROVIDER</t>
  </si>
  <si>
    <t>ETS</t>
  </si>
  <si>
    <t>TOURISM COMPANY</t>
  </si>
  <si>
    <t>DTV</t>
  </si>
  <si>
    <t>VAKIFBANK</t>
  </si>
  <si>
    <t>ETI</t>
  </si>
  <si>
    <t>CONSTRUCTION COMPANY</t>
  </si>
  <si>
    <t>UNILEVER GULF FZE</t>
  </si>
  <si>
    <t>ETISALAT</t>
  </si>
  <si>
    <t>LIBERTY AUTOMOBILES</t>
  </si>
  <si>
    <t>H2Q EVENTS</t>
  </si>
  <si>
    <t>INTERNATIONAL WATCH CO.</t>
  </si>
  <si>
    <t>P&amp;G INTERNATIONAL OPERATIONS SA</t>
  </si>
  <si>
    <t>SONY MIDDLE EAST AND AFRICA FZE</t>
  </si>
  <si>
    <t>DE'LONGHI KENWOOD MEIA FZE</t>
  </si>
  <si>
    <t>BEIERSDORF MIDDLE EAST FZCO</t>
  </si>
  <si>
    <t>CHEIL SGE</t>
  </si>
  <si>
    <t>AXIOM TELECOM</t>
  </si>
  <si>
    <t>EMIRATES AIRLINES</t>
  </si>
  <si>
    <t>EMIRATES FAST FOOD CO.</t>
  </si>
  <si>
    <t>MAJID AL FUTTAIM LEISURE &amp; ENTERTAINMENT</t>
  </si>
  <si>
    <t>E-max</t>
  </si>
  <si>
    <t>Eworks</t>
  </si>
  <si>
    <t>DFS</t>
  </si>
  <si>
    <t>Nestle Cookie Crisp</t>
  </si>
  <si>
    <t>EE</t>
  </si>
  <si>
    <t>Ents &amp; Leisure</t>
  </si>
  <si>
    <t>Wonga</t>
  </si>
  <si>
    <t>DDD Group</t>
  </si>
  <si>
    <t>Cosmetics &amp; Personal Care</t>
  </si>
  <si>
    <t>South Africa Tourist Board</t>
  </si>
  <si>
    <t>BSkyB</t>
  </si>
  <si>
    <t>Madame Tussauds</t>
  </si>
  <si>
    <t>Entertainment &amp; Leisure</t>
  </si>
  <si>
    <t xml:space="preserve">Jack Daniels </t>
  </si>
  <si>
    <t>DOE Road Safety</t>
  </si>
  <si>
    <t>Nestle Cereal Partners Cookie Crisp</t>
  </si>
  <si>
    <t>Wonga.com</t>
  </si>
  <si>
    <t>HBB</t>
  </si>
  <si>
    <t>DDB Group</t>
  </si>
  <si>
    <t>HOB</t>
  </si>
  <si>
    <t>South African Tourism</t>
  </si>
  <si>
    <t>HTC Europe</t>
  </si>
  <si>
    <t>BskyB</t>
  </si>
  <si>
    <t>Jack Daniels</t>
  </si>
  <si>
    <t>Drinls</t>
  </si>
  <si>
    <t>Madame Tussards</t>
  </si>
  <si>
    <t>Wal-Mart</t>
  </si>
  <si>
    <t>P&amp;G - Mr. Clean</t>
  </si>
  <si>
    <t>Peroni</t>
  </si>
  <si>
    <t>FX</t>
  </si>
  <si>
    <t>Grey Poupon</t>
  </si>
  <si>
    <t>Verizon Wireless</t>
  </si>
  <si>
    <t>GM - Chevy</t>
  </si>
  <si>
    <t>Apple</t>
  </si>
  <si>
    <t>Starbucks</t>
  </si>
  <si>
    <t>Studio</t>
  </si>
  <si>
    <t>Fox</t>
  </si>
  <si>
    <t>Broadcast</t>
  </si>
  <si>
    <t>532,596,000 **</t>
  </si>
  <si>
    <t>* These countries will provide end of year data (2013)  for number of screens</t>
  </si>
  <si>
    <t>Off Screen Advertisers</t>
  </si>
  <si>
    <t>Parfum</t>
  </si>
  <si>
    <t>Beauty</t>
  </si>
  <si>
    <t>Take Away Food</t>
  </si>
  <si>
    <t>Tourism Travel</t>
  </si>
  <si>
    <t>Public Economy</t>
  </si>
  <si>
    <t>mobile communication</t>
  </si>
  <si>
    <t>Movie distributors</t>
  </si>
  <si>
    <t>Wine</t>
  </si>
  <si>
    <t>Agency</t>
  </si>
  <si>
    <t>Restaurant</t>
  </si>
  <si>
    <t>INSURANCE</t>
  </si>
  <si>
    <t>ENTERTAINMENT</t>
  </si>
  <si>
    <t>BABY CARE</t>
  </si>
  <si>
    <t>Distribution</t>
  </si>
  <si>
    <t>Travelling</t>
  </si>
  <si>
    <t>finance service</t>
  </si>
  <si>
    <t>fashion/shoes</t>
  </si>
  <si>
    <t>cigarettes</t>
  </si>
  <si>
    <t>clothes</t>
  </si>
  <si>
    <t>energy supplier</t>
  </si>
  <si>
    <t>public transport</t>
  </si>
  <si>
    <t>SUPERMARKETS</t>
  </si>
  <si>
    <t>Software</t>
  </si>
  <si>
    <t>Household products</t>
  </si>
  <si>
    <t>Public Service - Road Safety</t>
  </si>
  <si>
    <t>Lubricating Oil</t>
  </si>
  <si>
    <t>Tires and Oils</t>
  </si>
  <si>
    <t>Hospital</t>
  </si>
  <si>
    <t>Milk</t>
  </si>
  <si>
    <t>Hairdresser</t>
  </si>
  <si>
    <t>Health and Beauty</t>
  </si>
  <si>
    <t>Hotel</t>
  </si>
  <si>
    <t>Corporate</t>
  </si>
  <si>
    <t>Office Supplies</t>
  </si>
  <si>
    <t>Holiday Resort</t>
  </si>
  <si>
    <t>Medical</t>
  </si>
  <si>
    <t>Fitness</t>
  </si>
  <si>
    <t>Interest organisation</t>
  </si>
  <si>
    <t>TV screen</t>
  </si>
  <si>
    <t>Sports wear</t>
  </si>
  <si>
    <t>Houshold items</t>
  </si>
  <si>
    <t>Entertainment electronics</t>
  </si>
  <si>
    <t>Directories</t>
  </si>
  <si>
    <t>Advertising</t>
  </si>
  <si>
    <t>Theater</t>
  </si>
  <si>
    <t>Health &amp; Hygiene</t>
  </si>
  <si>
    <t>Food &amp; Beverages</t>
  </si>
  <si>
    <t>Consumer Products</t>
  </si>
  <si>
    <t>Miltary</t>
  </si>
  <si>
    <t>Spirits</t>
  </si>
  <si>
    <t>BMW Motorcycles</t>
  </si>
  <si>
    <t>3D Opportunities?</t>
  </si>
  <si>
    <t>We have our ups and downs. This is a very political year(We are having elections) and the companys aren't consistent.</t>
  </si>
  <si>
    <t>We have to reach more local clients.</t>
  </si>
  <si>
    <t>Still booking contacts instead of screens</t>
  </si>
  <si>
    <t>Focus on cross media solutions (on screen, off screen, social media, online)</t>
  </si>
  <si>
    <t>Growing media fragmentation driving increasing competition for media spend.</t>
  </si>
  <si>
    <t>Yes - presents creative opportunities although dependant on future 3D movie content</t>
  </si>
  <si>
    <t>Continuing need to present communication solutions for clients. Through a series of intiatives we are seeing increased acceptance of cinema from advertisers and a move by agencies to include cinema as part of their screen based approach to planning.</t>
  </si>
  <si>
    <t>Justify and prove cinema's value on a media schedule as media fragmentation, digital and mobile opportunities expand.</t>
  </si>
  <si>
    <t>It is possible, but with 2  issues for the advertiser: the cost-effectiveness of local 3D production and the lack of 3D experience of  the advertising agencies.</t>
  </si>
  <si>
    <t>Stronger belief in the effectiveness of screen advertising.</t>
  </si>
  <si>
    <t>Apps for mobile and interactive advertising</t>
  </si>
  <si>
    <t>Leverage cross media opportunities with existing and new clients</t>
  </si>
  <si>
    <t>Not significant (Pearl and Dean)
Yes it is a premium product that we market at a premium price. (DCM)</t>
  </si>
  <si>
    <t>Strong first qtr, very weak second (Pearl and Dean)
Q1 saw an increase in the Motors category.  Brand count overall has increased considerably due to flexibility of digital estate.  Digital has opened up more categories to cinema. (DCM)</t>
  </si>
  <si>
    <t>Strong finish for the year expected (Pearl and Dean)
Increase in the finance,  media,  and home ents categories. Increased flexibility of digital cinema allows us to grow new categories, and tap into time sensitive, regionalised tactical campaigns. (DCM)</t>
  </si>
  <si>
    <t>competion for adverters budgets (Pearl and Dean)
Key challenges -Unforcastable admissions, volatile film product and cinema attendance affected by British weather. Resurgence of ROI tracking from clients. Increased barter spend. In addition to this we also need to raise profile of cinema and engage effectively with the wider creative community.(DCM)</t>
  </si>
  <si>
    <t>All advertising agency attention are for Brazil's next sports events (soccer world cup)  (Flix Media)
Increase the market share of the Cinema on total advertising revenue. (Kinomaxx)</t>
  </si>
  <si>
    <t xml:space="preserve">We expect to keep the increase on pre show and regular screen Advertising sales once the substitution of 35mm projectors in Brazil will start in the last quarterly of 2013. (Flix Media)
Cinema ad which involves audience in onscreen interaction.                                                                         / Information Content in advertising / Sports events in Brazil as an opportunity.  (Kinomaxx)           </t>
  </si>
  <si>
    <t>Yes. We see many possibilities for advertising 3D, but until now FLIX Media had only one client – Oral B in 2012 (Flix Media)
In Brazil the production of the 3D advertising is still expensive. This is one reason that explains why the advertisers didn't buy into the idea. Unfortunately, it's not our reality in Brazil. (Kinomaxx)</t>
  </si>
  <si>
    <t xml:space="preserve">For us the country is once again Rocking as it is the only "safe heaven" in a region of turmoil and hence most business including real estate are once again seeing an upwards trend - we in-fact are seeing over 150% growth while the other cinema advertising companies here are flat or seeing a downwards trend
The main reason for us being successful is that we are the partner of choice and seen as the trailblazers due to the various Cinevations and our knowledge of the medium including world trends  </t>
  </si>
  <si>
    <t>We expect to the close 2013 on at-least 50% more than 2012. For 2014 we expect to keep these high revenue levels
Due to our tireless efforts Cinema is now seen as a very dynamic  medium for the media mix and the only place where we lose is that advertisers do not consider the UAE such an important market as there is no Pan-regional presence for the medium - Saudi has a Fatwa against cinema operators!</t>
  </si>
  <si>
    <t>Yes - as this is still a largely untapped format, we are still trying to entice advertisers with 1st mover advantage
Over the years we have still not even reached a combined total of 10 advertisers</t>
  </si>
  <si>
    <t>Competitors undercutting us and not being united - on current count we generate over 70% of the total cinema advertising budgets in the UAE and the other operators just monitor our cinemas and give very very low rates
The Pan Regional situation will never change. As an example one spot on TV reaches over 4m people while the overall admissions in the UAE for a year is around 15M odd. There is a desperate need to unite all the operators under one umbrella. We now have another group wanting to work non-exclusively with us &amp; are also trying to consolidate the others</t>
  </si>
  <si>
    <t>As the number of 3D releases continues to decline, we are seeing limited demand for 3D advertising. Opportunities can be correlated to studio 3D movies.</t>
  </si>
  <si>
    <t>More CPM pressures and discussions on delivering to demos. More competition for ad dollars from web and mobile. Greater receptivity to the argument that advertisers should be "video agnostic" and view cinema as interchangeable with any other platform for :30/:60 spot media.</t>
  </si>
  <si>
    <t>More ads/less money. CPM pressures. Discussions about delivering to demos. The "video agnostic" adoption trend to continue beyond 2013. We also hope to encourage more clients to buy cinema upfront (annual deals, Q4 to Q3 or calendar year)</t>
  </si>
  <si>
    <t>One of our biggest challenges is getting Cinema data (Nielsen) integrated into agency proprietary systems for planning/buying (out of sight, out of mind). Web and mobile. Demonstrating the ROI on cinema investments.</t>
  </si>
  <si>
    <t>No, not at this moment</t>
  </si>
  <si>
    <t xml:space="preserve">New advertisers because of more targeted advertising on screen like Film Follow campaigns </t>
  </si>
  <si>
    <t>A broader variety of advertisers because of more targeted advertising</t>
  </si>
  <si>
    <t>Continuing competition with TV rates.</t>
  </si>
  <si>
    <t>At the moment we are in a good position to raise spendings. With CinemaReloaded we introduced the new currency cost per visit and winned new confidence in cinema advertising.  (Werbe Weischer)
local competition in niche market; substitution by other media (TV, digital) when confronted with restrictions of advertising budgets (Publicitas)</t>
  </si>
  <si>
    <t>Since WerbeWeischer introduced at the begining of the year the new currency cost per visit we see a huge increase in national advertising spendings. Media agencies and clients appreciate the new possibilities to plan their campaigns focused on targeting and movies. (Werbe Weischer)
'growing tendency towards single-film bookings instead of genre/pool bookings; retreat of some big clients from screen advertising, due to restricitions in advertising budgets in general. (Publicitas)</t>
  </si>
  <si>
    <t>see above. market entrance of WerbeWeischer was at the begining of this year. (Werbe Weischer)
Please see Past Trends (Publicitas)</t>
  </si>
  <si>
    <t>Switzerland is almost a 100% digital market. Switzerland has a strong 3D market share in concern of screens and movies. 49% 3D screens. 20% market share of 3D Films on total admissions in 2012 (2009: 6,9% market share). No relevant 3D advertising spendings until now. We see a potential in increasing 3D advertising spendings.Since WerbeWeischer introduced at the begining of the year the new currency cost per visit. The new price model counts effectiv visitors and allows to invest again more budget in cinema   - you pay, what you get. (Werbe Weischer)
not too much growth expexted; expenditures outweigh results for most clients.(Publicitas)</t>
  </si>
  <si>
    <t xml:space="preserve">The advertising market is decreasing and the absence of new money means that we have to continue fighting against other media. This requires that we manage to demonstrate the effect and cost effectiveness of cinema advertising. </t>
  </si>
  <si>
    <t xml:space="preserve">TiVo is entering the Swedish market. The trends outlined in question 13 are expected to become even clearer. </t>
  </si>
  <si>
    <t xml:space="preserve">Screen advertising has now moved to other platforms. This is a general trend that has been going on for a long time and will become more prominent in the future. Linear TV struggle and Web TV and Play TV is growing. </t>
  </si>
  <si>
    <t xml:space="preserve">Yes, We have only had about a dozen 3D cinema commercials since 2009 so there is definately room for development. Furthermore, we still struggle when it comes to delivery since that process is partly manual. The ambition is that it will be 100 % digital. </t>
  </si>
  <si>
    <t>The biggest challenge is the effect decreasing Attendances are having on the medium. Another challenge that we are facing is that more local film product is being released, this lasts on screen for one or two weeks only.  Attendances on these local films is generally low, they are also unpredictable.  These local titles are not being supported by the advertising industry, the general belief is that Hollywood product/blockbuster is a better more predictable investment.  With more follow the movie campaigns being purchased by advertisers, this is resulting in advertising reels that are extremely thin where local product is playing. (Popcorn)
Continuous advertiser budget cuts.  Competition with television and digital for share of spend.  Lack of senior staff on agency / client side is sometimes challenging.(Cinemark)</t>
  </si>
  <si>
    <t>It was a tough trading 6 months with the economy still being hard hit, we had to sell more aggressively than ever.  Getting Cinema in South Africa back on Nielsen with all the parties being represented gained both cinema companies credibility and would have indirectly assisted in closing deals. (Popcorn)
No significant shifts (Cinemark)</t>
  </si>
  <si>
    <t>Unfortunately South African Creative Agencies have not embraced 3D advertising as yet, hence there is definitely room for growth.  It is my opinion that there is a general feeling that the 3D medium in cinema is a short term trend. (Popcorn)
Yes.  Currently we only have 1 advertiser with a 3D commercial. (Cinemark)</t>
  </si>
  <si>
    <t>More cross-promotion and selling actions, more local campaigns.</t>
  </si>
  <si>
    <t>The biggest challange is keeping the position of the most growing medium after the internet. Due to the  cross promotion actions we would like to increase the audience and revenue.</t>
  </si>
  <si>
    <t>NO</t>
  </si>
  <si>
    <t>No, zero interest in the market and cinema pentration not great enough for advertisers to embrace the obvious benefits. 3D is still an area of opportunity for us but not an area of focus</t>
  </si>
  <si>
    <t>Declining national market vs increased local sales. Continued focus on CPT rather than effect at national level and increased competition from digital/online media, focusing on &amp; providing younger target audiences</t>
  </si>
  <si>
    <t>Continued frgamentation of the Norwegian cinema market will have an effect over the coming year as "in fighting" has a negative impact on the media's ability to counter the real challenges facing cinema … alternative media choices as considerably lower costs</t>
  </si>
  <si>
    <t>Continued focus on price &amp; discount buying rather than effect, creative opportunity etc.</t>
  </si>
  <si>
    <t>Small growth over past year</t>
  </si>
  <si>
    <t>Yes - presents creative opportunities although depends on 3D movie content</t>
  </si>
  <si>
    <t>Contiunued digitisation helping attract new clients to the medium</t>
  </si>
  <si>
    <t>As Q13</t>
  </si>
  <si>
    <t>Media fragmentation combined with the growth of digtal and mobile</t>
  </si>
  <si>
    <t>We are trying to win foreign clients for showing their advertising in Japan. (Sunrise)</t>
  </si>
  <si>
    <t>In automotive industry, many new cars with safety measures will be put on the market, so the demand for advertising is expected. (Sunrise)</t>
  </si>
  <si>
    <t>The number of the advertising clients in Communication Industry increased. (Sunrise)</t>
  </si>
  <si>
    <t>No. Because the box-office of 3D movies doesn't grow in Japan, and the prices for production of 3D advertisements are high. Japan give high priority to 4K technology. (Sunrise)
NO (Cinebridge)</t>
  </si>
  <si>
    <t>on top online-etat - even though digitilization</t>
  </si>
  <si>
    <t>Storyhouse, Premium, Target-oriented planning, Cinema Advertising as ROI - medium</t>
  </si>
  <si>
    <t>Premium, Target-oriented planning, Cinema Advertising as ROI - medium</t>
  </si>
  <si>
    <t>Glut on the market is reached</t>
  </si>
  <si>
    <t>yes, still very few</t>
  </si>
  <si>
    <t>Good sales, highest since 2002</t>
  </si>
  <si>
    <t>More good sales</t>
  </si>
  <si>
    <t>Advertisers loyalty, tv is declining can affect spot production</t>
  </si>
  <si>
    <t>Live activities with immediate benefits</t>
  </si>
  <si>
    <t xml:space="preserve">We continue to complete with broadcast television and traditional television sales models/cpms.  The industry in general views Cinema as an out-of-home medium and set budgets accordingly VS incorporating within a broadcast or video strategy / budget allocation.  </t>
  </si>
  <si>
    <t>Current expectation is for strong sales to continue for the balance of 2013 and into 2014. Also, an increase in in-cinema/lobby 'experiential' opportunities - growth in client interest.</t>
  </si>
  <si>
    <t>On-Screen advertising sales have been very strong during the first half of the year with over 50% growth over the same period a year ago.  We have had success in growing traditionally strong categegories such as auto, wireless, electrontics/tech and also have grown the packaged goods adverising category. In addition, growth in local/retail business has also been strong</t>
  </si>
  <si>
    <t>3D provides an opportunity as a point of difference for the creative exection and additional impact in conjunction with 2D.  Revenue opportunities are related to based on the ability to offer 3D in conjunction with 2D VS premiums for 3D presentation, though 3D premiums are recieved for 3D only executions.  There has been a cooling of advertiser interest in 3D.</t>
  </si>
  <si>
    <t>AEGEAN</t>
  </si>
  <si>
    <t>COCA COLA HELLAS</t>
  </si>
  <si>
    <t>REFRESHMENT</t>
  </si>
  <si>
    <t>FRIESLAND</t>
  </si>
  <si>
    <t>We believe 3D cinema advertising does not provide yet opportunity for growth in our country.</t>
  </si>
  <si>
    <t>For the first half of 2013, there is a decrease in advertising expenditure. However, cinema advertising has remained at the same levels. TV remains the most popular medium. On-line advertising is growing fast. Huge decrease in print.</t>
  </si>
  <si>
    <t>We expect stability or slight decrease.</t>
  </si>
  <si>
    <t>1) Digitalization growth
2) Exploitation of mobile, internet, smartphone applications
3) Relaunch of off-screen advertising 
4) Branded content opportunities to be exploited in cinema pre-programs.</t>
  </si>
  <si>
    <t>La Araucana</t>
  </si>
  <si>
    <t>Banco Chile</t>
  </si>
  <si>
    <t>Oreo</t>
  </si>
  <si>
    <t>Massive Consumption (cookies)</t>
  </si>
  <si>
    <t>Lóreal</t>
  </si>
  <si>
    <t>Cuponatic</t>
  </si>
  <si>
    <t>discountwebpages</t>
  </si>
  <si>
    <t>Latam</t>
  </si>
  <si>
    <t xml:space="preserve">Massive Consumption </t>
  </si>
  <si>
    <t>CreditCards</t>
  </si>
  <si>
    <t>Comercial Depor Limitada</t>
  </si>
  <si>
    <t>Tennis Shoes</t>
  </si>
  <si>
    <t>MMS Communications S.A.</t>
  </si>
  <si>
    <t>Iansa Agro SA</t>
  </si>
  <si>
    <t>Massive consume (sugar)</t>
  </si>
  <si>
    <t>Municipalidad de Puente Alto</t>
  </si>
  <si>
    <t>Evercrisp</t>
  </si>
  <si>
    <t>Nestlé Chile</t>
  </si>
  <si>
    <t>Massive consume</t>
  </si>
  <si>
    <t>Claro Chile</t>
  </si>
  <si>
    <t>Embotelladoras Chilenas Unidas</t>
  </si>
  <si>
    <t>Massive consume (non alcoholic beverages)</t>
  </si>
  <si>
    <t>Beeing able to meassure the efectivness and to prove that the ROI of any campaing would increase with the incorporation of screen adv as a media.</t>
  </si>
  <si>
    <t>Below figures only represent one company in Turkey</t>
  </si>
  <si>
    <t xml:space="preserve">Anadolu Efes </t>
  </si>
  <si>
    <t>Alfa Romeo</t>
  </si>
  <si>
    <t>Healtcare</t>
  </si>
  <si>
    <t>Te-Ha Kozmetik</t>
  </si>
  <si>
    <t>Adel Kalemcilik</t>
  </si>
  <si>
    <t xml:space="preserve">Office </t>
  </si>
  <si>
    <t>Publising</t>
  </si>
  <si>
    <t>Okyanus Eğitim</t>
  </si>
  <si>
    <t>Karekök Eğitim</t>
  </si>
  <si>
    <t>Ülker</t>
  </si>
  <si>
    <t>Palmiye İlaç</t>
  </si>
  <si>
    <t>Bay İnşaat</t>
  </si>
  <si>
    <t xml:space="preserve">İf istanbul </t>
  </si>
  <si>
    <t xml:space="preserve">Fun </t>
  </si>
  <si>
    <t>Ersoy Turistik Servis A.S</t>
  </si>
  <si>
    <t>Vodafone Telekomunikasyon A.S.</t>
  </si>
  <si>
    <t>Coca Cola Corp.</t>
  </si>
  <si>
    <t>Dtv A.S.</t>
  </si>
  <si>
    <t>Pepsi Cola Servis Ve Dagitim A.S.</t>
  </si>
  <si>
    <t>Vakifbank</t>
  </si>
  <si>
    <t>Eti</t>
  </si>
  <si>
    <t>Feed</t>
  </si>
  <si>
    <t>3D cinema advertising has always been very poor in our territory and shows very slow signal of growth. (Fida Films)</t>
  </si>
  <si>
    <t>Film sponsorhips have had a increasing share. Competition among media channels(and in cinema media competition) were really big and had a strong effect on the pricing.Continuing attraction of online advertising makes it harder to win share. (Fida Films)
New customers are added to the existing ones. Budgets of customers for Cinema are increased. New advertising spaces are created in the Cinema. (Mars Media)</t>
  </si>
  <si>
    <t>Digitalisation of market has not been completed and will be one of the main issues. There will be lots of logistic work going around. Competition will still be very strong in both ways.(from other media and cinema itself). (Fida Films)
New customers will be added to the Cinema thanks to digitalization. Number of audience will increased. (Mars Media)</t>
  </si>
  <si>
    <t>TV and onlne media growth, logistic work on digitalisation, pricing. (Fida Films)
Share of TV Advertising is taking a huge amount. (Fida Films)</t>
  </si>
  <si>
    <t>There is decreasing demand on Off Screen and  3D plays no more role for us.  Booking of contacts (individuals as well as target groups) instead of  booking screens.</t>
  </si>
  <si>
    <t>In Brazil we started the Pre Show concept in 2012 and for this year we could see a consolidation of that model. (Flix Media)
Benefits integrated to the media, as such theaters tickets.  Good relationship with the distibutors to use the main characters in the promotional actions in the theaters / Innovation in the promotional actions. (Kinomaxx)</t>
  </si>
  <si>
    <t xml:space="preserve"> There were more brands and type of clients willing to do screen advertising , with lower budgets and simple animations.</t>
  </si>
  <si>
    <t>Below the line  activities where audience is interactive with the screen</t>
  </si>
  <si>
    <t>'Below the line  activities where audience is interactive with the screen</t>
  </si>
  <si>
    <t>Targeting advertisers are super interested in targeting their campaigns!</t>
  </si>
  <si>
    <t>We expect to to keep growing our sales, and reach smaller clients.</t>
  </si>
  <si>
    <t>With digitalization we would like to be more flexible, innovator and to get more brands to do cinema advertising.</t>
  </si>
  <si>
    <t>Below the line activities including Mobile and Digital for more interaction</t>
  </si>
  <si>
    <t>Being fully Digital clients are expecting to pick and choose their cinema campaigns more than ever before.  Bigger Digital Attendances will make us more competitive with niche television channels.  Newspaper Advertising is being hit quite hard as they struggle to retain their circulation figures, as a result cinema advertising is then becoming a mainstream option in regional areas with less mainstream competition. (Popcorn)
Stronger competition with digital for share of spend (Cinemark)</t>
  </si>
  <si>
    <t>Its hard for a company to have or produce a 3d spots.</t>
  </si>
  <si>
    <t>No the enthusiasm has cooled down</t>
  </si>
  <si>
    <t>We are working very hard on developing this market, because of the great impact and new tecnologies.(4DX, IMAX..). As the roll out is going to be a reality soon, we think the costs of 3D is going to get lower and the reach is going to be very atractive</t>
  </si>
  <si>
    <t>Yes, from almost zero it is getingt better</t>
  </si>
  <si>
    <t>Clients prefer 2D advertisements - all cinema films are in 2D versions, that kind of ad is cheaper and more universal. The audience for 3D films is not growing fast.</t>
  </si>
  <si>
    <t>* These countries will provide end of year data (2013) for Off Screen Revenue</t>
  </si>
  <si>
    <t>Full Year survey only</t>
  </si>
  <si>
    <t>Govt</t>
  </si>
  <si>
    <t>Packaged Goods -Personal Care</t>
  </si>
  <si>
    <t>Wireless/Telco</t>
  </si>
  <si>
    <t>Oil Company</t>
  </si>
  <si>
    <t>Full Year 2013</t>
  </si>
  <si>
    <t>Half 2012 (ARS)</t>
  </si>
  <si>
    <t>Half 2012 (USD)</t>
  </si>
  <si>
    <t>Full 2012 (ARS)</t>
  </si>
  <si>
    <t>Full 2012 (USD)</t>
  </si>
  <si>
    <t>Half 2013 (ARS)</t>
  </si>
  <si>
    <t>Half 2013 (USD)</t>
  </si>
  <si>
    <t>Full 2013 (ARS)</t>
  </si>
  <si>
    <t>Full 2013 (USD)</t>
  </si>
  <si>
    <t>Client 1</t>
  </si>
  <si>
    <t>Client 2</t>
  </si>
  <si>
    <t>Client 3</t>
  </si>
  <si>
    <t>Client 4</t>
  </si>
  <si>
    <t>Client 5</t>
  </si>
  <si>
    <t>Client 6</t>
  </si>
  <si>
    <t>Client 7</t>
  </si>
  <si>
    <t>Client 8</t>
  </si>
  <si>
    <t>Client 9</t>
  </si>
  <si>
    <t>Client 10</t>
  </si>
  <si>
    <t>China</t>
  </si>
  <si>
    <t>Half 2012 (EUR)</t>
  </si>
  <si>
    <t>Full 2012 (EUR)</t>
  </si>
  <si>
    <t>Half 2013 (EUR)</t>
  </si>
  <si>
    <t>Full 2013 (EUR)</t>
  </si>
  <si>
    <t>Half 2012 (BRL)</t>
  </si>
  <si>
    <t>Full 2012 (BRL)</t>
  </si>
  <si>
    <t>Half 2013 (BRL)</t>
  </si>
  <si>
    <t>Full 2013 (BRL)</t>
  </si>
  <si>
    <t>Half 2012 (CAD)</t>
  </si>
  <si>
    <t>Full 2012 (CAD)</t>
  </si>
  <si>
    <t>Half 2013 (CAD)</t>
  </si>
  <si>
    <t>Full 2013 (CAD)</t>
  </si>
  <si>
    <t>Half 2012 (COP)</t>
  </si>
  <si>
    <t>Full 2012 (COP)</t>
  </si>
  <si>
    <t>Half 2013 (COP)</t>
  </si>
  <si>
    <t>Full 2013 (COP)</t>
  </si>
  <si>
    <t>Half 2012 (CRC)</t>
  </si>
  <si>
    <t>Full 2012 (CRC)</t>
  </si>
  <si>
    <t>Half 2013 (CRC)</t>
  </si>
  <si>
    <t>Full 2013 (CRC)</t>
  </si>
  <si>
    <t>Half 2012 (DKK)</t>
  </si>
  <si>
    <t>Full 2012 (DKK)</t>
  </si>
  <si>
    <t>Half 2013 (DKK)</t>
  </si>
  <si>
    <t>Full 2013 (DKK)</t>
  </si>
  <si>
    <t>Nordisk Film</t>
  </si>
  <si>
    <t>Scanbox</t>
  </si>
  <si>
    <t>Sony Pictures</t>
  </si>
  <si>
    <t>Future Film</t>
  </si>
  <si>
    <t>Cyprus travel</t>
  </si>
  <si>
    <t>SF Film</t>
  </si>
  <si>
    <t>Bonnier Books</t>
  </si>
  <si>
    <t>Fazer</t>
  </si>
  <si>
    <t>Cloetta</t>
  </si>
  <si>
    <t>Play Station</t>
  </si>
  <si>
    <t>Sony Music</t>
  </si>
  <si>
    <t>Hesburger</t>
  </si>
  <si>
    <t>Half 2012 (GTQ)</t>
  </si>
  <si>
    <t>Full 2012 (GTQ)</t>
  </si>
  <si>
    <t>Half 2013 (GTQ)</t>
  </si>
  <si>
    <t>Full 2013 (GTQ)</t>
  </si>
  <si>
    <t>Half 2012 (HNL)</t>
  </si>
  <si>
    <t>Full 2012 (HNL)</t>
  </si>
  <si>
    <t>Half 2013 (HNL)</t>
  </si>
  <si>
    <t>Full 2013 (HNL)</t>
  </si>
  <si>
    <t>HOLDING RE0ULT</t>
  </si>
  <si>
    <t>Re0ult Italia SPA</t>
  </si>
  <si>
    <t>Re0ult</t>
  </si>
  <si>
    <t>FI0NCE/INSURANCE</t>
  </si>
  <si>
    <t>Fi0nce</t>
  </si>
  <si>
    <t>Half 2012 (JPY)</t>
  </si>
  <si>
    <t>Full 2012 (JPY)</t>
  </si>
  <si>
    <t>Half 2013 (JPY)</t>
  </si>
  <si>
    <t>Full 2013 (JPY)</t>
  </si>
  <si>
    <t>Client 11</t>
  </si>
  <si>
    <t>Client 12</t>
  </si>
  <si>
    <t>Client 13</t>
  </si>
  <si>
    <t>Client 14</t>
  </si>
  <si>
    <t>Client 15</t>
  </si>
  <si>
    <t>Client 16</t>
  </si>
  <si>
    <t>Client 17</t>
  </si>
  <si>
    <t>Client 18</t>
  </si>
  <si>
    <t>Client 19</t>
  </si>
  <si>
    <t>Client 20</t>
  </si>
  <si>
    <t>Half 2012 (NZD)</t>
  </si>
  <si>
    <t>Full 2012 (NZD)</t>
  </si>
  <si>
    <t>Half 2013 (NZD)</t>
  </si>
  <si>
    <t>Full 2013 (NZD)</t>
  </si>
  <si>
    <t>Half 2012 (NIO)</t>
  </si>
  <si>
    <t>Full 2012 (NIO)</t>
  </si>
  <si>
    <t>Half 2013 (NIO)</t>
  </si>
  <si>
    <t>Full 2013 (NIO)</t>
  </si>
  <si>
    <t>Half 2012 (NOK)</t>
  </si>
  <si>
    <t>Full 2012 (NOK)</t>
  </si>
  <si>
    <t>Half 2013 (NOK)</t>
  </si>
  <si>
    <t>Full 2013 (NOK)</t>
  </si>
  <si>
    <t>Half 2012 (PAB)</t>
  </si>
  <si>
    <t>Full 2012 (PAB)</t>
  </si>
  <si>
    <t>Half 2013 (PAB)</t>
  </si>
  <si>
    <t>Full 2013 (PAB)</t>
  </si>
  <si>
    <t>Half 2012 (PLN)</t>
  </si>
  <si>
    <t>Full 2012 (PLN)</t>
  </si>
  <si>
    <t>Half 2013 (PLN)</t>
  </si>
  <si>
    <t>Full 2013 (PLN)</t>
  </si>
  <si>
    <t>Half 2012 (RUB)</t>
  </si>
  <si>
    <t>Full 2012 (RUB)</t>
  </si>
  <si>
    <t>Half 2013 (RUB)</t>
  </si>
  <si>
    <t>Full 2013 (RUB)</t>
  </si>
  <si>
    <t>Client 21</t>
  </si>
  <si>
    <t>Half 2012 (ZAR)</t>
  </si>
  <si>
    <t>Full 2012 (ZAR)</t>
  </si>
  <si>
    <t>Half 2013 (ZAR)</t>
  </si>
  <si>
    <t>Full 2013 (ZAR)</t>
  </si>
  <si>
    <t>Half 2012 (SEK)</t>
  </si>
  <si>
    <t>Full 2012 (SEK)</t>
  </si>
  <si>
    <t>Half 2013 (SEK)</t>
  </si>
  <si>
    <t>Full 2013 (SEK)</t>
  </si>
  <si>
    <t>Recycling of metal cans and PET bottles in Sweden</t>
  </si>
  <si>
    <t>Half 2012 (CHF)</t>
  </si>
  <si>
    <t>Full 2012 (CHF)</t>
  </si>
  <si>
    <t>Half 2013 (CHF)</t>
  </si>
  <si>
    <t>Full 2013 (CHF)</t>
  </si>
  <si>
    <t>Half 2012 (TRY)</t>
  </si>
  <si>
    <t>Full 2012 (TRY)</t>
  </si>
  <si>
    <t>Half 2013 (TRY)</t>
  </si>
  <si>
    <t>Full 2013 (TRY)</t>
  </si>
  <si>
    <t>Half 2012 (AED)</t>
  </si>
  <si>
    <t>Full 2012 (AED)</t>
  </si>
  <si>
    <t>Half 2013 (AED)</t>
  </si>
  <si>
    <t>Full 2013 (AED)</t>
  </si>
  <si>
    <t>United Kingdom</t>
  </si>
  <si>
    <t>Half 2012 (GBP)</t>
  </si>
  <si>
    <t>Full 2012 (GBP)</t>
  </si>
  <si>
    <t>Half 2013 (GBP)</t>
  </si>
  <si>
    <t>Full 2013 (GBP)</t>
  </si>
  <si>
    <t>Cinema Statistics - Going frequency / Share of media spend</t>
  </si>
  <si>
    <t>Turismo Uruguay</t>
  </si>
  <si>
    <t>Tuirsm</t>
  </si>
  <si>
    <t>Banks</t>
  </si>
  <si>
    <t>Consumer goods</t>
  </si>
  <si>
    <t>BBVA</t>
  </si>
  <si>
    <t>Bodegsa Bianchi</t>
  </si>
  <si>
    <t xml:space="preserve">Wine </t>
  </si>
  <si>
    <t>Caja de Compensación de Asignación Familiar de los Andes</t>
  </si>
  <si>
    <t>Insurance social security</t>
  </si>
  <si>
    <t>Tlefónica Móviles</t>
  </si>
  <si>
    <t>Telefone Company</t>
  </si>
  <si>
    <t>La Araucana CCAF</t>
  </si>
  <si>
    <t>Fromin Producción y Diseño Sociedad Limitada</t>
  </si>
  <si>
    <t>Producer agency</t>
  </si>
  <si>
    <t>Duty Free TC S.A.</t>
  </si>
  <si>
    <t>Entel PCS Telecomunicaciones S.A.</t>
  </si>
  <si>
    <t>Evercrisp Snack Productos de Chile S.A.</t>
  </si>
  <si>
    <t>Falabella Retail S.A.</t>
  </si>
  <si>
    <t>Comercial Promociones y Turismo S.A.</t>
  </si>
  <si>
    <t>Media Agency</t>
  </si>
  <si>
    <t>Distribución y Excelencia S.A.</t>
  </si>
  <si>
    <t>alcohol distribution</t>
  </si>
  <si>
    <t>Inmobiliaria La Martina S.A.</t>
  </si>
  <si>
    <t>Club and spa</t>
  </si>
  <si>
    <t>Iansagro S.A.</t>
  </si>
  <si>
    <t>grocery</t>
  </si>
  <si>
    <t>Banco de Crédito e Inversiones</t>
  </si>
  <si>
    <t>bank</t>
  </si>
  <si>
    <t>Mec Chile SpA</t>
  </si>
  <si>
    <t>technology</t>
  </si>
  <si>
    <t>Clothes and shoes</t>
  </si>
  <si>
    <t>Telephone company</t>
  </si>
  <si>
    <t>massive comsuption</t>
  </si>
  <si>
    <t>Packaged Goods - Food</t>
  </si>
  <si>
    <t>Packaged Goods - Home Products</t>
  </si>
  <si>
    <t>Packaged Goods - Personal care</t>
  </si>
  <si>
    <t xml:space="preserve">COCA-COLA BELGIUM-LUXEMBOURG  </t>
  </si>
  <si>
    <t>ORANGINA SCHWEPPES</t>
  </si>
  <si>
    <t xml:space="preserve">BACARDI-MARTINI BELGIUM  </t>
  </si>
  <si>
    <t xml:space="preserve">D.E. MASTER BLENDERS 1753 </t>
  </si>
  <si>
    <t xml:space="preserve">BEVERAGES </t>
  </si>
  <si>
    <t xml:space="preserve">FERRERO  </t>
  </si>
  <si>
    <t xml:space="preserve">CARLSBERG IMPORTERS </t>
  </si>
  <si>
    <t xml:space="preserve">ELECTRABEL </t>
  </si>
  <si>
    <t>PUBLIC SECTOR</t>
  </si>
  <si>
    <t xml:space="preserve">JET IMPORT FRISDRANKEN </t>
  </si>
  <si>
    <t>FOX</t>
  </si>
  <si>
    <t>MOVIE INDUSTRY</t>
  </si>
  <si>
    <t>DEFENSE</t>
  </si>
  <si>
    <t>Wirtschaftskammer</t>
  </si>
  <si>
    <t>Public Organisation</t>
  </si>
  <si>
    <t>AMA Marketing</t>
  </si>
  <si>
    <t>Body Care</t>
  </si>
  <si>
    <t>Nespresso</t>
  </si>
  <si>
    <t>QSR</t>
  </si>
  <si>
    <t>Revlon</t>
  </si>
  <si>
    <t>Pilot Pens</t>
  </si>
  <si>
    <t>Stationary</t>
  </si>
  <si>
    <t>Fone Zone</t>
  </si>
  <si>
    <t>Coty</t>
  </si>
  <si>
    <t>Toiletries</t>
  </si>
  <si>
    <t>TPG</t>
  </si>
  <si>
    <t>Tesltra</t>
  </si>
  <si>
    <t>Aust Govt Defence</t>
  </si>
  <si>
    <t>Aust Gov Broadband</t>
  </si>
  <si>
    <t>NAB</t>
  </si>
  <si>
    <t>Smirnoff</t>
  </si>
  <si>
    <t>NZ Tourism</t>
  </si>
  <si>
    <t>Dept Defence</t>
  </si>
  <si>
    <t>Recruitment</t>
  </si>
  <si>
    <t>Sanofi Cenovis</t>
  </si>
  <si>
    <t>Kellogs Nutrigrain</t>
  </si>
  <si>
    <t>C&amp;A</t>
  </si>
  <si>
    <t>Aupres</t>
  </si>
  <si>
    <t>3C</t>
  </si>
  <si>
    <t>HP printer</t>
  </si>
  <si>
    <t>LENOVO</t>
  </si>
  <si>
    <t>Hisense</t>
  </si>
  <si>
    <t>Koller</t>
  </si>
  <si>
    <t>House BM</t>
  </si>
  <si>
    <t>Mercedes-Benz</t>
  </si>
  <si>
    <t>Bright Diary</t>
  </si>
  <si>
    <t>JD</t>
  </si>
  <si>
    <t>E-business</t>
  </si>
  <si>
    <t>OPPO</t>
  </si>
  <si>
    <t>Roewe</t>
  </si>
  <si>
    <t>Yum! Brands lnc</t>
  </si>
  <si>
    <t>Hiresun</t>
  </si>
  <si>
    <t>Tries</t>
  </si>
  <si>
    <t>Dell</t>
  </si>
  <si>
    <t>Yili Milk</t>
  </si>
  <si>
    <t>Audio y Video</t>
  </si>
  <si>
    <t>Susuki</t>
  </si>
  <si>
    <t>Global Seguros de Vida</t>
  </si>
  <si>
    <t>Universidad de Santander</t>
  </si>
  <si>
    <t>Universidades</t>
  </si>
  <si>
    <t>Grupo Empresarial Latino</t>
  </si>
  <si>
    <t>Entretenimiento</t>
  </si>
  <si>
    <t>FEDERACION DE GANADEROS</t>
  </si>
  <si>
    <t>AGRICULTURE</t>
  </si>
  <si>
    <t>POLICIA NACIONAL</t>
  </si>
  <si>
    <t>CLUB COLOMBIA</t>
  </si>
  <si>
    <t>BEER</t>
  </si>
  <si>
    <t>AIRLINE</t>
  </si>
  <si>
    <t>NOSOTRAS</t>
  </si>
  <si>
    <t>DIRECT TV</t>
  </si>
  <si>
    <t>Industria Alimenticia</t>
  </si>
  <si>
    <t>Sanofi - Lactacyd</t>
  </si>
  <si>
    <t>Industria</t>
  </si>
  <si>
    <t>Jonhson &amp; Johnson (Baby)</t>
  </si>
  <si>
    <t>Baby Care</t>
  </si>
  <si>
    <t>Caja Costarricense Seguro Social</t>
  </si>
  <si>
    <t>Educación</t>
  </si>
  <si>
    <t>SCA - Saba y Nevax</t>
  </si>
  <si>
    <t>Telefonía</t>
  </si>
  <si>
    <t>McDonals</t>
  </si>
  <si>
    <t>Comida Rapida</t>
  </si>
  <si>
    <t>Automercado</t>
  </si>
  <si>
    <t>Electrónica</t>
  </si>
  <si>
    <t>Distribuidora La Florida</t>
  </si>
  <si>
    <t>Bebidas</t>
  </si>
  <si>
    <t>Unilever - Axe</t>
  </si>
  <si>
    <t>Desodorantes</t>
  </si>
  <si>
    <t>Cafe Noir</t>
  </si>
  <si>
    <t>Elizabeth Arden</t>
  </si>
  <si>
    <t xml:space="preserve">TUC </t>
  </si>
  <si>
    <t>Snack</t>
  </si>
  <si>
    <t>Ecco</t>
  </si>
  <si>
    <t>Shoes</t>
  </si>
  <si>
    <t>Just-Eat</t>
  </si>
  <si>
    <t>TDFM</t>
  </si>
  <si>
    <t>Gifts</t>
  </si>
  <si>
    <t>DFDS</t>
  </si>
  <si>
    <t>NORDISK FILM</t>
  </si>
  <si>
    <t>Gasolinas</t>
  </si>
  <si>
    <t>Juguetes</t>
  </si>
  <si>
    <t>Albapetroleos</t>
  </si>
  <si>
    <t>Mulbahuer</t>
  </si>
  <si>
    <t>Pollo Campero</t>
  </si>
  <si>
    <t>Laboratorios Lopez</t>
  </si>
  <si>
    <t>Medicina</t>
  </si>
  <si>
    <t>Decameron</t>
  </si>
  <si>
    <t>Hoteles</t>
  </si>
  <si>
    <t>mobile</t>
  </si>
  <si>
    <t>cars</t>
  </si>
  <si>
    <t>RAY</t>
  </si>
  <si>
    <t>respobsible gaming</t>
  </si>
  <si>
    <t>TRAFI</t>
  </si>
  <si>
    <t>responsible traffic</t>
  </si>
  <si>
    <t>soft drinks</t>
  </si>
  <si>
    <t>Bonnier</t>
  </si>
  <si>
    <t>books</t>
  </si>
  <si>
    <t>Helsinki Museo</t>
  </si>
  <si>
    <t>museo</t>
  </si>
  <si>
    <t>confectionary</t>
  </si>
  <si>
    <t>fast food</t>
  </si>
  <si>
    <t>Burger-In</t>
  </si>
  <si>
    <t>music</t>
  </si>
  <si>
    <t>Aktion Mensch</t>
  </si>
  <si>
    <t>Other Advertising</t>
  </si>
  <si>
    <t>Philip Morris</t>
  </si>
  <si>
    <t>Cosmetics and Toiletry</t>
  </si>
  <si>
    <t>Leisure and Sports</t>
  </si>
  <si>
    <t>Mein Fernbus.de</t>
  </si>
  <si>
    <t>Tourism and Catering</t>
  </si>
  <si>
    <t>Oldenburgische Landesbank</t>
  </si>
  <si>
    <t>GOOGLE GERMANY, HAMBURG</t>
  </si>
  <si>
    <t>COMPUTER + OFFICE</t>
  </si>
  <si>
    <t>SPRINGER AXEL SE, HAMBURG</t>
  </si>
  <si>
    <t>NINTENDO OF EUROPE, GROSSOSTHEIM</t>
  </si>
  <si>
    <t>CONSUMER ELECTRONICS</t>
  </si>
  <si>
    <t>BUNDESZENTR.F.GESUNDH.AUFKLAER., KOELN</t>
  </si>
  <si>
    <t>PEPSICO DT., NEU-ISENBURG</t>
  </si>
  <si>
    <t>NESTEA</t>
  </si>
  <si>
    <t>STELLA ARTOIS</t>
  </si>
  <si>
    <t>PEUGEOT</t>
  </si>
  <si>
    <t>BIC</t>
  </si>
  <si>
    <t>Retail electronic goods</t>
  </si>
  <si>
    <t>ATHENS BREWERY</t>
  </si>
  <si>
    <t>PAYLESS</t>
  </si>
  <si>
    <t>ZAPATOS</t>
  </si>
  <si>
    <t>CREMA DENTAL</t>
  </si>
  <si>
    <t>DOW CHOW</t>
  </si>
  <si>
    <t>COMIDA PARA PERRO</t>
  </si>
  <si>
    <t>MUNI DE MIXCO</t>
  </si>
  <si>
    <t>MUNICIPALIDAD</t>
  </si>
  <si>
    <t>LITTLE CAESARS</t>
  </si>
  <si>
    <t>MOLINOS MODERNOS</t>
  </si>
  <si>
    <t>GALLETAS</t>
  </si>
  <si>
    <t>MEDAX</t>
  </si>
  <si>
    <t>HOSPITAL</t>
  </si>
  <si>
    <t>APROFAM</t>
  </si>
  <si>
    <t>CLINICA DE LA MUJER</t>
  </si>
  <si>
    <t>Happy Pets</t>
  </si>
  <si>
    <t>Mascotas</t>
  </si>
  <si>
    <t>Sula</t>
  </si>
  <si>
    <t>Fundacion Unicomer</t>
  </si>
  <si>
    <t>Fundaciones</t>
  </si>
  <si>
    <t>Credomatic</t>
  </si>
  <si>
    <t>Yummies</t>
  </si>
  <si>
    <t>Masesa</t>
  </si>
  <si>
    <t>Motocicletas</t>
  </si>
  <si>
    <t>N/a</t>
  </si>
  <si>
    <t>BNZ</t>
  </si>
  <si>
    <t>Warehouse</t>
  </si>
  <si>
    <t>Earthquake Commission</t>
  </si>
  <si>
    <t>Public Service</t>
  </si>
  <si>
    <t>Microsoft X Box</t>
  </si>
  <si>
    <t>Computer</t>
  </si>
  <si>
    <t>Apple Macbook Macpro</t>
  </si>
  <si>
    <t>Fresh Up Juice</t>
  </si>
  <si>
    <t xml:space="preserve">TV </t>
  </si>
  <si>
    <t>Almacenes</t>
  </si>
  <si>
    <t>Cafeterias</t>
  </si>
  <si>
    <t>UNICA</t>
  </si>
  <si>
    <t>Casa Pellas Toyota</t>
  </si>
  <si>
    <t>Norske Spill</t>
  </si>
  <si>
    <t>Joseffson Frisør</t>
  </si>
  <si>
    <t>Steen &amp; Strøm</t>
  </si>
  <si>
    <t>Shopping  mall</t>
  </si>
  <si>
    <t>Gifflar, Pågen</t>
  </si>
  <si>
    <t>Soft drink</t>
  </si>
  <si>
    <t>Real Estate</t>
  </si>
  <si>
    <t>SVV</t>
  </si>
  <si>
    <t>Nortura</t>
  </si>
  <si>
    <t>Food and Beverages</t>
  </si>
  <si>
    <t>Hordaland Fylkeskommune</t>
  </si>
  <si>
    <t>C-More</t>
  </si>
  <si>
    <t>TV and entertainment</t>
  </si>
  <si>
    <t>Melhus Bil</t>
  </si>
  <si>
    <t>TV Norge</t>
  </si>
  <si>
    <t>Amarula</t>
  </si>
  <si>
    <t>Rockstar Games</t>
  </si>
  <si>
    <t>Donorweek</t>
  </si>
  <si>
    <t>Charity</t>
  </si>
  <si>
    <t>KPN</t>
  </si>
  <si>
    <t>AB Anhauser / Inbev</t>
  </si>
  <si>
    <t>20th Century Fox</t>
  </si>
  <si>
    <t>Famous Footwear</t>
  </si>
  <si>
    <t>Internet &amp; Media</t>
  </si>
  <si>
    <t>Verizon</t>
  </si>
  <si>
    <t>A&amp;E TV Network</t>
  </si>
  <si>
    <t>Television</t>
  </si>
  <si>
    <t>Computer Harware/Software</t>
  </si>
  <si>
    <t>Disney Destinations</t>
  </si>
  <si>
    <t>Travel &amp; Tourism</t>
  </si>
  <si>
    <t>Tourism New Zealand</t>
  </si>
  <si>
    <t>ENTIDADES</t>
  </si>
  <si>
    <t>BANCOS</t>
  </si>
  <si>
    <t>CM</t>
  </si>
  <si>
    <t>COMIDA</t>
  </si>
  <si>
    <t>AUTOS</t>
  </si>
  <si>
    <t>TECNOLOGIA</t>
  </si>
  <si>
    <t>ALMACENES</t>
  </si>
  <si>
    <t>BEBIDAS</t>
  </si>
  <si>
    <t>PLAY STATION</t>
  </si>
  <si>
    <t>Bank Handlowy</t>
  </si>
  <si>
    <t>Monolith</t>
  </si>
  <si>
    <t>Film Distributor</t>
  </si>
  <si>
    <t>ITI Cinema</t>
  </si>
  <si>
    <t>UIP</t>
  </si>
  <si>
    <t>Totalizator Sportowy</t>
  </si>
  <si>
    <t>Games of chance</t>
  </si>
  <si>
    <t>MasterCard</t>
  </si>
  <si>
    <t xml:space="preserve">on line currency exchange </t>
  </si>
  <si>
    <t>Groceries</t>
  </si>
  <si>
    <t>Sony Mobile</t>
  </si>
  <si>
    <t>Telephone</t>
  </si>
  <si>
    <t>Försvarsmakten</t>
  </si>
  <si>
    <t xml:space="preserve">Armed forces </t>
  </si>
  <si>
    <t>Tallink</t>
  </si>
  <si>
    <t>WWF</t>
  </si>
  <si>
    <t>Organisation</t>
  </si>
  <si>
    <t>Coca-cola</t>
  </si>
  <si>
    <t>Coca-Cola Drycker Sverige</t>
  </si>
  <si>
    <t>Bonnier Tidsskrifter</t>
  </si>
  <si>
    <t>Com-Hem</t>
  </si>
  <si>
    <t>SBS Radio</t>
  </si>
  <si>
    <t>Nordisk Filmdistrubution</t>
  </si>
  <si>
    <t>Movie</t>
  </si>
  <si>
    <t>food</t>
  </si>
  <si>
    <t>COMMUNICATION</t>
  </si>
  <si>
    <t>EFES</t>
  </si>
  <si>
    <t>ALCOHOLIC BEVERAGE</t>
  </si>
  <si>
    <t>SARAR</t>
  </si>
  <si>
    <t>TEXTILE</t>
  </si>
  <si>
    <t>BOSCH</t>
  </si>
  <si>
    <t>MERCEDES</t>
  </si>
  <si>
    <t>IDDAA</t>
  </si>
  <si>
    <t>LOTTERY</t>
  </si>
  <si>
    <t>MICROSOFT</t>
  </si>
  <si>
    <t>N11.COM</t>
  </si>
  <si>
    <t>INTERNET</t>
  </si>
  <si>
    <t>DIGITAL TV PLATFORM</t>
  </si>
  <si>
    <t>KONYA SEKER</t>
  </si>
  <si>
    <t>HYUNDAI</t>
  </si>
  <si>
    <t>NOKIA CORPORATE</t>
  </si>
  <si>
    <t>VOLKSWAGEN</t>
  </si>
  <si>
    <t>TWOFOUR54</t>
  </si>
  <si>
    <t>RESEARCH IN MOTION UK LTD - Blackberry</t>
  </si>
  <si>
    <t>BEIERSDORF MIDDLE EAST FZCO - Nivea</t>
  </si>
  <si>
    <t>P&amp;G INTERNATIONAL OPERATIONS</t>
  </si>
  <si>
    <t>LANDMARK DUBAI</t>
  </si>
  <si>
    <t>SEVILLE PRODUCTS LLC (BR)</t>
  </si>
  <si>
    <t>UNION NATIONAL BANK</t>
  </si>
  <si>
    <t>PAN EMIRATES FURNITURE</t>
  </si>
  <si>
    <t>Atlantis</t>
  </si>
  <si>
    <t>Virgin Atlantic</t>
  </si>
  <si>
    <t>Leisure and Tourism</t>
  </si>
  <si>
    <t>M&amp;Ms</t>
  </si>
  <si>
    <t>Virgin Media</t>
  </si>
  <si>
    <t>Casio</t>
  </si>
  <si>
    <t>Mattel</t>
  </si>
  <si>
    <t>Toys and Games</t>
  </si>
  <si>
    <t>Haagen Daz</t>
  </si>
  <si>
    <t>Cono Sur</t>
  </si>
  <si>
    <t>Stella Artois</t>
  </si>
  <si>
    <t>Chambord</t>
  </si>
  <si>
    <t>3 mobile</t>
  </si>
  <si>
    <t>Volkwagen</t>
  </si>
  <si>
    <t>Ee Everything Everywhere Ltd</t>
  </si>
  <si>
    <t>Mcdonalds Restrs Ltd</t>
  </si>
  <si>
    <t>British Sky Broadcasting Ltd</t>
  </si>
  <si>
    <t>Google Com (Us)</t>
  </si>
  <si>
    <t>Sony Mobile Communications Ab</t>
  </si>
  <si>
    <t>Htc Europe Co Ltd</t>
  </si>
  <si>
    <t>20th Century Fox Home Ents</t>
  </si>
  <si>
    <t>Madam Tussauds (Marvel)</t>
  </si>
  <si>
    <t>Bell AG</t>
  </si>
  <si>
    <t>Novartis</t>
  </si>
  <si>
    <t>Nepia</t>
  </si>
  <si>
    <t>Careum</t>
  </si>
  <si>
    <t>Hospitality</t>
  </si>
  <si>
    <t>Jan Auto</t>
  </si>
  <si>
    <t>3M (Schweiz) AG</t>
  </si>
  <si>
    <t>Health Sector</t>
  </si>
  <si>
    <t>Bulgari</t>
  </si>
  <si>
    <t>Beauty/Cosmetics</t>
  </si>
  <si>
    <t>CH Rotes Kreuz</t>
  </si>
  <si>
    <t>Non Profit</t>
  </si>
  <si>
    <t>CERN</t>
  </si>
  <si>
    <t>Nuclear Research</t>
  </si>
  <si>
    <t>CH Mobiliar</t>
  </si>
  <si>
    <t>Watch/Jewellery</t>
  </si>
  <si>
    <t>Mobilezone</t>
  </si>
  <si>
    <t>Apple Switzerland</t>
  </si>
  <si>
    <t>Denner AG</t>
  </si>
  <si>
    <t>PKZ Burger-Kehl + Co AG</t>
  </si>
  <si>
    <t>Mercedes-Benz Switzerland AG</t>
  </si>
  <si>
    <t>Daimler AG / Smart</t>
  </si>
  <si>
    <t>Not measured</t>
  </si>
  <si>
    <t>Unilever - Lux</t>
  </si>
  <si>
    <t>Mac Donalds</t>
  </si>
  <si>
    <t>Shell</t>
  </si>
  <si>
    <t>Petrolium</t>
  </si>
  <si>
    <t>Nelson Mandela Bay</t>
  </si>
  <si>
    <t>Edcon</t>
  </si>
  <si>
    <t>Retail Fashion</t>
  </si>
  <si>
    <t>Coke</t>
  </si>
  <si>
    <t>Broadcaster</t>
  </si>
  <si>
    <t>Tsogo Sun</t>
  </si>
  <si>
    <t>Hotel Group</t>
  </si>
  <si>
    <t>Nedbank</t>
  </si>
  <si>
    <t>Skoobs Bookstore</t>
  </si>
  <si>
    <t>Retail Book</t>
  </si>
  <si>
    <t>Vital Health Foods</t>
  </si>
  <si>
    <t>CCSA</t>
  </si>
  <si>
    <t xml:space="preserve">Brother </t>
  </si>
  <si>
    <t>Office Equipment</t>
  </si>
  <si>
    <t>Monash</t>
  </si>
  <si>
    <t>Gym</t>
  </si>
  <si>
    <t>Gumtree</t>
  </si>
  <si>
    <t>Web site</t>
  </si>
  <si>
    <t xml:space="preserve">Sony Mobile </t>
  </si>
  <si>
    <t>Petrol</t>
  </si>
  <si>
    <t>Carfind.co.za</t>
  </si>
  <si>
    <t>Auto Sales</t>
  </si>
  <si>
    <t>0.07%</t>
  </si>
  <si>
    <t>KIRIN BREWERY</t>
  </si>
  <si>
    <t>Alchol</t>
  </si>
  <si>
    <t>H&amp;M</t>
  </si>
  <si>
    <t>Nisshin Seifun Group Inc.</t>
  </si>
  <si>
    <t>Amusement</t>
  </si>
  <si>
    <t>Forevermark</t>
  </si>
  <si>
    <t>FUJIFILM Corporation</t>
  </si>
  <si>
    <t>Oil and Gas Company</t>
  </si>
  <si>
    <t>Google Brasil</t>
  </si>
  <si>
    <t>Airline  Company</t>
  </si>
  <si>
    <t>Brazilian Post and Telegraph</t>
  </si>
  <si>
    <t>Pendente Comercial</t>
  </si>
  <si>
    <t xml:space="preserve">Vivo </t>
  </si>
  <si>
    <t>Oil and Energy</t>
  </si>
  <si>
    <t>General Products</t>
  </si>
  <si>
    <t>HBO</t>
  </si>
  <si>
    <t>FIAT</t>
  </si>
  <si>
    <t>2014 (Full Year 2013 Survey)</t>
  </si>
  <si>
    <t>2014  (Half Year 2013 Survey)</t>
  </si>
  <si>
    <t>2013 (Half Year 2013 Survey)</t>
  </si>
  <si>
    <t>It´s going to be a very tough year.</t>
  </si>
  <si>
    <t>Generate  more anual agreements withe the bigger clients.</t>
  </si>
  <si>
    <t>Ongoing fragmentation of media and increased competition for advetiser $$$</t>
  </si>
  <si>
    <t>Continue to justify and prove cinema's value on a media schedule as media fragmentation, digital and mobile opportunities expand.</t>
  </si>
  <si>
    <t>Yes although depends on strength of 3D movie line up</t>
  </si>
  <si>
    <t>3D is for the advertising branch in Austria no issue.</t>
  </si>
  <si>
    <t>Booking by film has been a driver for the overall market. Clients can select an individual film package based on a number of contacts.</t>
  </si>
  <si>
    <t>Contact and movie based campaigns  on selected films will be a driver of the market again - like in 2013.</t>
  </si>
  <si>
    <t>Still cinema on top to TV bookings.</t>
  </si>
  <si>
    <t>Economical crisis</t>
  </si>
  <si>
    <t>yes, we believe once we are 100% digital we have na opportunity to develope new clients for 3D ads. In the past we had a few clients with 3D ads, but not in 2013.B208 (Flix)
No. The clients are not very interested in the 3D. They think it's expensive and it doenst really create a bigger effect in the target. (Kinomaxx)</t>
  </si>
  <si>
    <t>Television remains the go-to medium for planners.  On-line and Mobile spend share continues to increase, though this trend also benefits Cinema in Canada.  Non Uniform POP reporting continues to be a challenge for some advertisers.</t>
  </si>
  <si>
    <t>Continued growth is expected through 2014 as advertisers continue to learn the value of Cinema impact over other media options and in combination with increased ease of access via Digital on-scree formats and the expansion of digtial format options in the cinema lobby</t>
  </si>
  <si>
    <t xml:space="preserve">Strong cinema media sales in 2013 increasing 28% VS 2012.  Auto category was a strong contributor to growth in additon to local market retail.  A key trend in 2013 was an increase in integrated cinema media campaigns employing multiple cinema touchpoints as well as long term agency deals. </t>
  </si>
  <si>
    <t>Interest in 3D advertising has dropped considerably</t>
  </si>
  <si>
    <t xml:space="preserve">A lot of 360 activities. The brands want more innovation and interaction with the clients. </t>
  </si>
  <si>
    <t>Combining Screen advertising with new technologies and improoving the experience. Being able to customise the advertising for each client</t>
  </si>
  <si>
    <t xml:space="preserve">Subregional perspective, the top cities(Beijing/Shanghai,etc.)are becoming saturated market capacity, but two or  three lines have not yet reached a mature state. How to form their movie-watching habits is one of the biggest challenge. </t>
  </si>
  <si>
    <t>The growth of screen Ad will steady growth, and the forms of screen Ad will be diversified, which including 2D/3D/IMAX/Creative interaction in 2014.</t>
  </si>
  <si>
    <t>Digital Screens developed rapidly in 2013, and the total growth of Screen Ad remains in 7%. But 2D Ad is  the mainstream, 3D/IMAX Ads are still much to attempt. Besides, the national box office has became the No.2 in the world. It is observed that screen Ad has become a new effective promotion channel for clients.</t>
  </si>
  <si>
    <t>3D Screen Ad is the new technique in Chinese cinema, but not yet universal.</t>
  </si>
  <si>
    <t>YES</t>
  </si>
  <si>
    <t>Competing for AD Dollars with the two biggest TV Channels in Colombia</t>
  </si>
  <si>
    <t>TV and Digital Media growth</t>
  </si>
  <si>
    <t>Yes, as we have so few</t>
  </si>
  <si>
    <t>Growth for cinema advertising, TV is struggling on youth coverage, web-tv is emerging</t>
  </si>
  <si>
    <t>Little growth for cinema advertising and more business off screen</t>
  </si>
  <si>
    <t>A declining and short-sighted media market</t>
  </si>
  <si>
    <t>Economic Recession / Year of Government Elections</t>
  </si>
  <si>
    <t>yes - amount of 3D films are increasing; this offers opportunity for advertisers to stand out .</t>
  </si>
  <si>
    <t xml:space="preserve">Promotion and online sales are increasing. </t>
  </si>
  <si>
    <t>Inflation on the market,  overall media investments are decreasing.</t>
  </si>
  <si>
    <t>In the Advertising Age of Storytelling and Content the cinema screen delivers a very unique way to present brand-driven content to the consumer in an efficient way. Second-Screen is a big trend and many clients and agencies have asked us, what our answer to that is. 
The goal is to create a service, which delivers value to the customer (coming from the brand) in only certain time frames to avoid any damage of the high quality and single-tasking cinema experience</t>
  </si>
  <si>
    <t>Main trend: direct interaction with (potential) costumers – 
through foyer activities, live events or via direct link to online/mobile or social media platforms (Second Screen)</t>
  </si>
  <si>
    <t>'No. We don't expect further growth from 3D. Clients refrain from extra production and the issue 3D generates less interest than in previous years.</t>
  </si>
  <si>
    <t>We believe 3D cinema advertising does not provide yet opportunity for growth in our country</t>
  </si>
  <si>
    <t>Stability on the total advertising expenditure vs 2012. Digital is the only medium gaining market share ranking second after TV. On Screen Advertising decreased vs 2012 mainly due to: 
• a significant decrease in telecoms advertising expenditure (leader category) 
• retail (big category for the other media) has a small share in Cinema – promotional campaigns are in the air for a short time, targeting direct sales</t>
  </si>
  <si>
    <t>• Opening up to new advertising categories, i.e pharmaceuticals
• Cross media exploitation (on screen, off screen, social media, online)
• Branded content opportunities to be exploited in cinema pre-programs</t>
  </si>
  <si>
    <t>Small Economic Growth</t>
  </si>
  <si>
    <t>Small growth vrs 2013</t>
  </si>
  <si>
    <t>TV Media growth</t>
  </si>
  <si>
    <t>Utilization of second screen with big screen. (Sunrise)
The research data that indicate the power of screen advertising (Cinebridge)</t>
  </si>
  <si>
    <t xml:space="preserve">We expect that there is a possibility that the number of the provincial clients will still increase than the national clients because the number of the national clients using digital signage is increasing. (Sunrise) 
</t>
  </si>
  <si>
    <t>No. We did not have 3D advertising client because the cost is high. (Sunrise)
No. (Cinebridge)</t>
  </si>
  <si>
    <t>Shorter buying cycles and clients therefore tend to buy in more tactic manner rather than working with longer strategical campaigns. TV is taking share from Cinema by further offering range and frequency through "TV on demand"</t>
  </si>
  <si>
    <t>Screen advertising has moved to other platforms. This is a general trend that has been going on for a long time and will become more prominent in the future. Linear TV struggles and Web TV and Play TV will continue growing. We also project a continued strong growth in the mobile advertising market.</t>
  </si>
  <si>
    <t>The biggest challenge currently is to find the right arguments to convince customers to invest in cinema advertising. Also, we need to convince current customers to continue using cinema advertising. The media buying is taking place with increasingly shorter lead times, which is impacting us negatively.</t>
  </si>
  <si>
    <t>To develop new packages and products in combination with online: multi cinema packages. Coorperation with other media to create new packages for regional advertisers.</t>
  </si>
  <si>
    <t>No, 3D advertising is still to expensive to produce for advertisers. Especially  when compared to the costs and reach TV has to offer</t>
  </si>
  <si>
    <t>It was a very good year. More and more advertisers use the possibility to advertise only at films that aims at their target group. Filmfollowpackages.</t>
  </si>
  <si>
    <t>First quarter is a difficult quarter but the expectation is that business will grow again in the following quarters.</t>
  </si>
  <si>
    <t>Media fragmentation combined with the growth of digital and mobile</t>
  </si>
  <si>
    <t>Slow growth of the Cinema Industry;</t>
  </si>
  <si>
    <t>No</t>
  </si>
  <si>
    <t xml:space="preserve">Demand for creative solutions and alternative content beyond the traditional 30 second format. </t>
  </si>
  <si>
    <t>Two competing sales houses, not cooperating on the growth of the industry (research  or solutions for the medium as opposed to the individual company).</t>
  </si>
  <si>
    <t>It's not a popular type of advertising in Poland in 2013. 2D advertising is more universal and cheaper.</t>
  </si>
  <si>
    <t>Very long commercial blocks before movies, more cross-promotion and selling actions, more local campaigns.</t>
  </si>
  <si>
    <t>Shorter commercial blocks, more cross-promotion and selling actions, cinema room branding/sponsoring, using clients' data to new special actions (for example commercial mailing)</t>
  </si>
  <si>
    <t>Increasing revenue despite shorter commercial blocks, searching new sourses of revenue</t>
  </si>
  <si>
    <t>The tight economic times we live in are reflective in the number of Annual Clients we have now versus 5 years ago.  The growth in acceleration of online and mobile distribution of movies (legal or not) is not helping our attendances, people are starting to live a more digital lifestyle as internet infrastructures development increases. (Popcorn)
Stagnant client budgets and increasing competition from other media, especially TV and digital (Sterkinekor)</t>
  </si>
  <si>
    <t>Hopefully with Production costs no longer being a barrier to entry, the number of clients going into cinema will increase.  The medium can now also attracted new categories to cinema, like the Retail sector who wish to change creative executions frequently. (Popcorn)
Increasing competition with digital for share of spend (Sterkinekor)</t>
  </si>
  <si>
    <t>Clients want more for less.  Clients are being more specific in terms of the content that they want their advertising to flight with. (Popcorn)
No significant shifts (Sterkinekor)</t>
  </si>
  <si>
    <t>It doesn't seem to.  Clients have not embraced the idea of 3D commercials. (Popcorn)
Yes (Sterkinekor)</t>
  </si>
  <si>
    <t>increasing demand of advertisers for specified target groups (Publicitas)
Since WerbeWeischer introduced at the begining of the year the new currency cost per visit we see a huge increase in national advertising spendings. Media agencies and clients appreciate the new possibilities to plan their campaigns focused on targeting and movies. (WW)</t>
  </si>
  <si>
    <t>Price (for sec) increase, digital logistics,budget increase from current clients, new client search! Continuous competiton  increase from cinema itself, tv and digital.</t>
  </si>
  <si>
    <t>Logictic studies on digitalisation, increasing  demand for lobby activities, sponsorships, premieres.</t>
  </si>
  <si>
    <t>Moving fast to the digital world. Lots of logistic work.  Increasing sponsorships.Price increases. Strong ompetition  in both ways.(from other media and cinema itself).</t>
  </si>
  <si>
    <t>NO but we are trying very hard</t>
  </si>
  <si>
    <t>Flat or downward</t>
  </si>
  <si>
    <t>Phenomenal and unprecedented growth</t>
  </si>
  <si>
    <t>Spends shifting to other markets and Digital. The worst hit that we have is that with more people on the street there has been a renaissance in outdoor and their rates and thus there is not enough money left for spends on cinema. Also, outdoor exists in all countries regionally as a medium and this helps the medium to no end</t>
  </si>
  <si>
    <t>Innovation to attract advertisers (DCM) 
lack of saleable film product (Pearl and Dean)</t>
  </si>
  <si>
    <t>Greater fragmentation for advertising budgets. Improved targeting. Greater emphasis on insight. (DCM)
Continued steady growth (P&amp;D)</t>
  </si>
  <si>
    <t>Growth in the number of brands coming in to or returning to cinema. Increase in accountability being sought by advertisers - both in terms of delivery and business results. (DCM) 
Good start, rubbish April, then steady until growth from Sept-Dec (P&amp;D)</t>
  </si>
  <si>
    <t>There are always opportunities for adventurous advertisers to find new ways to attract customers.  (DCM)
Not without proper 3D films (P&amp;D)</t>
  </si>
  <si>
    <t>There are growth opportunities, however, the excitement around 3D ads seems to have waned.</t>
  </si>
  <si>
    <t>Focus on targetability and integrated campaigns across multiple platforms. Price reductions as more clients want to fund Cinema from TV budgets which have lower CPM's. On the plus side of that, Cinema is being looked at more often as part of the "Video" mix where the TV dollars sit</t>
  </si>
  <si>
    <t>More upfront advertising deals.</t>
  </si>
  <si>
    <t>Programmatic selling by networks/VOD/online to target specific consumer's habits. Proliferation of alternative video options (namely online video).</t>
  </si>
  <si>
    <t>Yes, but we think the companies have to use the media for branding and not just for an especifical product.</t>
  </si>
  <si>
    <t>As long as the production prices slow down I think there is a huge opportunity</t>
  </si>
  <si>
    <t>Actively chosen not to invest in 3d advertising actively. Until we have automated support for the sale of 3d.</t>
  </si>
  <si>
    <t>Not much more growth expexted; expenditures outweigh results in the perception of most clients. (Publicitas)
Switzerland is almost a 100% digital market. Switzerland has a strong 3D market share in concern of screens and movies. 50% 3D screens. 20% market share of 3D Films on total admissions in 2013 (2009: 6,9% market share). No relevant 3D advertising spendings until now. We see still a potential in increasing 3D advertising spendings.  (WW)</t>
  </si>
  <si>
    <t>In early 2014 we are forcing two new  3D cinema campaings,  but the growth will come from traditional digital ads.</t>
  </si>
  <si>
    <t>Increase in smaller clientes due to the lack of production costs. And annual agreements with big clients.</t>
  </si>
  <si>
    <t>In Brazil we had a very high concentration of media investment in open TV during 2013 due to the up coming World Cup and the special packages attached to WorldCup transmition. 67% of the total investment was concentrated in open TV.This impacted all the other medias. (Flix)
Benefits integrated to the media, as such theaters tickets. / Good relationship with the distibutors to use the main characters in the promotional actions in the theaters / Innovation in the promotional actions. (Kinomaxx)</t>
  </si>
  <si>
    <t>New, smaller and local advertisers. Other media houses (tv, radio) have started to advertise on cinema.</t>
  </si>
  <si>
    <t>There was no change in particular.　The number of the advertising clients in Communication and Retail Industry increased. (Sunrise)
Screen advertizing of high brand is increasing more than before.  (Cinebridge)</t>
  </si>
  <si>
    <t>Contiuned digitisation has helped attract new clients to cinema</t>
  </si>
  <si>
    <t>Continued digitisation has helped attract new clients to cinema</t>
  </si>
  <si>
    <t xml:space="preserve"> A decrese of 6 % in net revenues driven by price dilution. This is caused by increased competitive cinema marketplace (2 sales houses)</t>
  </si>
  <si>
    <t>Rise of mobile applications</t>
  </si>
  <si>
    <t xml:space="preserve"> With the digitalization, the screen Ads business will have a mjor opportunity to increase its relevance and credibility among media buyers. At the same time, 2014 may be challeing due to the realziation of the World Cup, decline in attendance and focus on other medias. (Flix)
Cinema ad which involves audience in onscreen interaction. / Information Content in advertising / Sports events in Brazil as an opportunity.  (Kinomaxx)</t>
  </si>
  <si>
    <t>Further increase in client demand for specified target groups and forecasting; trend towards a higher percentage of spots/animated pictures in screen advertising, decreasing number of stills. (Publicitas)
Interactive products of advertising inside the cinema using second screen application.  (WW)</t>
  </si>
  <si>
    <t>Bulding a network to distribute and guarantee accurate exhibition of screen ads, this will put  cinema advertising in the same standards as we have for paid TV and will allow us to have more control and credibility (Flix)
Increase the market share of the Cinema on total advertising revenue. (Kinomaxx)</t>
  </si>
  <si>
    <t>To be as flexible as possible to fulfill the clients expectations</t>
  </si>
  <si>
    <t>Cinema as a media category / channel is too small to effectively compete against TV and online. Clients and agencies tend to consolidate budgets especially if they are stagnating or shrinking on a net basis</t>
  </si>
  <si>
    <t>Increasing client demand for forecasting, especially in terms of admissions (Publicitas)
At the moment we are in a good position to raise spendings. With CinemaReloaded we introduced the new currency cost per visit and winned new confidence in cinema advertising.  (WW)</t>
  </si>
  <si>
    <t>Che Banca</t>
  </si>
  <si>
    <t>Finance Insurance</t>
  </si>
  <si>
    <t>Volksvagen</t>
  </si>
  <si>
    <t>Lidl Arcole</t>
  </si>
  <si>
    <t>Nexo Digital</t>
  </si>
  <si>
    <t>Louis Vuitton</t>
  </si>
  <si>
    <t>Perfetti</t>
  </si>
  <si>
    <t>Stable</t>
  </si>
  <si>
    <t>Half Year 2014</t>
  </si>
  <si>
    <t>2014 (Half Year 2014 Survey)</t>
  </si>
  <si>
    <t>Half 2014 (ARS)</t>
  </si>
  <si>
    <t>Half 2014 (USD)</t>
  </si>
  <si>
    <t>Muerte en Buenos Aires</t>
  </si>
  <si>
    <t>Cinema Movie</t>
  </si>
  <si>
    <t>Clothes</t>
  </si>
  <si>
    <t>Comedy Central</t>
  </si>
  <si>
    <t>Aerolineas Argentinas</t>
  </si>
  <si>
    <t>Public Advertising</t>
  </si>
  <si>
    <t>TELECOM</t>
  </si>
  <si>
    <t>OIL</t>
  </si>
  <si>
    <t>Tierra de Sueños</t>
  </si>
  <si>
    <t>Real state</t>
  </si>
  <si>
    <t>Govt.</t>
  </si>
  <si>
    <t>Financial Services</t>
  </si>
  <si>
    <t>Nandos</t>
  </si>
  <si>
    <t>Warner Brothers Interactive</t>
  </si>
  <si>
    <t>Oak Flavoured Milk</t>
  </si>
  <si>
    <t>Half 2014 (EUR)</t>
  </si>
  <si>
    <t>3M</t>
  </si>
  <si>
    <t>Eurotherme</t>
  </si>
  <si>
    <t>TUI Austria</t>
  </si>
  <si>
    <t>Sophos</t>
  </si>
  <si>
    <t>EDV</t>
  </si>
  <si>
    <t>ÖVP</t>
  </si>
  <si>
    <t>non alcoholic beverage</t>
  </si>
  <si>
    <t>XXXLutz KG</t>
  </si>
  <si>
    <t>Mc Donald`s</t>
  </si>
  <si>
    <t>Pernod Ricard AT</t>
  </si>
  <si>
    <t>RaiffeisenLB VBG</t>
  </si>
  <si>
    <t>AK VBG</t>
  </si>
  <si>
    <t>Ford AT</t>
  </si>
  <si>
    <t>MOVIE DISTRIBUTOR</t>
  </si>
  <si>
    <t>VALUE RETAIL</t>
  </si>
  <si>
    <t>RETAIL</t>
  </si>
  <si>
    <t>SUNTORY</t>
  </si>
  <si>
    <t>MONDELEZ INTERNATIONAL</t>
  </si>
  <si>
    <t>QUICK RESTAURANTS</t>
  </si>
  <si>
    <t>DANONE GROUP</t>
  </si>
  <si>
    <t>PEPSICO BELUX</t>
  </si>
  <si>
    <t>GDF SUEZ  GROUP</t>
  </si>
  <si>
    <t>Half 2014 (BRL)</t>
  </si>
  <si>
    <t>OLX</t>
  </si>
  <si>
    <t>Ecommerce web site</t>
  </si>
  <si>
    <t>Embratur</t>
  </si>
  <si>
    <t>Tourism Government</t>
  </si>
  <si>
    <t>Rio de Janeiro State Government</t>
  </si>
  <si>
    <t>Jaguar and Land Rover Brazil</t>
  </si>
  <si>
    <t>Beauty and Cosmetics</t>
  </si>
  <si>
    <t>Communication (TV)</t>
  </si>
  <si>
    <t>Saraiva</t>
  </si>
  <si>
    <t>Book Store</t>
  </si>
  <si>
    <t>SEBRAE - DF</t>
  </si>
  <si>
    <t>UNILEVER BRASIL</t>
  </si>
  <si>
    <t>Telephony</t>
  </si>
  <si>
    <t>RAIMUNDO IV</t>
  </si>
  <si>
    <t>Real State</t>
  </si>
  <si>
    <t>Eletrinics</t>
  </si>
  <si>
    <t>PROCTER &amp; GAMBLE</t>
  </si>
  <si>
    <t xml:space="preserve">L´OREAL BRASIL </t>
  </si>
  <si>
    <t>KELLOGS</t>
  </si>
  <si>
    <t xml:space="preserve">YUNY STAN PROJETO IMOBILIARIO I S.A. </t>
  </si>
  <si>
    <t>BOTICARIO</t>
  </si>
  <si>
    <t xml:space="preserve">BANCO BRADESCO SA </t>
  </si>
  <si>
    <t>ALLIANZ SEGUROS</t>
  </si>
  <si>
    <t>OLX INC</t>
  </si>
  <si>
    <t>by and selling website</t>
  </si>
  <si>
    <t>GOVERNO DO ESTADO DO RJ</t>
  </si>
  <si>
    <t>EDITORA O DIA</t>
  </si>
  <si>
    <t>VOLKSWAGEN DO BRASIL</t>
  </si>
  <si>
    <t>NETFLIX</t>
  </si>
  <si>
    <t>VOD Website</t>
  </si>
  <si>
    <t>Eletronics</t>
  </si>
  <si>
    <t>Half 2014 (CAD)</t>
  </si>
  <si>
    <t>Wireless - Telco</t>
  </si>
  <si>
    <t>Non-Alcholic Beverage</t>
  </si>
  <si>
    <t>Alchoholic Beverage</t>
  </si>
  <si>
    <t>Quick Serve Restaurant</t>
  </si>
  <si>
    <t>BRIGHT MILK</t>
  </si>
  <si>
    <t>GUANGQI TOYOTA</t>
  </si>
  <si>
    <t>BIMBO</t>
  </si>
  <si>
    <t>TRIES</t>
  </si>
  <si>
    <t>FASHION</t>
  </si>
  <si>
    <t>ZA</t>
  </si>
  <si>
    <t>CK</t>
  </si>
  <si>
    <t>E-STORE</t>
  </si>
  <si>
    <t>MENGNIU</t>
  </si>
  <si>
    <t>HOMEKOO</t>
  </si>
  <si>
    <t>ELECTRONIC</t>
  </si>
  <si>
    <t>ROEWE</t>
  </si>
  <si>
    <t>YILI</t>
  </si>
  <si>
    <t>HAILAN HOME</t>
  </si>
  <si>
    <t>SWATCH GROUP</t>
  </si>
  <si>
    <t>LUXURY</t>
  </si>
  <si>
    <t>COCACOLA</t>
  </si>
  <si>
    <t>DONGFENG PEUGEOT</t>
  </si>
  <si>
    <t>CHINA TELECOM</t>
  </si>
  <si>
    <t>VOLVO</t>
  </si>
  <si>
    <t>Half 2014 (DKK)</t>
  </si>
  <si>
    <t>Mejeriforeningen</t>
  </si>
  <si>
    <t>Marabou</t>
  </si>
  <si>
    <t>Fit og Sund</t>
  </si>
  <si>
    <t>Min Bio</t>
  </si>
  <si>
    <t>Wasa</t>
  </si>
  <si>
    <t>MERRILD KAFFE</t>
  </si>
  <si>
    <t>MONDELEZ DANMARK</t>
  </si>
  <si>
    <t>BOXER TV</t>
  </si>
  <si>
    <t>TV supplier</t>
  </si>
  <si>
    <t>NORWEGIAN AIR SHUTTLE</t>
  </si>
  <si>
    <t>Airways</t>
  </si>
  <si>
    <t>VALORA TRADE DENMARK</t>
  </si>
  <si>
    <t>Tunturi</t>
  </si>
  <si>
    <t>Bicycle</t>
  </si>
  <si>
    <t>Tough Viking</t>
  </si>
  <si>
    <t>Events</t>
  </si>
  <si>
    <t>Nivea</t>
  </si>
  <si>
    <t>Viking Line</t>
  </si>
  <si>
    <t>Cruise/Shipping</t>
  </si>
  <si>
    <t>Nordic Cosmetics</t>
  </si>
  <si>
    <t>RFSU</t>
  </si>
  <si>
    <t>Hygienia products</t>
  </si>
  <si>
    <t>Anti Piracy</t>
  </si>
  <si>
    <t>Legal</t>
  </si>
  <si>
    <t>DNA</t>
  </si>
  <si>
    <t>Tele Operator</t>
  </si>
  <si>
    <t>Kesko</t>
  </si>
  <si>
    <t>Food/Beverages</t>
  </si>
  <si>
    <t>Finnair</t>
  </si>
  <si>
    <t>Air Carrier</t>
  </si>
  <si>
    <t xml:space="preserve">Verman </t>
  </si>
  <si>
    <t>Cloetta / Tupla</t>
  </si>
  <si>
    <t>Food / Chocolate</t>
  </si>
  <si>
    <t>Fisherman's Friend</t>
  </si>
  <si>
    <t>Evian</t>
  </si>
  <si>
    <t>Abbvie</t>
  </si>
  <si>
    <t xml:space="preserve">Flandern </t>
  </si>
  <si>
    <t>Fischer</t>
  </si>
  <si>
    <t>Book Publisher</t>
  </si>
  <si>
    <t>MDR</t>
  </si>
  <si>
    <t>tkmax</t>
  </si>
  <si>
    <t>Clothes Retailer</t>
  </si>
  <si>
    <t>IG METALL, FRANKFURT</t>
  </si>
  <si>
    <t>SKY DT.FERNSEHEN, UNTERFOEHRING</t>
  </si>
  <si>
    <t>WARSTEINER BRAUEREI HS.CRAMER, WARSTEIN</t>
  </si>
  <si>
    <t>Hyndai Motor Company</t>
  </si>
  <si>
    <t>Europa Park GmbH &amp; Co Mack KG</t>
  </si>
  <si>
    <t>Theme Park</t>
  </si>
  <si>
    <t>Samsung Mobile</t>
  </si>
  <si>
    <t>Swatch Group</t>
  </si>
  <si>
    <t>watches</t>
  </si>
  <si>
    <t>Take 2 Interactive</t>
  </si>
  <si>
    <t>games</t>
  </si>
  <si>
    <t>MONDELEZ</t>
  </si>
  <si>
    <t>Confectionery - Coffee</t>
  </si>
  <si>
    <t>NOVA</t>
  </si>
  <si>
    <t>SUZUKI</t>
  </si>
  <si>
    <t>HELLAS ON LINE</t>
  </si>
  <si>
    <t>PIRAEUS BANK</t>
  </si>
  <si>
    <t>PEPSICO TASTY</t>
  </si>
  <si>
    <t>Ireland</t>
  </si>
  <si>
    <t>restaurant</t>
  </si>
  <si>
    <t>skincare</t>
  </si>
  <si>
    <t>softdrink</t>
  </si>
  <si>
    <t>aib</t>
  </si>
  <si>
    <t>banking</t>
  </si>
  <si>
    <t>upc</t>
  </si>
  <si>
    <t>tv comms</t>
  </si>
  <si>
    <t>national lottery</t>
  </si>
  <si>
    <t>gambling</t>
  </si>
  <si>
    <t>burger king</t>
  </si>
  <si>
    <t>boi</t>
  </si>
  <si>
    <t>lynx</t>
  </si>
  <si>
    <t>Procotor&amp;Gamble</t>
  </si>
  <si>
    <t>skincare/fmcg</t>
  </si>
  <si>
    <t>An Post</t>
  </si>
  <si>
    <t>lottery game</t>
  </si>
  <si>
    <t>Netflix</t>
  </si>
  <si>
    <t>tv entertainment</t>
  </si>
  <si>
    <t>Diageo Ireland</t>
  </si>
  <si>
    <t>Heineken ireland</t>
  </si>
  <si>
    <t>soft drink/energy drink</t>
  </si>
  <si>
    <t>soft drink</t>
  </si>
  <si>
    <t>NI Tourist Board</t>
  </si>
  <si>
    <t>toursit board</t>
  </si>
  <si>
    <t>Half 2014 (JPY)</t>
  </si>
  <si>
    <t>Response Here</t>
  </si>
  <si>
    <t>NIPPON TELEGRAPH　AND TELEPHONE EAST CORPORATION</t>
  </si>
  <si>
    <t>National Mutual Insurance Federation of Agricultural Cooperatives</t>
  </si>
  <si>
    <t xml:space="preserve">Insurance </t>
  </si>
  <si>
    <t>Shiseido Company, Limited</t>
  </si>
  <si>
    <t>Pfizer Japan Inc.</t>
  </si>
  <si>
    <t>Pharmaceutical industry</t>
  </si>
  <si>
    <t xml:space="preserve">USJ Co., Ltd. </t>
  </si>
  <si>
    <t>TOKYO METROPOLITAN GOVERNMENT</t>
  </si>
  <si>
    <t>Jin Corporation</t>
  </si>
  <si>
    <t>Beauty Industry</t>
  </si>
  <si>
    <t>SANKYO</t>
  </si>
  <si>
    <t>Star Channel</t>
  </si>
  <si>
    <t>Media&amp;Publishing</t>
  </si>
  <si>
    <t>Asahi Shimbun</t>
  </si>
  <si>
    <t>Media &amp; Publishing</t>
  </si>
  <si>
    <t>Recruit</t>
  </si>
  <si>
    <t>Information Service</t>
  </si>
  <si>
    <t>Toileteries</t>
  </si>
  <si>
    <t>Dela</t>
  </si>
  <si>
    <t>Media Provider</t>
  </si>
  <si>
    <t> Unilever Magnum</t>
  </si>
  <si>
    <t>One Go Events</t>
  </si>
  <si>
    <t>Exhibition</t>
  </si>
  <si>
    <t>Maoam Pinbals</t>
  </si>
  <si>
    <t>Warner</t>
  </si>
  <si>
    <t>Trade organisation</t>
  </si>
  <si>
    <t xml:space="preserve">KPN </t>
  </si>
  <si>
    <t>Inbev - Jupiler</t>
  </si>
  <si>
    <t>Volvo Cars Nederland</t>
  </si>
  <si>
    <t>SONOS</t>
  </si>
  <si>
    <t>Half 2014 (NZD)</t>
  </si>
  <si>
    <t>New Zealand Transport Association</t>
  </si>
  <si>
    <t>Sky TV</t>
  </si>
  <si>
    <t>Media &amp; Entertainment</t>
  </si>
  <si>
    <t>TV3</t>
  </si>
  <si>
    <t>Public  Information</t>
  </si>
  <si>
    <t>Singapore Airlines</t>
  </si>
  <si>
    <t>Fresh-Up Juice</t>
  </si>
  <si>
    <t>Half 2014 (NOK)</t>
  </si>
  <si>
    <t>TELENOR</t>
  </si>
  <si>
    <t>ONE CALL AS</t>
  </si>
  <si>
    <t>COCA-COLA NORGE AS</t>
  </si>
  <si>
    <t>CHESS COMMUNICATION AS</t>
  </si>
  <si>
    <t>NETCOM</t>
  </si>
  <si>
    <t>GJENSIDIGE</t>
  </si>
  <si>
    <t>ORKLA FOODS NORGE</t>
  </si>
  <si>
    <t>PEPSICO NORDIC NORWAY AS</t>
  </si>
  <si>
    <t>RINGNES AS</t>
  </si>
  <si>
    <t>OBOS - OSLO BOLIG- OG SPARELAG</t>
  </si>
  <si>
    <t>Norsk Glassgjenvinning</t>
  </si>
  <si>
    <t>Cappelen Damm</t>
  </si>
  <si>
    <t>Learn</t>
  </si>
  <si>
    <t>Educational</t>
  </si>
  <si>
    <t>Bufetat</t>
  </si>
  <si>
    <t>Rogaland Kollektivtrafikk</t>
  </si>
  <si>
    <t>Dronning Mauds Minne</t>
  </si>
  <si>
    <t>Trondheim Rødekors</t>
  </si>
  <si>
    <t>Humanitarian</t>
  </si>
  <si>
    <t>Løplabbet</t>
  </si>
  <si>
    <t>Sporting equipment</t>
  </si>
  <si>
    <t>Sparebank 1 SRBank</t>
  </si>
  <si>
    <t>Gjensidige</t>
  </si>
  <si>
    <t>Bolig Partner</t>
  </si>
  <si>
    <t>Ringnes</t>
  </si>
  <si>
    <t>Norsk Glassgjenvinning AS</t>
  </si>
  <si>
    <t>TVNorge</t>
  </si>
  <si>
    <t>Handelskolen BI</t>
  </si>
  <si>
    <t>Half 2014 (PLN)</t>
  </si>
  <si>
    <t>Bank Pekao</t>
  </si>
  <si>
    <t>LOYALTY PARTNER</t>
  </si>
  <si>
    <t>LAS VEGAS POWER ENERGY DRINK</t>
  </si>
  <si>
    <t xml:space="preserve">MAZDA MOTOR </t>
  </si>
  <si>
    <t xml:space="preserve">NIKE </t>
  </si>
  <si>
    <t>Sport Footwear</t>
  </si>
  <si>
    <t>Half 2014 (ZAR)</t>
  </si>
  <si>
    <t>Nampak</t>
  </si>
  <si>
    <t>Virgin Active South Africa</t>
  </si>
  <si>
    <t>Sport and Leisure</t>
  </si>
  <si>
    <t>Discovery Health</t>
  </si>
  <si>
    <t xml:space="preserve">CCSA </t>
  </si>
  <si>
    <t>Multi Media</t>
  </si>
  <si>
    <t>Tiger Brands</t>
  </si>
  <si>
    <t>Sasol</t>
  </si>
  <si>
    <t>Auto Motive</t>
  </si>
  <si>
    <t>The Fugard Theatre</t>
  </si>
  <si>
    <t>Energiser</t>
  </si>
  <si>
    <t>Home Care</t>
  </si>
  <si>
    <t>Pernod Ricard South Africa</t>
  </si>
  <si>
    <t>Chevron Caltex S.A. (Pty) Ltd</t>
  </si>
  <si>
    <t>Broadcasting</t>
  </si>
  <si>
    <t xml:space="preserve">Spur Steak Ranch </t>
  </si>
  <si>
    <t>Transbank</t>
  </si>
  <si>
    <t>web pay</t>
  </si>
  <si>
    <t>Universidad Santo Tomás</t>
  </si>
  <si>
    <t>Telefonica Móviles Chile SA</t>
  </si>
  <si>
    <t>Sernam</t>
  </si>
  <si>
    <t>Universidad de Concepción</t>
  </si>
  <si>
    <t>Evercrisp SA / Quaker</t>
  </si>
  <si>
    <t>Clínica Ciudad del Mar</t>
  </si>
  <si>
    <t>Hospitals</t>
  </si>
  <si>
    <t>Cameria</t>
  </si>
  <si>
    <t>Mountain Dew</t>
  </si>
  <si>
    <t>Vega School</t>
  </si>
  <si>
    <t>Media (Television)</t>
  </si>
  <si>
    <t>Montagu Dried Fruit &amp; Nuts</t>
  </si>
  <si>
    <t>Mobile Network</t>
  </si>
  <si>
    <t>Online Sales</t>
  </si>
  <si>
    <t>Prudential</t>
  </si>
  <si>
    <t>Chevrolet</t>
  </si>
  <si>
    <t>Jeep Wrangler</t>
  </si>
  <si>
    <t>Skoobs</t>
  </si>
  <si>
    <t>Book Retailer</t>
  </si>
  <si>
    <t>Half 2014 (SEK)</t>
  </si>
  <si>
    <t>Ratsit</t>
  </si>
  <si>
    <t>Database</t>
  </si>
  <si>
    <t>Noble Entertainment</t>
  </si>
  <si>
    <t>Tidningen Vi</t>
  </si>
  <si>
    <t>Svensk Naturenergi</t>
  </si>
  <si>
    <t>Power/Electric</t>
  </si>
  <si>
    <t>Arla Foods AB</t>
  </si>
  <si>
    <t>Mondelez AB</t>
  </si>
  <si>
    <t>Svensk NaturEnergi AB</t>
  </si>
  <si>
    <t>Unibet</t>
  </si>
  <si>
    <t xml:space="preserve">Betting </t>
  </si>
  <si>
    <t>Red Bull Sweden AB</t>
  </si>
  <si>
    <t xml:space="preserve">Beverage </t>
  </si>
  <si>
    <t>Puma Nordic AB</t>
  </si>
  <si>
    <t xml:space="preserve"> Half 2014 (AED)</t>
  </si>
  <si>
    <t>EMIRATES INTEGRATED TELECOMMUNICATIONS CO.</t>
  </si>
  <si>
    <t>MOBILES</t>
  </si>
  <si>
    <t>NESTLE UAE LLC</t>
  </si>
  <si>
    <t>FOOD &amp; BEVERAGES</t>
  </si>
  <si>
    <t>FORD ME &amp; N AFRICA</t>
  </si>
  <si>
    <t>NATIONAL FOOD PRODUCTS</t>
  </si>
  <si>
    <t>SEVERN GULF FZE</t>
  </si>
  <si>
    <t>HEALTH &amp; HYGINE</t>
  </si>
  <si>
    <t>AGTHIA FOOD</t>
  </si>
  <si>
    <t>AHMED SEDDIQUI &amp; SONS</t>
  </si>
  <si>
    <t>WATCHES &amp; JEWELLERY</t>
  </si>
  <si>
    <t>JOHNSON &amp; JOHNSON MIDDLE EAST</t>
  </si>
  <si>
    <t>FURNISHING</t>
  </si>
  <si>
    <t>MAJID AL FUTTAIM LEISURE &amp; E</t>
  </si>
  <si>
    <t>DAMAC PROPERTIES CO. LLC</t>
  </si>
  <si>
    <t>REAL ESTATE</t>
  </si>
  <si>
    <t>HEALTH &amp; HYGIENE</t>
  </si>
  <si>
    <t>Geico</t>
  </si>
  <si>
    <t>Insurance Underwriters</t>
  </si>
  <si>
    <t>Confectionary/Snacks</t>
  </si>
  <si>
    <t>Movie Studios</t>
  </si>
  <si>
    <t>Warner Bros</t>
  </si>
  <si>
    <t>AARP</t>
  </si>
  <si>
    <t>Non-Profit</t>
  </si>
  <si>
    <t>NBC Broadcast</t>
  </si>
  <si>
    <t>Computer Software</t>
  </si>
  <si>
    <t>Disney/ABC</t>
  </si>
  <si>
    <t>Domestic Auto</t>
  </si>
  <si>
    <t>Half 2014 (CHF)</t>
  </si>
  <si>
    <t>Hyundai Suisse</t>
  </si>
  <si>
    <t xml:space="preserve">Yooji's AG </t>
  </si>
  <si>
    <t>WingTsun</t>
  </si>
  <si>
    <t>La Caverna GmbH</t>
  </si>
  <si>
    <t>Eventcenter Seelisberg</t>
  </si>
  <si>
    <t>Event</t>
  </si>
  <si>
    <t>Luzerner Polizei</t>
  </si>
  <si>
    <t>Alimentavera</t>
  </si>
  <si>
    <t>Post it</t>
  </si>
  <si>
    <t>Dominos Pizza AG</t>
  </si>
  <si>
    <t>Pizza Delivery</t>
  </si>
  <si>
    <t>Careum AG</t>
  </si>
  <si>
    <t>BEKB</t>
  </si>
  <si>
    <t>Bucherer SA</t>
  </si>
  <si>
    <t xml:space="preserve">Watches and jewellery </t>
  </si>
  <si>
    <t>Sunrise Communications AG</t>
  </si>
  <si>
    <t>World of Games GmbH</t>
  </si>
  <si>
    <t>Consumer electronic</t>
  </si>
  <si>
    <t xml:space="preserve">Cosmetics and personal care </t>
  </si>
  <si>
    <t>Tag Heuer</t>
  </si>
  <si>
    <t>Japan Tobacco Int.</t>
  </si>
  <si>
    <t>Migros</t>
  </si>
  <si>
    <t>Schweiz. Mobiliar Vers.</t>
  </si>
  <si>
    <t>AMAG Automobil- u. Motoren AG</t>
  </si>
  <si>
    <t>JT International AG</t>
  </si>
  <si>
    <t>Orange Communications AG</t>
  </si>
  <si>
    <t>SMGV Schweiz. Maler &amp; Gipser</t>
  </si>
  <si>
    <t>Association Painter &amp; Plasterer</t>
  </si>
  <si>
    <t>BMW (Schweiz) AG</t>
  </si>
  <si>
    <t>Jewellery &amp; Watches</t>
  </si>
  <si>
    <t>Half 2014 (GBP)</t>
  </si>
  <si>
    <t>Guinness</t>
  </si>
  <si>
    <t>Food, drink</t>
  </si>
  <si>
    <t>ITV</t>
  </si>
  <si>
    <t>media</t>
  </si>
  <si>
    <t>Taylors</t>
  </si>
  <si>
    <t>retail</t>
  </si>
  <si>
    <t>telecoms</t>
  </si>
  <si>
    <t>lego</t>
  </si>
  <si>
    <t>Entertainment &amp; leisure</t>
  </si>
  <si>
    <t>MOD</t>
  </si>
  <si>
    <t>Government, social, political organisations</t>
  </si>
  <si>
    <t>Benefit</t>
  </si>
  <si>
    <t>Cosmetic &amp; persnal care</t>
  </si>
  <si>
    <t>Timberland</t>
  </si>
  <si>
    <t>Cosmetic &amp; Personal Care, Food, Household FMCG</t>
  </si>
  <si>
    <t>Media, Telecoms</t>
  </si>
  <si>
    <t>MoD</t>
  </si>
  <si>
    <t>Government, Social, Political Organisations</t>
  </si>
  <si>
    <t>Cadbury Trebor Bassett</t>
  </si>
  <si>
    <t>Food, Drink</t>
  </si>
  <si>
    <t>Spotify</t>
  </si>
  <si>
    <t>UNILEVER PLC</t>
  </si>
  <si>
    <t>TELECOMMS</t>
  </si>
  <si>
    <t>CROWN COMMERCIAL SERVICE</t>
  </si>
  <si>
    <t>GOVT</t>
  </si>
  <si>
    <t>LLOYDS BANK</t>
  </si>
  <si>
    <t>VOLKSWAGEN GROUP UK LTD</t>
  </si>
  <si>
    <t>SANTANDER UK PLC</t>
  </si>
  <si>
    <t>BMW GB LTD</t>
  </si>
  <si>
    <t>GOOGLE UK LTD</t>
  </si>
  <si>
    <t>McDONALDS RESTAURANTS</t>
  </si>
  <si>
    <t>SPOTIFY LTD</t>
  </si>
  <si>
    <t>Browne Forman</t>
  </si>
  <si>
    <t>GOCOMPARE</t>
  </si>
  <si>
    <t>JACK DANIELS</t>
  </si>
  <si>
    <t>MERLIN ENTERTAINMENT</t>
  </si>
  <si>
    <t>AMUSEMENT</t>
  </si>
  <si>
    <t>Half 2014 (RUB)</t>
  </si>
  <si>
    <t>BEE LINE (Vimpelcom)</t>
  </si>
  <si>
    <t>cellular communications</t>
  </si>
  <si>
    <t>Megafon</t>
  </si>
  <si>
    <t>НАЦИОНАЛЬНАЯ СПУТНИКОВАЯ КОМПАНИЯ ЗАО</t>
  </si>
  <si>
    <t>satellite broadcasting</t>
  </si>
  <si>
    <t>GENERAL MOTORS CIS</t>
  </si>
  <si>
    <t>MTS (Mobile Tele Systems)</t>
  </si>
  <si>
    <t>HTC (High Tech Computer Corp.)</t>
  </si>
  <si>
    <t>mobile phones</t>
  </si>
  <si>
    <t xml:space="preserve">MERCEDES-BENZ </t>
  </si>
  <si>
    <t>TELE2</t>
  </si>
  <si>
    <t>TOYOTA MOTOR CORPORATION</t>
  </si>
  <si>
    <t>LukOil</t>
  </si>
  <si>
    <t>fuels and lubricants</t>
  </si>
  <si>
    <t>Half 2014 (COP)</t>
  </si>
  <si>
    <t>Arena Comunicaciones Colombia</t>
  </si>
  <si>
    <t xml:space="preserve">Industria </t>
  </si>
  <si>
    <t>Empresas Telecomunicaciones Bogota</t>
  </si>
  <si>
    <t xml:space="preserve">Fundación Universitaria del Arena Andina </t>
  </si>
  <si>
    <t>Habas Media Colombia</t>
  </si>
  <si>
    <t xml:space="preserve">IPG Media Brands </t>
  </si>
  <si>
    <t xml:space="preserve">Lowe </t>
  </si>
  <si>
    <t>Almacen</t>
  </si>
  <si>
    <t>Fondo nacional de Turimos FONTUR</t>
  </si>
  <si>
    <t>Entidad</t>
  </si>
  <si>
    <t xml:space="preserve">The History Channerl </t>
  </si>
  <si>
    <t xml:space="preserve">Medio de Comunicación </t>
  </si>
  <si>
    <t xml:space="preserve">Iniversal Macann </t>
  </si>
  <si>
    <t>Vizeum Colombia</t>
  </si>
  <si>
    <t>India</t>
  </si>
  <si>
    <t>Local Currency (INR)</t>
  </si>
  <si>
    <t>Half 2014 (INR)</t>
  </si>
  <si>
    <t>F&amp;B</t>
  </si>
  <si>
    <t>Airtel</t>
  </si>
  <si>
    <t>Rolex</t>
  </si>
  <si>
    <t>Rado</t>
  </si>
  <si>
    <t xml:space="preserve">Tvs Apache </t>
  </si>
  <si>
    <t>Bike</t>
  </si>
  <si>
    <t>Choc on</t>
  </si>
  <si>
    <t xml:space="preserve">Pepsi </t>
  </si>
  <si>
    <t>Chocon</t>
  </si>
  <si>
    <t>Vicco</t>
  </si>
  <si>
    <t>Oral care &amp; beauty products</t>
  </si>
  <si>
    <t>LIC</t>
  </si>
  <si>
    <t>HDFC Life</t>
  </si>
  <si>
    <t>Idea</t>
  </si>
  <si>
    <t>Mobile Service Provider</t>
  </si>
  <si>
    <t xml:space="preserve">Lorea'l </t>
  </si>
  <si>
    <t>Max retail</t>
  </si>
  <si>
    <t>Engage  Deo</t>
  </si>
  <si>
    <t xml:space="preserve">Deodorants </t>
  </si>
  <si>
    <t>Half 2014 (CRC)</t>
  </si>
  <si>
    <t>Tecnología</t>
  </si>
  <si>
    <t>Telefónica</t>
  </si>
  <si>
    <t>Promoción</t>
  </si>
  <si>
    <t>Arcos Dorados de Costa Rica</t>
  </si>
  <si>
    <t xml:space="preserve">Asociación Pro Hospital Niños </t>
  </si>
  <si>
    <t>Verano</t>
  </si>
  <si>
    <t>Britt</t>
  </si>
  <si>
    <t>Alimenticio</t>
  </si>
  <si>
    <t>Helados</t>
  </si>
  <si>
    <t>El Lagar</t>
  </si>
  <si>
    <t>Ferreteria</t>
  </si>
  <si>
    <t>Matrícula</t>
  </si>
  <si>
    <t>Institucional</t>
  </si>
  <si>
    <t xml:space="preserve">Telefónica </t>
  </si>
  <si>
    <t xml:space="preserve">Telefonía </t>
  </si>
  <si>
    <t xml:space="preserve">Pollo Indio </t>
  </si>
  <si>
    <t xml:space="preserve">Alimentos </t>
  </si>
  <si>
    <t xml:space="preserve">Mulbahuer </t>
  </si>
  <si>
    <t xml:space="preserve">Institución </t>
  </si>
  <si>
    <t xml:space="preserve">Adoc </t>
  </si>
  <si>
    <t xml:space="preserve">Zapateria </t>
  </si>
  <si>
    <t xml:space="preserve">Western Union </t>
  </si>
  <si>
    <t>Remesas</t>
  </si>
  <si>
    <t xml:space="preserve">Aceite Ideal </t>
  </si>
  <si>
    <t>TSE</t>
  </si>
  <si>
    <t xml:space="preserve">Clasa Instrumental </t>
  </si>
  <si>
    <t xml:space="preserve">Electra </t>
  </si>
  <si>
    <t xml:space="preserve">Malher </t>
  </si>
  <si>
    <t xml:space="preserve">Soyapack </t>
  </si>
  <si>
    <t xml:space="preserve">Lacteos </t>
  </si>
  <si>
    <t xml:space="preserve">Upana </t>
  </si>
  <si>
    <t xml:space="preserve">Universidad </t>
  </si>
  <si>
    <t xml:space="preserve">Suave </t>
  </si>
  <si>
    <t xml:space="preserve">Producto </t>
  </si>
  <si>
    <t xml:space="preserve">Kerns </t>
  </si>
  <si>
    <t xml:space="preserve">Gamesa </t>
  </si>
  <si>
    <t xml:space="preserve">Tecnología </t>
  </si>
  <si>
    <t>Half 2014 (HNL)</t>
  </si>
  <si>
    <t xml:space="preserve">Kia </t>
  </si>
  <si>
    <t xml:space="preserve">Automoviles </t>
  </si>
  <si>
    <t>BAC</t>
  </si>
  <si>
    <t xml:space="preserve">Dinant </t>
  </si>
  <si>
    <t xml:space="preserve">Ficohsa </t>
  </si>
  <si>
    <t>Half 2014 (NIO)</t>
  </si>
  <si>
    <t>Telefonía Celular</t>
  </si>
  <si>
    <t>Café Soluble</t>
  </si>
  <si>
    <t>Bebida de Soya</t>
  </si>
  <si>
    <t>Café</t>
  </si>
  <si>
    <t>Optica Münkel</t>
  </si>
  <si>
    <t xml:space="preserve">Tienda de Lentes </t>
  </si>
  <si>
    <t>Friday´s</t>
  </si>
  <si>
    <t xml:space="preserve">WESTERN UNION </t>
  </si>
  <si>
    <t xml:space="preserve">Celulares </t>
  </si>
  <si>
    <t>Half 2014 (PAB)</t>
  </si>
  <si>
    <t>Sistema Mcopco</t>
  </si>
  <si>
    <t>Saneamiento de la Bahia</t>
  </si>
  <si>
    <t xml:space="preserve">Entidades </t>
  </si>
  <si>
    <t xml:space="preserve">Distribuidora Comercial </t>
  </si>
  <si>
    <t xml:space="preserve">Bebidas </t>
  </si>
  <si>
    <t xml:space="preserve">Almacenes </t>
  </si>
  <si>
    <t xml:space="preserve">Caja de Seguro Social </t>
  </si>
  <si>
    <t xml:space="preserve">Banco General </t>
  </si>
  <si>
    <t>Secretaria del Metro</t>
  </si>
  <si>
    <t>Half 2014 (TRY)</t>
  </si>
  <si>
    <t>The auto industry which was one of the strongest it almost didn't advertise because of the problems with the government.</t>
  </si>
  <si>
    <t>We expect to be a weird year. In one hand we have better movies than in 2014 but on the other we have presidential elections.</t>
  </si>
  <si>
    <t>When we get to be fully digital, the biggest challenge we see will be getting new clients and new commercial content.</t>
  </si>
  <si>
    <t>Growing media fragmentation driving increased competition for media spend. Broadly communicating the incredible content and audience buying opportunities for 2015 and beyond.</t>
  </si>
  <si>
    <t>Expect ongoing volatility in the media environment at large which creates a need to continually promote and justify the role and value of cinema in media schedules, particularly with the growth in a/v media opportuinties available online and via mobile.The strength of the movie line up for 2015 and beyond puts cinema in a strong position.</t>
  </si>
  <si>
    <t>Australian media market has been highly competitive, with increased demands across all media channels to be agile and innovative. We are required to continually provide case studies / research and creative solutions to maintain focus on cinema as part of media channel selection.</t>
  </si>
  <si>
    <t>nothing specific</t>
  </si>
  <si>
    <t>Still more focus on movie linked bookings instead of booking locations. Target focused bookings improve compared to geographical bookings.</t>
  </si>
  <si>
    <t>More available data!</t>
  </si>
  <si>
    <t>Cross media campaigns</t>
  </si>
  <si>
    <t xml:space="preserve">Influence of the World Cup </t>
  </si>
  <si>
    <t>CHANGE THE BUSINESS MODEL AND PERCEPTION OF CINEMA MEDIA.We expect to change the media business model. This is a consequence of the change for Digital Projectors and can have a great positive impact in our busines.  The market expects a diffrente sales approach more tecnichal and similar to what's been offered by internet and paid tv (Flix) 
Increase the market share of the Cinema on total advertising revenue. (Kinomaxx)</t>
  </si>
  <si>
    <t>2014 second semester is still a difficult period for Brazil, we are under elections period and economy in Brazil expect do grow o,4% this year. Due to World Cup, for the first time in several years we had most of the media invesment concentrated in the first semester (expected 65%)  and it is forecasted a smaller investment in the second semester - due to political scenario and huge investment concentrated in previous months. (Flix)
Cinema ad which involves audience in onscreen interaction. / Information Content in advertising / Sports events in Brazil as an opportunity.      (Kinomaxx)</t>
  </si>
  <si>
    <t>In the 1st semester of 2014 we had the Brazil Word Cup and great part of the media investment concentrated onf TVs that were very much involved with Soccer content. Event though TVs concentrated most of the investments, the total media investment icncreased during the first semestre and even cinema media was able to show icnrease in our figures. (Average icnrease for Cienma media - 9,2% , Flix icnrease qas above 18%). (Flix)
Benefits integrated to the media, as such theaters tickets. / Good relationship with the distibutors to use the main characters in the promotional actions in the theaters / Innovation in the promotional actions. (Kinomaxx)</t>
  </si>
  <si>
    <t>First Half reported media revenues of $37.2 million, down 1.7% VS a strong first half 2013.
• Impact on national advertising revenues from key advertiser World Cup and the Olympics broadcast commitments negatively impacted first half Cinema ad revenues.  In addition, the winter was unusually harsh in Canada with an unseasonably cold spring which impacted retail sales reducing retail sector ad budgets.  Some key categories increased spend VS 1st half 2013, notably Wireless, Gov't, Oil sector, Education, Tourism, Entertainment, Packaged Goods, Toys and Retail Jewelry.    However, overall spends in the first half were below 2013 levels.</t>
  </si>
  <si>
    <t>We expect to see growth in Cinema spends in 2015 with continued growth in under-represnted cateogories and additional capacity opportunity with the national expansion of on-screen interactive advertising with Cineplex TimePlay, rollout of Digital Poster cases replace paper Transit Shelter backlit boxes and the rollout of our new Interactive Media Walls in re-designed interative media activation zones in our Cineplex Cinema lobbies.</t>
  </si>
  <si>
    <t>Advertisers's continued strong support and use of Television continues to be a key challenge to increased Cinema spend from Advertisers.  In addition, growth of both Online and mobile ad spending, migrating budget from other media, is an ongoing challenge to Cinema Sales.</t>
  </si>
  <si>
    <t>Opimiza the programming sistemto take advantage of the digital era.</t>
  </si>
  <si>
    <t xml:space="preserve">Flexibility in programming, possiblities of interaction betwen the audience and the big screen. Acurate reports, and followups. Controll in the billing and payment. </t>
  </si>
  <si>
    <t xml:space="preserve">Clients are looking for innovation, more flexibility in programming, brans still want to program by movies because theare able to target this way the audience. </t>
  </si>
  <si>
    <t>The total revenue of screen ads in China in 2014 will break out CNY 1,600,000,000, and the second and the third cities are the biggest markets with 75%  market share.</t>
  </si>
  <si>
    <t>There is a huge revenue gap between first-tier cities and small cities, because all brands pay all attention to the developed cities, like Beijing, Shanghai, etc. It can easily fill up the total 1o minutes, especially in the peak time. But the opposite is not always like this,some remote cities which is even worse the the second or third-tier cities are lack of advertising release.</t>
  </si>
  <si>
    <t>Solid growth over past semester</t>
  </si>
  <si>
    <t>NA</t>
  </si>
  <si>
    <t>Web-tv, box office</t>
  </si>
  <si>
    <t>Positive expectations to Cinema, hope to grow with aditional 10% 2014-15</t>
  </si>
  <si>
    <t>Digital and Cinema is in growth</t>
  </si>
  <si>
    <t>Solid growth vrs past semester</t>
  </si>
  <si>
    <t xml:space="preserve">Not having the right kind of material to use on screens or the rights to show the ads. CPT price is always referred to as excuse, need even better tools to tackle. Customers think that it is expensive to advertise in cinema somparing to other channels. </t>
  </si>
  <si>
    <t>More interacitve ads, longer spots, higher quality, more movies for adults, Opera and concerts are getting more popular than before. We expect all-time cinema year in 2015! Very promising international titles as well as domestic production!</t>
  </si>
  <si>
    <t xml:space="preserve">More promotions, music in theatre lobby. </t>
  </si>
  <si>
    <t>main trend: direct interaction with (potential) consumers- through foyer activities, live events or via direct link to online/mobile or social media plattforms (second screen)</t>
  </si>
  <si>
    <t>To adjust business modells in the digital era - to the digital world</t>
  </si>
  <si>
    <t>cinema as a media category / channel is too small to effectively compete against TV and online. Clients and agencies tend to consolidate budgets especially if they are stagnating or shrinking on a net basis- the challenge will be also to positioning cinema as one of the moving picture mediums</t>
  </si>
  <si>
    <t xml:space="preserve">     a) Modification of sales methodologies to conform to new digital formatting
     b) Integration of social media  (Facebook, Instagram, Twitter, etc) and mobile, / smartphone / iPhone applications to Cinema Ad. 
    c) Development and introduction of measurement tools to prove the cost effectiveness   of cinema advertising 
</t>
  </si>
  <si>
    <t>Overall Increase in the Advertising expenditure along with the benefits of digital formatting is expected to yield growth in the Screen Ad.</t>
  </si>
  <si>
    <t xml:space="preserve">Screen advertising for January-June 2014 increased vs January-June 2013 by approximately 6% mainly due to a broadening advertising categories base e.g. insurance agencies, online travel agencies, retail, pharmaceuticals, and an increase in some categories e.g.  banks, refreshments etc. However, Telecoms, although still a leader category, keeps decreasing significantly advertising expenditure on the Screen Ad. </t>
  </si>
  <si>
    <t xml:space="preserve">Growth vs semester 2013 </t>
  </si>
  <si>
    <t xml:space="preserve">Tv and Digital Media Growth </t>
  </si>
  <si>
    <t>Digital cinema has enable advt to reach out to small town India &amp; this is one of the groth driver of cinema in India</t>
  </si>
  <si>
    <t xml:space="preserve">Business is expected to grow because second half of the year will have blockbusters movie which attarcts high footfalls &amp; high on revenue </t>
  </si>
  <si>
    <t>Pricing in india is not very scintific,  lack of monitoring &amp; measurement . ITV has stated a initiative in INDIA to measure cinema advertising in collaboration with IPSOS Media CT, We have named it CAM- Cinema Audit &amp; Monitoring. This is being carried out every month covering 200 screens in top 8 cities in INDIA. Currently we are in the 13th Month of Monitoring.</t>
  </si>
  <si>
    <t>Digital media takeover of budgets presents challenges, developing our product offering is a step in the right direction but we still have issue with the preception of cinema as a peripheral media. To that end the linking up with digitial media planning is vital.</t>
  </si>
  <si>
    <t>growth in revenue for 2014 and 2015</t>
  </si>
  <si>
    <t xml:space="preserve">very strong start to the year, q2 was weaker than previous years. </t>
  </si>
  <si>
    <t>restaurants</t>
  </si>
  <si>
    <t>There is no change that we could see. In December, the movie 「YO-Kai Watch」, which is very popular character with children in Japan, will be released and the number of business with it is expected to increase.  (Sunrise)</t>
  </si>
  <si>
    <t>Nothing special. (Sunrise)</t>
  </si>
  <si>
    <t>Continuing competition with (low) TV rates. Planning for cinema campaigns integrating in video planning at the media agencies.</t>
  </si>
  <si>
    <t>'A broader variety of new advertisers because of more targeted advertising. More campaigns with call-to-action.</t>
  </si>
  <si>
    <t xml:space="preserve">'Slow start of the year. New (smaller) advertisers because of more targeted advertising on screen like Film Follow campaigns. </t>
  </si>
  <si>
    <t>Digitisation has helped encourage new brands to cinema as has fragmentation of traditional linear media</t>
  </si>
  <si>
    <t xml:space="preserve">Expect ongoing volatility in the media environment which creates a need to continually promote and justify the role and value of cinema in media schedules, particularly with the growth in a/v media opportunities available online and via mobile. The strength of the movie line up for 2015 and beyond puts cinema in a strong position agains the ongoing fragmentation of media..  </t>
  </si>
  <si>
    <t>Media fragmentation, increased competition for advertising budgets and bigger demands on those budgets.  Growth of online video as a screen alternative which has cheap CPM’s</t>
  </si>
  <si>
    <t>Growth over past semester</t>
  </si>
  <si>
    <t>Clients spending excessive amounts in online &amp; mobile at the expense of traditional media choices such as cinema, along with the fact that our industry does not currently have the financial resources (or willingness) to invest in alternative revenue sources, such as mobile apps. (CAPA) 
Cinema is a small media struggling for its attention in the mediamarket.  (Media Direct)</t>
  </si>
  <si>
    <t xml:space="preserve"> An improvement in results with more cooperation between the two players, working together to grow the market.
 Although in the context of a continued struggle within a total market that is seeing losses across all traditional media choices, incl. TV (CAPA)
WebTV is a hard competitor. We expect that we are winning back the profil adds that are good in Cinema and bad on webTV (Media Direct)</t>
  </si>
  <si>
    <t>The Norwegian advertising market has slowed in general, except for Online/Mobile which is continuing to increase on a massive basis yoy
The Screen Advertising business has seen a significant decline yoy and this is in part due to weaker market conditions but also due to ‘internal’ issues within the Screen Advertising market itself. We are still ‘coming to terms’ with two significant players in the market (since 2013) and the consequences that has had on CAPA ‘growing’ and/or investing the market. (CAPA)
Longer story telling movies, 60-90 seconds.  (Media Direct)</t>
  </si>
  <si>
    <t xml:space="preserve">Much more cross-promotion and selling actions, cinema room branding/sponsoring, more campaigns of films, more tailor-made actions/events for clients </t>
  </si>
  <si>
    <t xml:space="preserve">Russian ad market experienced overall recession trend. Cinema segment is influenced by it sharply. Advertisers tend to invest in reliable traditional media (TV, for example) at the expense of cinema segment. Decrease in Cinema ad investments are taking place due to the less interest of advertisers in image ad messages and growing demand in product advertising. Our business is under pressure of possibility of ban of cinema advertising which is discussed currently in Russian Parliament. </t>
  </si>
  <si>
    <t xml:space="preserve">Increase competition for advertiser’s cinema media investments under conditions of recession.  
Introduction of new automated ad monitoring system across Russian cinema ad market.
</t>
  </si>
  <si>
    <t xml:space="preserve">Economic uncertainty and general turmoil form the key challenge for ad Cinema segment growth in Russia. There is high probability of ad Cinema budgets cut within given market circumstances. </t>
  </si>
  <si>
    <t>Feeling the affects of resesion feeling affects,
We managed to buck trend to a certain degree Campaign size up y on y 20% - 25% (Cinemark)
Increase in cinema being dropped off advertising schedules due to budget cuts.                                                                                                                                          Increase in  clients' requests for in-cinema audience interaction for sampling and activations.                                                                                                                 Increase in popcorn box branding/advertising                                                                                                                                                                                        Decrease in static foyer display/branding. (Popcorn)</t>
  </si>
  <si>
    <t>GAT will become a big part of our focus - Simalar trends with budget cuts - bigger brands Less inclined to commit long term  (Cinemark)
Due to they hype around the quality of content for 2015, we are expecting an increase in cinema spend                                                                                              An increase in social media tracking of commercials                                                                                                                                                                                       An increase in cinema attendances                                                                                                                                                                                                           Increase in ad hoc campaigns based on specific movies (Popcorn)</t>
  </si>
  <si>
    <t>Budget cuts - Dependence on getting release dates the same time as intanational release. (Cinemark)
Lack of blockbuster films 2014 compared to same period in 2013.                                                                                                                                                                                                               Steady decline in cinema attendances due to a variety of alternative forms of entertainment  e.g. DSTV box office                                                Tough economic circumstances (Popcorn)</t>
  </si>
  <si>
    <t>Cuts of marketing budgets in general affect medium cinema. Hence increased efforts required to push medium cinema, maintain/strengthen its share in media-mix, nurture crossovers to other media for mutual growth.  (Publicitas)
Cinema advertising should be a component of electronic media planning and should have more relevance in the media mix. The positioning of cinema as important provider of emotions and substainability is one of the most important sales tasks. (Werbe Weischer)</t>
  </si>
  <si>
    <t>same trends as in first half 2014 will continue in 2014-2015, especially increasing relevance of consumer involvement. (Publicitas)
It will be invested more in the cinema market in Switzerland. A lot of investors are planning new cinemas. Only in Zurich nineteen new cinemas screens will be built in the next two years. The number of canvases should be raised during the next years by a third. For 2015 we expect a very strong advertising year since the program contains many blockbuster for the coming year. (Werbe Weischer)</t>
  </si>
  <si>
    <t>Opportunities of market expansion in terms of interactive consumer involvement (mobile screen). Ongoing demand for contact- / target-based campaigns and measurement. (Publicitas)
Unfortunately it wasn't a good movie year because of not having the big movies in the first halfyear in 2014. Another reason are the low visitors in 2013 which means the clients are investing carefully in cinema this year.                                                                                                                                     According to Mediafocus, the trend is more invested in national advertising. (national 73% / local 27%)
In 2012, it was still balanced in comparison to the local market (national 54% / local 46% ) (Werbe Weischer)</t>
  </si>
  <si>
    <t>Delivering (in the reality of the cinema environment) sustained innovation and insight to support the argument for cinema as an event in the lives of cinema-goers that is worth special consideration in advertising planning (DCM)
On-line (Pearl and Dean)</t>
  </si>
  <si>
    <t>We believe we will see a strengthening in the reappraisal of cinema advertising as a distinct and different opportunity for advertisers. (DCM)
Slower growth in the remainder of 2014 but strong growth in 2015 (Pearl and Dean)</t>
  </si>
  <si>
    <t>DCM saw growth in screen advertising over the previous year, a hardening of price, and the beginnings of a reappraisal of how cinema advertising can be used more effectively (DCM)
Growth of approx 7% (Pearl and Dean)</t>
  </si>
  <si>
    <t>Dfood, drink</t>
  </si>
  <si>
    <t>Consolidation of spends with representatives who have a bigger circuit and better geographical coverage. As more cinemas are being built, advertising budgets are not growing with the same space. Hence what has been observed is that advertisers and agencies prefer to allocate most of their budgets to one supplier and get better discounts and packages</t>
  </si>
  <si>
    <t>We expect that cinema will close strongly this year and if the country keeps its growth path and adds population; next year should also show a growth. Care has to be taken of the audiences getting "turned off" as most of the advertising is featured on the screens with the highest seating capacities and hence a high number of ads are running there - we somehow need to find a balance. One of my recommendations to the operators is to add more trailers in between the advertising</t>
  </si>
  <si>
    <t xml:space="preserve">Spends shifting to other markets and Digital. The worst hit that we have is that with more people on the street there has been a renaissance in outdoor and their rates and thus there is not enough money left for spends on cinema. Also, outdoor exists in all countries regionally as a medium and this helps the medium to no end. Also, because of our success with Cinevations and also generally nowadays all advertisers want to do something different, engaging or challenging rater than basic advertising - this takes up a lot of time and efforts from ideation to execution. BTW we still only get campaigns when there is a spill over budget left after Pan-Arab TV is bought or if the advertiser is a local UAE based company </t>
  </si>
  <si>
    <t>The biggest impediment to Cinema growth in the USA is the desire of brands to group Cinema in the general Video/TV marketplace and pay CPMs commensurate to TV. To have cinema incorporated into tools used by agencies to help with media plans. Proving ROI via media mix modeling.</t>
  </si>
  <si>
    <t>Cinema is going to continue to attract a variety of brands but I expect that most will demand priing in line with the general Video marketplace. Continued CPM pressures and acceptance in the marketplace of cinema as a "video agnostic" platform.Shifting of TV upfront dollars by committing to longer campaigns in Cinema.</t>
  </si>
  <si>
    <t>More brands are open to Cinema but are looking at Cinema in the greater Video marketplace and looking for Cinema pricing to be competitive to other Video CPMs.Additionally, growing pressure to guarantee audience demographics. More requests for long-form advertising are being requested.</t>
  </si>
  <si>
    <t>* These countries will provide end of year data for On Screen Revenue</t>
  </si>
  <si>
    <t>1, The Scrren ads have huge oppotunities especial in second-tier and the third-tier cities because of the movie screens' repid developments there. 
2, The total revenue of screen ads in China in 2014 will break out CNY 1,600,000,000.</t>
  </si>
  <si>
    <t>Past Trends</t>
  </si>
  <si>
    <t>3D Opportunities</t>
  </si>
  <si>
    <t>Top 3D Advertisers</t>
  </si>
  <si>
    <t>Full Year 2014</t>
  </si>
  <si>
    <t>2015 (Full Year 2014 Survey)</t>
  </si>
  <si>
    <t>Full 2014 (ARS)</t>
  </si>
  <si>
    <t>Full 2014 (USD)</t>
  </si>
  <si>
    <t>Trillenium</t>
  </si>
  <si>
    <t>GUM</t>
  </si>
  <si>
    <t>Dental Helathcare</t>
  </si>
  <si>
    <t>Banco Hipotecario</t>
  </si>
  <si>
    <t>Techint</t>
  </si>
  <si>
    <t>Industrial</t>
  </si>
  <si>
    <t>Smaller clients, with smaller budgets are trying the medium.</t>
  </si>
  <si>
    <t>We expect to develope new smaller clients and bring consumer goods to the medium.</t>
  </si>
  <si>
    <t>No. 
We are developing a proposal for our clients in which we include the cost of conversion from 2D to 3D.</t>
  </si>
  <si>
    <t>We have difficulties getting consumer goods in our screen. They spend most of their budget on TV.</t>
  </si>
  <si>
    <t>est 850</t>
  </si>
  <si>
    <t>Appleton Estate</t>
  </si>
  <si>
    <t>Melbourne Museum</t>
  </si>
  <si>
    <t>Exhibitions</t>
  </si>
  <si>
    <t>Tourism and Events QLD</t>
  </si>
  <si>
    <t>Red Rooster</t>
  </si>
  <si>
    <t>Suncorp</t>
  </si>
  <si>
    <t>Auto and General</t>
  </si>
  <si>
    <t xml:space="preserve"> Finance / Insurance</t>
  </si>
  <si>
    <t xml:space="preserve">TPG </t>
  </si>
  <si>
    <t xml:space="preserve">Australian Government Defence </t>
  </si>
  <si>
    <t xml:space="preserve">Communications </t>
  </si>
  <si>
    <t>Westpac</t>
  </si>
  <si>
    <t>Finance / Insurance</t>
  </si>
  <si>
    <t>Limited take up by clients</t>
  </si>
  <si>
    <t>Continuing need to present communication solutions for clients and justification of cinema's inclusion in media plans. We are seeing growing acceptance of cinema from advertisers and a move by agencies to include cinema as part of their a/v screen based approach to planning.</t>
  </si>
  <si>
    <t>Strength of cinema product line up is driving conversations with brands. Cinema sitting as a driver to online campaigns in maintaining brand health.</t>
  </si>
  <si>
    <t>Justifying cinemas premium cost against the ongoing fragmetation of media and the rise of the percieved accountability offered through digital platforms. Continued strong content supply.</t>
  </si>
  <si>
    <t>Full 2014 (EUR)</t>
  </si>
  <si>
    <t>3M Post it</t>
  </si>
  <si>
    <t>office supplies</t>
  </si>
  <si>
    <t>L'Oréal</t>
  </si>
  <si>
    <t>TUI</t>
  </si>
  <si>
    <t>Political Party</t>
  </si>
  <si>
    <t>Lotteries</t>
  </si>
  <si>
    <t>A1 Telekom Austria</t>
  </si>
  <si>
    <t>Public Affairs</t>
  </si>
  <si>
    <t>FV. Chemische Industrie</t>
  </si>
  <si>
    <t>Mc Donald's</t>
  </si>
  <si>
    <t>Target and movie based bookings still increasing</t>
  </si>
  <si>
    <t xml:space="preserve">Target and Movie Booking still increases, </t>
  </si>
  <si>
    <t>Definately no. The big run is over. Production costs!!!</t>
  </si>
  <si>
    <t>cross media campaigns, on screen linked with mobile, online etc.</t>
  </si>
  <si>
    <t>BNP Paribas Fortis</t>
  </si>
  <si>
    <t>Ricoh</t>
  </si>
  <si>
    <t>Electronical devices</t>
  </si>
  <si>
    <t>Smart</t>
  </si>
  <si>
    <t>Fédération Wallonie-Bruxelles</t>
  </si>
  <si>
    <t>Poliakov</t>
  </si>
  <si>
    <t>COCA COLA BELGIUM LUXEMBOURG</t>
  </si>
  <si>
    <t>SUNTORY (ORANGINA SCHWEPPES)</t>
  </si>
  <si>
    <t>BMW GROUP BELGIUM</t>
  </si>
  <si>
    <t>AUTOMOBILE</t>
  </si>
  <si>
    <t>GDF SUEZ  GROUP (ELECTRABEL)</t>
  </si>
  <si>
    <t>Rise of mobileapplications</t>
  </si>
  <si>
    <t>No growth opportunity</t>
  </si>
  <si>
    <t>Competitiveness with online</t>
  </si>
  <si>
    <t>Full 2014 (CAD)</t>
  </si>
  <si>
    <t xml:space="preserve">Reduced advertiser spending through the first half of 2014.   First half impact impact on national advertising revenues from key advertiser World Cup and the Olympics broadcast commitments which negatively impacted first half Cinema ad revenues.  In addition, the winter was unusually harsh in Canada with an unseasonably cold spring which impacted retail sales reducing retail sector ad budgets.  Some key categories increased spend VS 1st half 2013, notably Wireless, Gov't, Oil sector, Education, Tourism, Entertainment, Packaged Goods, Toys and Retail Jewelry.   Second half sales were stronger with a return to more normalized markets and new client growth.  Q4 was particularly strong.  </t>
  </si>
  <si>
    <t>Expectation that 2015 will exceed 2014 revenues in face of more active advertiser spending and strong 2015 film slate.  Growing interactivity is a trend - On-Screen and in cinemas lobby (activations and Interactive Media Wall).  Anticipation that 2016 film slate will be as strong or stronger than 2015 with expectation for strong revenues / growth in 2016</t>
  </si>
  <si>
    <t>Interest in 3-D advertising has decreased significantly.  Fewer 3-D releases on the schedule and inconsistent timing of 3-D releases in combination with additional production costs has made the opportunity less appealing to average advertisers.</t>
  </si>
  <si>
    <t xml:space="preserve">Advertisers's continued strong support and use of Television continues to be a key challenge to increased Cinema spend from Advertisers.  Client expectation of speed of response and also expectation of shorter lead-time to on-screen placement (pressure on file encoding and distribution) is escalating.  Research and proof of ROI is a must for moany advertisers and "new" innovative ideas are expected for cinema.  Lack of a current means of audience demo reporting for Cinema / Reach/Frequency generation in Canada to compare with TV modeling is a barrier for some clients. In addition, growth of both Online and mobile ad spending, migrating budget from other media, is an ongoing challenge to Cinema Sales.  </t>
  </si>
  <si>
    <t>Enrique Pino</t>
  </si>
  <si>
    <t>price machine.</t>
  </si>
  <si>
    <t>Credit card</t>
  </si>
  <si>
    <t>IANSA Agro</t>
  </si>
  <si>
    <t xml:space="preserve">Iansa </t>
  </si>
  <si>
    <t>Beer company</t>
  </si>
  <si>
    <t>LAN</t>
  </si>
  <si>
    <t>airline</t>
  </si>
  <si>
    <t>McAnn</t>
  </si>
  <si>
    <t>media agency</t>
  </si>
  <si>
    <t>VTR</t>
  </si>
  <si>
    <t>A lot of interest in creative proposals, combined with new technologies</t>
  </si>
  <si>
    <t>Possibilities of interaction with the big screen and the social media  and between them</t>
  </si>
  <si>
    <t xml:space="preserve">I think it does, mainly because of the new scrrens in Chile: 4DX and IMAX. </t>
  </si>
  <si>
    <t>Being able to adecuate the exposition to the client expectations. Possibilitie of charging according to the real contacts reached.</t>
  </si>
  <si>
    <t>GuangMin</t>
  </si>
  <si>
    <t>Cosmetic</t>
  </si>
  <si>
    <t>Pure&amp;Mild</t>
  </si>
  <si>
    <t>Homekoo</t>
  </si>
  <si>
    <t xml:space="preserve"> Mercedes Benz</t>
  </si>
  <si>
    <t>Shiseido</t>
  </si>
  <si>
    <t>Mengniu</t>
  </si>
  <si>
    <t>BENZ</t>
  </si>
  <si>
    <t>It is a tight correlation between cinema and screen ads business that the better cinema, the better screen ads income, and vice versa.</t>
  </si>
  <si>
    <t>The screen ads in China will keep going, and expected annual box office in China will over 40 billion RMB in 2015.</t>
  </si>
  <si>
    <t>It is a huge marketing, because till now, 3D cinema ads are not very common in China.</t>
  </si>
  <si>
    <t xml:space="preserve">To maximum the unit revenue in 10 minutes, including ads form diversification, interactive game (wedong  app). </t>
  </si>
  <si>
    <t>Full 2014 (DKK)</t>
  </si>
  <si>
    <t>Østrisk Turistråd</t>
  </si>
  <si>
    <t>MinBio</t>
  </si>
  <si>
    <t>Streaming</t>
  </si>
  <si>
    <t>Majeriforeningen</t>
  </si>
  <si>
    <t>Good Times</t>
  </si>
  <si>
    <t>Gift voucher</t>
  </si>
  <si>
    <t>ROYAL UNIBREW</t>
  </si>
  <si>
    <t>HI-FI KLUBBEN</t>
  </si>
  <si>
    <t>Film distibution</t>
  </si>
  <si>
    <t>EGMONT MAGASINER</t>
  </si>
  <si>
    <t>Print</t>
  </si>
  <si>
    <t>ARLA FOODS</t>
  </si>
  <si>
    <t>Sikkerhedsstyrelsen</t>
  </si>
  <si>
    <t>Safty</t>
  </si>
  <si>
    <t>=</t>
  </si>
  <si>
    <t>Things are going well. I is a struggle to get attention in the media market. Therefore cinema i strong alternative</t>
  </si>
  <si>
    <t>Things have started well both on national and local advertising. I guess we will see more of the same as in 2014.</t>
  </si>
  <si>
    <t>no it is difficult to convince advertisers and we lack great 3D movies</t>
  </si>
  <si>
    <t>Advertisers cutting budgets, goodwill among media agencies, competition from digital media</t>
  </si>
  <si>
    <t>travel</t>
  </si>
  <si>
    <t>candy</t>
  </si>
  <si>
    <t>icecream</t>
  </si>
  <si>
    <t>SONERA</t>
  </si>
  <si>
    <t>telecom</t>
  </si>
  <si>
    <t xml:space="preserve">CLOETTA </t>
  </si>
  <si>
    <t>condy</t>
  </si>
  <si>
    <t>HARTWALL</t>
  </si>
  <si>
    <t xml:space="preserve">DNA </t>
  </si>
  <si>
    <t xml:space="preserve">PEPSICO NORDIC </t>
  </si>
  <si>
    <t>FAZER</t>
  </si>
  <si>
    <t>BERGSALA</t>
  </si>
  <si>
    <t>fmcg</t>
  </si>
  <si>
    <t xml:space="preserve">MONDELEZ </t>
  </si>
  <si>
    <t>nothing to report</t>
  </si>
  <si>
    <t xml:space="preserve">Stong cinema year, through big film titles. Media agencies structure changing; cinema part of the moving pictures strategies ( buyers are not anymore tradtional tv-buyers) </t>
  </si>
  <si>
    <t>no</t>
  </si>
  <si>
    <t>development of the cinema advertising planning and controlling systems. Programmatic buying, how to keep CPT price level.</t>
  </si>
  <si>
    <t>CYTA</t>
  </si>
  <si>
    <t>Confectionery-Coffee</t>
  </si>
  <si>
    <t>AMVYX</t>
  </si>
  <si>
    <t>Alcohol drinks</t>
  </si>
  <si>
    <t>AROMCA</t>
  </si>
  <si>
    <t>COLLAGEN</t>
  </si>
  <si>
    <t>Prarmacy Product</t>
  </si>
  <si>
    <t>_</t>
  </si>
  <si>
    <t xml:space="preserve">GERMANOS </t>
  </si>
  <si>
    <t>CARREFOUR</t>
  </si>
  <si>
    <t>NATIONAL BANK</t>
  </si>
  <si>
    <t>There has been an approximately 6% increase in On screen advertising vs 2013 as a result of increased expenditure in the following categories : banks/banking, insurance agencies, pharmaceuticals and retail. Decrease in production costs- because of fully screen digital- has also attracted small advertisers.</t>
  </si>
  <si>
    <t>Digitalization  will provide screen Ads with major development opportunities such as, Flexibility in programming, 3D Ad, Creative and innovative use of  the medium (interaction between the audience and the Big screen), Accurate reports  (Proof of Play).                                                                                                                                                                                                                                                        We estimate a further 5%-8% increase for 2015.</t>
  </si>
  <si>
    <t>There is no 3D advertising growth yet. However, we expect there will be growth due to the fact that all screens have already turned digital.</t>
  </si>
  <si>
    <t>• Cross media campaigns (Facebook, Instagram, Twitter, mobile/smartphone/iPhone applications, etc)
• Measurement tools (effectiveness of cinema advertising)</t>
  </si>
  <si>
    <t>500-600 approx.</t>
  </si>
  <si>
    <t>3 billion Approx.</t>
  </si>
  <si>
    <t>less than 1 %</t>
  </si>
  <si>
    <t>Full 2014 (INR)</t>
  </si>
  <si>
    <t>Luxury Watches</t>
  </si>
  <si>
    <t>Citibank</t>
  </si>
  <si>
    <t>Banking/ Cards</t>
  </si>
  <si>
    <t>Axis Bank</t>
  </si>
  <si>
    <t>ICICI</t>
  </si>
  <si>
    <t>Banking/Insurance</t>
  </si>
  <si>
    <t>HDFC Lfe</t>
  </si>
  <si>
    <t>SBI</t>
  </si>
  <si>
    <t>Banking/Insurance/Housing Loans</t>
  </si>
  <si>
    <t>Toothpaste/ Creame</t>
  </si>
  <si>
    <t>Engage</t>
  </si>
  <si>
    <t>Woodland</t>
  </si>
  <si>
    <t>idea</t>
  </si>
  <si>
    <t>Olx.in</t>
  </si>
  <si>
    <t>Online Portal</t>
  </si>
  <si>
    <t>With shifting audience tastes dictating novelty in content, filmwatching patterns will also change. Concept of blaockbuster costing will take a shape wherein brands needs to pay premium to be present at a big movie title. Movie watching is becomng a planned activty not impulse wathing . No. of movies watched is also expected to grow.</t>
  </si>
  <si>
    <t>still at a very nascent stage in India. Once the number of 3 D screen base increases post that 3D ads will also see a rise .</t>
  </si>
  <si>
    <t>The biggest challenge is Transparency  in cinema advertising . Authenticity if ads are playing as per the placement  because it cant be checked in every show. Each screen is unique &amp; hence it becomes extremely difficult to check each &amp; every screen. lack of data , consumer behaviour is also not concreate . Audience profile is changing rapidly &amp; hence data is not collected with that speed of change.data for single screen aduience is barely available</t>
  </si>
  <si>
    <t>wider range of products advertising, smaller budgets. Growth in local advertisers, decline in alcohol advertising and FMCG</t>
  </si>
  <si>
    <t>Mobile -richer cinema data - claser relationship with cinema chains. Further decline in alcohol advertising, more FMCG brands and Financials. Longterm the trading of remenant inventory on programmatic platforms.</t>
  </si>
  <si>
    <t>More detailed and updated  cinema goer data, bringing our data offering in line with digital standards, we are getting left behind with dependance on admissions, box office and one off studies, need more indepth information.,</t>
  </si>
  <si>
    <t>Ministry of Defence</t>
  </si>
  <si>
    <t>government</t>
  </si>
  <si>
    <t>Canary Islands</t>
  </si>
  <si>
    <t>tourism</t>
  </si>
  <si>
    <t>VPRO</t>
  </si>
  <si>
    <t>Unilever-Magnum</t>
  </si>
  <si>
    <t>insurances</t>
  </si>
  <si>
    <t>Coke-Fanta</t>
  </si>
  <si>
    <t>beverages</t>
  </si>
  <si>
    <t>Disoronno</t>
  </si>
  <si>
    <t>Walibi</t>
  </si>
  <si>
    <t>entertainment</t>
  </si>
  <si>
    <t>AB Inbev-Jupiler</t>
  </si>
  <si>
    <t>Sonos</t>
  </si>
  <si>
    <t>electrical goods</t>
  </si>
  <si>
    <t>Rabobank</t>
  </si>
  <si>
    <t xml:space="preserve">Volvo </t>
  </si>
  <si>
    <t>A brand new day-Jack Daniels</t>
  </si>
  <si>
    <t>The World Championship Football and the Olympic Wintergames were bleeders for cinema. It was a very competitive market, and the business started very late in the year, 51% of nett revenue we realised in Q4.</t>
  </si>
  <si>
    <t>Cinema will be more and more a target group medium</t>
  </si>
  <si>
    <t>To compete with TV. TV is 50% of the gross advertising expenditures and very cheap in the Netherlands.</t>
  </si>
  <si>
    <t>Full 2014 (NZD)</t>
  </si>
  <si>
    <t>NZ Trasnport Agency</t>
  </si>
  <si>
    <t>Community</t>
  </si>
  <si>
    <t>Singapor Airlines</t>
  </si>
  <si>
    <t>Visa PayWave</t>
  </si>
  <si>
    <t>Sky Programme Promotions</t>
  </si>
  <si>
    <t>Skinny</t>
  </si>
  <si>
    <t>Corona Extra</t>
  </si>
  <si>
    <t>TV3 Programme Promotions</t>
  </si>
  <si>
    <t>Sky TV Brand</t>
  </si>
  <si>
    <t>Just Juice</t>
  </si>
  <si>
    <t>Continuing need to present communication solutions to for clients and justificaton of cinema's inclusion in media plans, We are seeing growing acceptance of cinema from advertisers and a move by agencies to include cinema as part of their a/v screen based approach to planning</t>
  </si>
  <si>
    <t>Strength of cinema product line up is driving conversations with brands. Cinema sitting as a driver to online campaigns in maintaining brand health metrics..</t>
  </si>
  <si>
    <t>Justifying cinemas premium cost against the ongoing fragmentation of media and percieved accountability offered through digital platforms, Continued strong content supply.</t>
  </si>
  <si>
    <t>Full 2014 (PLN)</t>
  </si>
  <si>
    <t>Tarczyński</t>
  </si>
  <si>
    <t>Loyalty Partners</t>
  </si>
  <si>
    <t>Eurobank</t>
  </si>
  <si>
    <t>Shorter commercial blocks, more cross-promotion and selling actions, cinema room branding/sponsoring, using clients' data to new special actions (for example commercial mailing); higher activity of film distributorsthan in 2013</t>
  </si>
  <si>
    <t>Shorter blocks; more competitive market: from January 2015 we have fourth cinema broker TandemMedia.</t>
  </si>
  <si>
    <t>It's not a popular type of advertising in Poland in 2014. 2D advertising is more universal and cheaper.</t>
  </si>
  <si>
    <t>Full 2014 (SEK)</t>
  </si>
  <si>
    <t>Nordisk Film Distribution</t>
  </si>
  <si>
    <t>Svensk Filmindustri</t>
  </si>
  <si>
    <t>Noble Enterteinment</t>
  </si>
  <si>
    <t xml:space="preserve">SBS Discovery Radio </t>
  </si>
  <si>
    <t>LO</t>
  </si>
  <si>
    <t>Labor union</t>
  </si>
  <si>
    <t>VF Sweden (Lee)</t>
  </si>
  <si>
    <t>Samsung Electronics Nordic</t>
  </si>
  <si>
    <t>Arla Foods</t>
  </si>
  <si>
    <t>Labor Union</t>
  </si>
  <si>
    <t>SBS Discovery Radio</t>
  </si>
  <si>
    <t>Svenska Returpack</t>
  </si>
  <si>
    <t>Recycling</t>
  </si>
  <si>
    <t>Activision Nordic (World of Warcraft)</t>
  </si>
  <si>
    <t>TV ratings are declinging and advertisers are now trying to find alternative ways to reach out to their target audiences. This is a consequence of the movement from linear TV to different on demand-services when it comes to comsumption of movies and series at home. A fair share of these media investments are transferred to digital channels (to obtain reach) but it has also generated a positive effect on cinema investments. Web TV advertising have grown rapidely during 2014.</t>
  </si>
  <si>
    <t>The decline of linear TV will continue meaning that advertisers have to find alternative ways to both obtain reach and build/enhance brands by evoking emotions. RTB/Programmatic buying as well as personal communication is becoming more common and important in Sweden. It´s all about making sure that you are talking to the right consumers. This means that follow-ups and campaign measurements will become more and more importantin order to evaluate what effect different media channels generate (alone or together). The movement of media investments to digital channels will continue during 2015, however the increase will slow down.</t>
  </si>
  <si>
    <t>We have actively chosen not to invest in 3d advertising until we have an automated support for the sale of 3d.</t>
  </si>
  <si>
    <t xml:space="preserve">The biggest challenge at the moment is making sure that advertisers and media agencies understand the importance of including cinema in the media mix as the need for an environmet where you can communicate with the audience undisturbadly is greater than ever. Also, we will  focus on educating media agencies on why cinema advertising and how to buy it as market research show that they do not recommend it to advertisers when they should.  </t>
  </si>
  <si>
    <t>FARAH LEISURE PARKS MANAGEMENT</t>
  </si>
  <si>
    <t>STANDARD CHARTERED BANK</t>
  </si>
  <si>
    <t>BANKING &amp; FINANCE</t>
  </si>
  <si>
    <t>MAJID AL FUTTAIM GROUP</t>
  </si>
  <si>
    <t>ENTERTAINMENT &amp; REAL ESTATE</t>
  </si>
  <si>
    <t>AL FUTTAIM MOTORS</t>
  </si>
  <si>
    <t>EMIRATES OF ABU DHABI - JUDI</t>
  </si>
  <si>
    <t>GOVERNMENT AGENCIES/INSTITUTIONS</t>
  </si>
  <si>
    <t>CHEIL SGE (SAMSUNG)</t>
  </si>
  <si>
    <t>APPAREL LLC (TIM HORTONS)</t>
  </si>
  <si>
    <t>The market picked up from the 2nd quarter and the spends grew phenomenally on the back of good sentiment - this continued till the last half of November from where the market ran out of steam</t>
  </si>
  <si>
    <t>We believe that the market will be flat or see a 10% decline for us- but it is too early to tell</t>
  </si>
  <si>
    <t>NO - there is just no appetite anymore. I am meeting a local supplier soon and that will be the last throw of the dice</t>
  </si>
  <si>
    <t>Outdoor has become very expensive thus leaving lesser budgets for other mediums as digital takes a huge share as it. Also, because of the slowdown and sentiment shift consumers are holding on to their money and thus turnovers are falling for our advertisers and thus their appetite for our medium</t>
  </si>
  <si>
    <t>Full 2014 (BRL)</t>
  </si>
  <si>
    <t>Cosmetics &amp; Beauty</t>
  </si>
  <si>
    <t>E-commerce/ Technology</t>
  </si>
  <si>
    <t>Rio de Janeiro Government</t>
  </si>
  <si>
    <t>Public Government</t>
  </si>
  <si>
    <t>Jaguar and Land Rover Brasil</t>
  </si>
  <si>
    <t>Oi</t>
  </si>
  <si>
    <t>Mobile Communication</t>
  </si>
  <si>
    <t>Brazilian Tourism Authority</t>
  </si>
  <si>
    <t>Pay TV</t>
  </si>
  <si>
    <t>Full 2014 (COP)</t>
  </si>
  <si>
    <t>BANCOLOMBIA S.A.</t>
  </si>
  <si>
    <t>DIRECTV COLOMBIA LTDA</t>
  </si>
  <si>
    <t>PRODUCTOS FAMILIA S.A.</t>
  </si>
  <si>
    <t>WOMEN SUPPLYIES</t>
  </si>
  <si>
    <t>EMPRESAS PUBLICAS DE MEDELLIN E.S.P</t>
  </si>
  <si>
    <t>COLOMBIA MOVIL  S.A. ESP</t>
  </si>
  <si>
    <t>MOBILE</t>
  </si>
  <si>
    <t>FUNDACION UNIVERSITARIA DEL AREA ANDINA</t>
  </si>
  <si>
    <t>PATRIMONIO AUTONOMO FONDO NACIONAL DEL TURISMO FONTUR</t>
  </si>
  <si>
    <t xml:space="preserve">TOURISM </t>
  </si>
  <si>
    <t>GRUPO ANTIOQUEÑO DE APUESTAS S.A.</t>
  </si>
  <si>
    <t>FIDEICOMISOS SOCIEDAD FIDUCIARIA FIDUCOLDEX</t>
  </si>
  <si>
    <t>Banking and Insurance</t>
  </si>
  <si>
    <t>Phone</t>
  </si>
  <si>
    <t>CCSS</t>
  </si>
  <si>
    <t>supermarkets</t>
  </si>
  <si>
    <t>universities</t>
  </si>
  <si>
    <t>MULBAHUER</t>
  </si>
  <si>
    <t>Fila</t>
  </si>
  <si>
    <t>Clothing and Accessories</t>
  </si>
  <si>
    <t>Pollo Indio</t>
  </si>
  <si>
    <t>Nayib Bukele</t>
  </si>
  <si>
    <t>several</t>
  </si>
  <si>
    <t>deodorant</t>
  </si>
  <si>
    <t>mobilcom-debitel</t>
  </si>
  <si>
    <t>Fischerman's Friend</t>
  </si>
  <si>
    <t>Leerdammer</t>
  </si>
  <si>
    <t>Zuricher</t>
  </si>
  <si>
    <t>Full 2014 (GTQ)</t>
  </si>
  <si>
    <t>OPERADORA DE TIENDAS</t>
  </si>
  <si>
    <t>Universidad Panamericana</t>
  </si>
  <si>
    <t>Editorial Vision Tres Mil Uno</t>
  </si>
  <si>
    <t>Several</t>
  </si>
  <si>
    <t>KERNS</t>
  </si>
  <si>
    <t>Food snd Drinks</t>
  </si>
  <si>
    <t xml:space="preserve">Food and Drinks </t>
  </si>
  <si>
    <t>Full 2014 (HNL)</t>
  </si>
  <si>
    <t>Corporacion Jaar</t>
  </si>
  <si>
    <t>Vehicles and Accessories</t>
  </si>
  <si>
    <t>Sercom de Honduras</t>
  </si>
  <si>
    <t>Corporacion Dinant</t>
  </si>
  <si>
    <t>APAH</t>
  </si>
  <si>
    <t>PROFESSIONAL ASSOCIATIONS</t>
  </si>
  <si>
    <t>Kativo</t>
  </si>
  <si>
    <t>Casa de Gobierno</t>
  </si>
  <si>
    <t>stores</t>
  </si>
  <si>
    <t>ferrero</t>
  </si>
  <si>
    <t>Reckitt Benckiser</t>
  </si>
  <si>
    <t>cleaning products</t>
  </si>
  <si>
    <t>fastweb</t>
  </si>
  <si>
    <t>metlife</t>
  </si>
  <si>
    <t>insurance</t>
  </si>
  <si>
    <t>nestle</t>
  </si>
  <si>
    <t>airberlin</t>
  </si>
  <si>
    <t>pan monviso</t>
  </si>
  <si>
    <t>geomag</t>
  </si>
  <si>
    <t>toys</t>
  </si>
  <si>
    <t>sky</t>
  </si>
  <si>
    <t>television</t>
  </si>
  <si>
    <t>nissan</t>
  </si>
  <si>
    <t>oreal</t>
  </si>
  <si>
    <t>cosmetique</t>
  </si>
  <si>
    <t>wind</t>
  </si>
  <si>
    <t>phone company</t>
  </si>
  <si>
    <t>ngm</t>
  </si>
  <si>
    <t>manufacturers phones</t>
  </si>
  <si>
    <t>red bull</t>
  </si>
  <si>
    <t>drink</t>
  </si>
  <si>
    <t>perfetti</t>
  </si>
  <si>
    <t>volkswagen</t>
  </si>
  <si>
    <t>che banca</t>
  </si>
  <si>
    <t>procter</t>
  </si>
  <si>
    <t>0.08%</t>
  </si>
  <si>
    <t>Full 2014 (JPY)</t>
  </si>
  <si>
    <t>Facebook, Inc.</t>
  </si>
  <si>
    <t>SNS</t>
  </si>
  <si>
    <t>The Pokémon Company</t>
  </si>
  <si>
    <t>Seikyo Shimbun</t>
  </si>
  <si>
    <t>LIXIL</t>
  </si>
  <si>
    <t>household equipment</t>
  </si>
  <si>
    <t>Full 2014 (NIO)</t>
  </si>
  <si>
    <t>UCN</t>
  </si>
  <si>
    <t>Velosa</t>
  </si>
  <si>
    <t>Full 2014 (NOK)</t>
  </si>
  <si>
    <t>Pågen</t>
  </si>
  <si>
    <t>Coca COLA</t>
  </si>
  <si>
    <t>Nordisk Film Distribusjon</t>
  </si>
  <si>
    <t>LANDBRUKET</t>
  </si>
  <si>
    <t>COCA-COLA NORGE</t>
  </si>
  <si>
    <t>ORKLA</t>
  </si>
  <si>
    <t>Full 2014 (PAB)</t>
  </si>
  <si>
    <t>TELEFONICAS</t>
  </si>
  <si>
    <t>SISTEMAS MCOPCO</t>
  </si>
  <si>
    <t>SONY INTER - AMERICAN</t>
  </si>
  <si>
    <t>STORES</t>
  </si>
  <si>
    <t>BANCO GENERAL</t>
  </si>
  <si>
    <t>DISTRIBUIDORA COMERCIAL</t>
  </si>
  <si>
    <t>SANEAMIENTO DE LA BAHIA</t>
  </si>
  <si>
    <t>Not Measured</t>
  </si>
  <si>
    <t>Full 2014 (ZAR)</t>
  </si>
  <si>
    <t>Distell</t>
  </si>
  <si>
    <t>Kotex</t>
  </si>
  <si>
    <t>Multi media</t>
  </si>
  <si>
    <t>Jungle Crunchalots</t>
  </si>
  <si>
    <t>BLACKBERRY</t>
  </si>
  <si>
    <t>NOKIA COMMUNICATIONS</t>
  </si>
  <si>
    <t>COCA COLA SOUTH AFRICA</t>
  </si>
  <si>
    <t>SUPER SOLUTIONS SA PTY LT</t>
  </si>
  <si>
    <t>DISTELL</t>
  </si>
  <si>
    <t>BONITAS MEDICAL AID</t>
  </si>
  <si>
    <t>CELL C</t>
  </si>
  <si>
    <t>PEPSI CO INC</t>
  </si>
  <si>
    <t>TIGER BRANDS</t>
  </si>
  <si>
    <t>YUM SOUTH AFRICA</t>
  </si>
  <si>
    <t>Media/Broadcast</t>
  </si>
  <si>
    <t>Petroleum</t>
  </si>
  <si>
    <t>VODACOM COMMUNICATION</t>
  </si>
  <si>
    <t>MULTICHOICE AFRICA</t>
  </si>
  <si>
    <t>GUMTREE.CO.ZA</t>
  </si>
  <si>
    <t>E-Commerce</t>
  </si>
  <si>
    <t>NEDBANK</t>
  </si>
  <si>
    <t>TSOGO SUN</t>
  </si>
  <si>
    <t>INVESTEC BANK</t>
  </si>
  <si>
    <t>MCDONALDS FAST FOODS</t>
  </si>
  <si>
    <t>Kelloggs Coco Pops</t>
  </si>
  <si>
    <t>Full 2014 (CHF)</t>
  </si>
  <si>
    <t>3 M (Schweiz) AG</t>
  </si>
  <si>
    <t>easyJet</t>
  </si>
  <si>
    <t>Delivery</t>
  </si>
  <si>
    <t>Budesamt f. Energie</t>
  </si>
  <si>
    <t>Federal Office of Energy</t>
  </si>
  <si>
    <t>Essilor (Suisse) SA</t>
  </si>
  <si>
    <t>Eye Optical</t>
  </si>
  <si>
    <t>Industrial consumer goods</t>
  </si>
  <si>
    <t xml:space="preserve">WingTsun Schulen Schweiz </t>
  </si>
  <si>
    <t>Verein Open Air Gränichen</t>
  </si>
  <si>
    <t>AMAG</t>
  </si>
  <si>
    <t>Basler Vers.</t>
  </si>
  <si>
    <t>BMW (Schweiz)AG</t>
  </si>
  <si>
    <t>digitec</t>
  </si>
  <si>
    <t>Air 14 Payerne</t>
  </si>
  <si>
    <t>Military Airforce</t>
  </si>
  <si>
    <t>BFE</t>
  </si>
  <si>
    <t>Federal Office</t>
  </si>
  <si>
    <t>Campari</t>
  </si>
  <si>
    <t>NESTLE SA</t>
  </si>
  <si>
    <t>BMW (SCHWEIZ) AG</t>
  </si>
  <si>
    <t>Zürich Versicherungs-gesellschaft</t>
  </si>
  <si>
    <t>Consumer Electronic</t>
  </si>
  <si>
    <t>Full 2014 (GBP)</t>
  </si>
  <si>
    <t>Primesight</t>
  </si>
  <si>
    <t>Foyer displays</t>
  </si>
  <si>
    <t>Heineken Partnership</t>
  </si>
  <si>
    <t>Change4life and Disney partnership</t>
  </si>
  <si>
    <t>Children's health</t>
  </si>
  <si>
    <t>Cravendale</t>
  </si>
  <si>
    <t>Hasbro- My Little Pony</t>
  </si>
  <si>
    <t>Kid's toys</t>
  </si>
  <si>
    <t>American Express</t>
  </si>
  <si>
    <t xml:space="preserve">Lexus PH </t>
  </si>
  <si>
    <t>Hugo Boss</t>
  </si>
  <si>
    <t>The Times</t>
  </si>
  <si>
    <t>Cosmetics &amp; personal Care</t>
  </si>
  <si>
    <t>British Airways</t>
  </si>
  <si>
    <t>Littlewoods</t>
  </si>
  <si>
    <t>Direct Line</t>
  </si>
  <si>
    <t>Estrella</t>
  </si>
  <si>
    <t>LVMH</t>
  </si>
  <si>
    <t>Zubrowka</t>
  </si>
  <si>
    <t>Ddd Group Ltd</t>
  </si>
  <si>
    <t>Skincare</t>
  </si>
  <si>
    <t>Food and Drink</t>
  </si>
  <si>
    <t>Natwest</t>
  </si>
  <si>
    <t>Museum</t>
  </si>
  <si>
    <t>Go Compare</t>
  </si>
  <si>
    <t>HMV</t>
  </si>
  <si>
    <t>Entertainment Retail</t>
  </si>
  <si>
    <t>Activation Blizzard</t>
  </si>
  <si>
    <t xml:space="preserve">Entertainment </t>
  </si>
  <si>
    <t>Insurance-Insurance Underwriters</t>
  </si>
  <si>
    <t>Confectionery/Snacks</t>
  </si>
  <si>
    <t>Enterntainment- Cable TV</t>
  </si>
  <si>
    <t>Enterntainment - Cable TV</t>
  </si>
  <si>
    <t>RadioShack</t>
  </si>
  <si>
    <t>Retail - Electronic Stores</t>
  </si>
  <si>
    <t>Greyhound</t>
  </si>
  <si>
    <t>Travel &amp; Tourism- Transportation</t>
  </si>
  <si>
    <t>Entertainment - Movie Studios</t>
  </si>
  <si>
    <t>Department Stores</t>
  </si>
  <si>
    <t>Computer Hardware</t>
  </si>
  <si>
    <t>ABC/Disney</t>
  </si>
  <si>
    <t>Retail Department Store</t>
  </si>
  <si>
    <t>Travel &amp; Tourism - Tourism</t>
  </si>
  <si>
    <t>UNILEVER DT., HH</t>
  </si>
  <si>
    <t>SPRINGER AXEL SE, HH</t>
  </si>
  <si>
    <t>DT.SPARK.-+GIROVERBAND, BER</t>
  </si>
  <si>
    <t>BUNDESZ.F.GESUNDH.AUFKLAER., KOELN</t>
  </si>
  <si>
    <t>COCA-COLA, BER</t>
  </si>
  <si>
    <t>FERRERO DT., FFM</t>
  </si>
  <si>
    <t>TELEFONICA GERMANY, MUC</t>
  </si>
  <si>
    <t>DAIMLER AG, STUTTG</t>
  </si>
  <si>
    <t>Red Bull (Engery Drink)</t>
  </si>
  <si>
    <t>Activision (Worldt of Warcraft)</t>
  </si>
  <si>
    <t xml:space="preserve">Games </t>
  </si>
  <si>
    <t>Sony (The Order)</t>
  </si>
  <si>
    <t>The cost for 3d advertising stil impact in clients decision pro produce it. (Flix)
No. Agencies prefer the standard commercial. They only prefer 3D, when they have an issue which is needed to be showed in 3D (Kinomaxx)</t>
  </si>
  <si>
    <t>For 2014 we had campaigns related to World Cup in Brazil. (Flix)
Benefits integrated to the media, as such theaters tickets. / Good relationship with the distibutors to use the main characters in the promotional actions in the theaters / Innovation in the promotional actions. (Kinomaxx)</t>
  </si>
  <si>
    <t>For 2015 we expect campaigns related to the excellent films in line up. (Flix) 
Cinema ad which involves audience in onscreen interaction with new technologies / Information Content in advertising / Sports events in Brazil as an opportunity / Integration with other companies which brings benefits to the cinegoers and date to the exhibitors. (Kinomaxx)</t>
  </si>
  <si>
    <t xml:space="preserve"> The dificult year for Brazil economy and decrease in government media investment. (Flix)
Increase the market share of the Cinema on total advertising revenue and having Cinema as an usual media for the advertising campaigns  (Kinomaxx)</t>
  </si>
  <si>
    <t>No, the cost of producing a 3D is out of the advertisers' budget</t>
  </si>
  <si>
    <t>Combining digital activities with screen advertising</t>
  </si>
  <si>
    <t>Solid growth over last year</t>
  </si>
  <si>
    <t xml:space="preserve">Growth vs last year 2013 </t>
  </si>
  <si>
    <t>Economic Recession / Year of Government Elections/ TV and Digital Media growth</t>
  </si>
  <si>
    <t>No. Clients don't see 3D as a relevant field, 2D is sufficient for them</t>
  </si>
  <si>
    <t>accounts come in on short notice, global events as world championship had strong negative impact</t>
  </si>
  <si>
    <t>integration into video ad planning and buying strategics and tools (also programmatic)</t>
  </si>
  <si>
    <t>to justify the value of cinema compared to smart TV and video online.</t>
  </si>
  <si>
    <t xml:space="preserve">We had a reduction of -18% in screen adv </t>
  </si>
  <si>
    <t>We will hope to have a +10% screen adv versus 2014</t>
  </si>
  <si>
    <t>We didn't see a biggest challenge</t>
  </si>
  <si>
    <t>'No, 3D cinema advertising does not seem to grow. (Sunrise)
No. (Cinebridge)</t>
  </si>
  <si>
    <t>'Nothing special. (Sunrise)
Nothing especially (Cinebridge)</t>
  </si>
  <si>
    <t xml:space="preserve">As stated above, SNS and smartphone app (game)  Industry will continue to be in good shape. (Sunrise)
</t>
  </si>
  <si>
    <t>The number of the advertising clients in SNS and smartphone app (game)  Industry, such as Facebook, increased. (Sunrise)</t>
  </si>
  <si>
    <t>No. (CAPA)
Yes - It depends on customers deliveries in 3D (Media Direct)</t>
  </si>
  <si>
    <t>A significant decrease year-on-year: -11% net. Online video and online spend in general has exploded in Norway … at the expense not just of traditional print media but also the whole out of home category, total market was down 3.3% year-on-year (CAPA)
Longer story telling movies, 60-90 seconds.  (Media Direct)</t>
  </si>
  <si>
    <t>So far, so good! The signs are that we should end up flat year-on-year, so our short term aim is to stop the rot and repair the damage, then increase overall share through traditional on screen growth as well as alternative revenue sources (CAPA)
WebTV is a hard competitor. We expect that we are winning back the profil adds that are good in Cinema and bad on webTV (Media Direct)</t>
  </si>
  <si>
    <t>A digitally focused market with a downturn in total ad spend (CAPA)
Cinema is a small media struggling for its attention in the mediamarket.  (Media Direct)</t>
  </si>
  <si>
    <t>No (Popcorn)
Limited (Cinemark)</t>
  </si>
  <si>
    <t>Advertisers are requesting guaranteed audience attendances. Advertisers are electing to follow more movies but for short periods of time. Cinema advertising spend is decreasing due to a decrease in cinema attendances. Advertisers are requesting more exposure when using cinema as a media platform.i.e advertisers want access to advertising options on Popcorn Boxes, Foyer Displays, Foyer TV's Websites and Cinema Apps. We are experiencing growth in larger catagories (Popcorn)
We had an uptake iin overall campaign size (Cinemark)</t>
  </si>
  <si>
    <t>We expect to see a number of clients advertising with specific blockbusters due to concerns surround the decline in cinema audiences. 2015 is widely expected to show a growth in attendances, however the effects of this will only be felt in 2016 onwards once cinema can show the increase in attendances. Popcorn expects to see an increase in ad spend in 2015 due to our Multiscreen advertising package (Popcorn)
Guarunteed Audience should become a more mainstream way of buying cinema (Cinemark)</t>
  </si>
  <si>
    <t>Steady decline in cinema attendances due to a variety of alternative and cheaper forms of entertainment  eg DSTV box office as well as the growth in digital advertising (Popcorn)
Budget contraints still remain our biggest challange  (Cinemark)</t>
  </si>
  <si>
    <t>There are already a few inquiries regarding 3D cinema advertising. We see still a potential in increasing 3D advertising spendings.  (WW)
as before: not much more growth expexted; expenditures outweigh results in the perception of most clients. Other formats attract more attention. (Publicitas)</t>
  </si>
  <si>
    <t>It will be invested more in the cinema market in Switzerland. A lot of investors are planning new cinemas. Only in Zurich nineteen new cinemas screens will be built in the next two years.  Clients are still interested in Crossmedia offers -&gt; Story telling (WW)
shift from stills to animated/motion spots; respectively, increase in animations/spots, decrease in stills. growing demand for specific movie alignment/selection in the conception of campaigns. (Publicitas)</t>
  </si>
  <si>
    <t>For 2015 we expect a very strong advertising year since the program contains many blockbuster for the coming year. (WW)
innovative, cross-media concepts. involvement of audience.  (Publicitas)</t>
  </si>
  <si>
    <t>Due to the strong movie program in 2015 the expection is high. But we have to challenge the actual Euro crisis. (WW)
advantageous positioning of the big screen in the midst of a multi-screen society. re-enforcing cinema's position as modern, innovative medium towards competitive media. (Publicitas)</t>
  </si>
  <si>
    <t xml:space="preserve">No, very few brands are showing any interest in 3D. Historically demand was driven by tech brands however outside of film there is very little 3D content in the UK and therefore advertisers are not enquirying about it.  (DCM)
no - film product not strong enough  (PD)
</t>
  </si>
  <si>
    <t>Increase in new brands to cinema particualry from the retail sector. (DCM)
More clients matching their campaigns to specific films/film genres (PD)</t>
  </si>
  <si>
    <t>Branded Content, local advertising  (DCM)
growth in 2015 due to film product and improving economy (PD)</t>
  </si>
  <si>
    <t>Clients requirements to move spend to digital, proving the value (ROI) to clients. (DCM)
Competitor pricing (PD)</t>
  </si>
  <si>
    <t>Yes.</t>
  </si>
  <si>
    <t>More acceptance that cinema is a powerful video agnostic platform. Greater shift of Cinema buying from OOH to TV/Video agency buyers; increased interest in buying Cinema "upfront" in synch with Network TV buying.</t>
  </si>
  <si>
    <t>Continued pressure on Cinema CPMs to be competitive with other premium video options; increasingly challenging for cinema to rise above the clutter of myriad digital opportunities; greater opportunity to integrate cinema's digital prperties into on-screen buys.</t>
  </si>
  <si>
    <t>Advertisers continue to shift revenue to digital platforms such as online video and mobile advertising.</t>
  </si>
  <si>
    <t>500-600</t>
  </si>
  <si>
    <t>We didn't have 3d adv</t>
  </si>
  <si>
    <t>none - ni l- very little advertiser or agency buying</t>
  </si>
  <si>
    <t xml:space="preserve">Movie based advertising  is a trend  in India. Brand wish to chase big banner moviee to catch eyeballs. Digital screen s panetration has increased. </t>
  </si>
  <si>
    <t>JSC National sattelite company (Tricolor TV)</t>
  </si>
  <si>
    <t>Full 2014 (RUB)</t>
  </si>
  <si>
    <t>Full 2014 (TRY)</t>
  </si>
  <si>
    <t>Half Year 2015</t>
  </si>
  <si>
    <t>Full Year 2015</t>
  </si>
  <si>
    <t xml:space="preserve">Media </t>
  </si>
  <si>
    <t>Tuenti</t>
  </si>
  <si>
    <t>Patrichs</t>
  </si>
  <si>
    <t>Bubble Gummers</t>
  </si>
  <si>
    <t>Tarjeta Naranja</t>
  </si>
  <si>
    <t>Levite</t>
  </si>
  <si>
    <t>Speedy</t>
  </si>
  <si>
    <t>Verbund</t>
  </si>
  <si>
    <t>Power Supplier</t>
  </si>
  <si>
    <t>Kellys</t>
  </si>
  <si>
    <t>Lotterien</t>
  </si>
  <si>
    <t>OÖ Thermenholding</t>
  </si>
  <si>
    <t>Heyne Verlag</t>
  </si>
  <si>
    <t>Publisher</t>
  </si>
  <si>
    <t>Power Horse</t>
  </si>
  <si>
    <t>Meda Pharma</t>
  </si>
  <si>
    <t xml:space="preserve">Pharmaceutical </t>
  </si>
  <si>
    <t>D'IETEREN GROUP</t>
  </si>
  <si>
    <t>SCOTCH&amp;SODA</t>
  </si>
  <si>
    <t>Beverages/Alcohol</t>
  </si>
  <si>
    <t>ANHEUSER BUSCH INBEV</t>
  </si>
  <si>
    <t>EUROP ASSISTANCE</t>
  </si>
  <si>
    <t>MCDONALD'S</t>
  </si>
  <si>
    <t>CRANE AGENCY LLC</t>
  </si>
  <si>
    <t>COLUMBIA TRISTAR FILMES DO BRASIL</t>
  </si>
  <si>
    <t>Film production and distribution studio</t>
  </si>
  <si>
    <t>Television network</t>
  </si>
  <si>
    <t>Provider of streaming movies and TV series</t>
  </si>
  <si>
    <t>THE WALT DISNEY COMPANY (BRASIL)</t>
  </si>
  <si>
    <t xml:space="preserve">BRADESCO CARTOES - AGENCIA ALPHAVILLE </t>
  </si>
  <si>
    <t>VIGOR ALIMENTOS</t>
  </si>
  <si>
    <t>VIVO - TELEFONICA</t>
  </si>
  <si>
    <t>PARIS FILMES</t>
  </si>
  <si>
    <t>PARAMOUNT</t>
  </si>
  <si>
    <t>Unilever - 0001-04</t>
  </si>
  <si>
    <t>Apple Computer</t>
  </si>
  <si>
    <t>ANCINE</t>
  </si>
  <si>
    <t>SECULT - 0001-08</t>
  </si>
  <si>
    <t>Kaiser</t>
  </si>
  <si>
    <t>Boticario Calamo</t>
  </si>
  <si>
    <t>FIAT 0037-67</t>
  </si>
  <si>
    <t>Cartoon Network</t>
  </si>
  <si>
    <t>TV network</t>
  </si>
  <si>
    <t>P&amp; G</t>
  </si>
  <si>
    <t>Royal Unibrew</t>
  </si>
  <si>
    <t>M &amp; M</t>
  </si>
  <si>
    <t>Bisca</t>
  </si>
  <si>
    <t>Gift Card</t>
  </si>
  <si>
    <t>Abloy</t>
  </si>
  <si>
    <t>Locks / Keyes</t>
  </si>
  <si>
    <t>HK</t>
  </si>
  <si>
    <t>Marli</t>
  </si>
  <si>
    <t>Paulig</t>
  </si>
  <si>
    <t>MTV</t>
  </si>
  <si>
    <t>Sparkassenverband</t>
  </si>
  <si>
    <t>mobilcom debitel</t>
  </si>
  <si>
    <t>Leerdamer</t>
  </si>
  <si>
    <t>Secret.de</t>
  </si>
  <si>
    <t>Gruner &amp; Jahr</t>
  </si>
  <si>
    <t>Sunexpress</t>
  </si>
  <si>
    <t>Bundesministerium für gesundheitliche Aufklärung</t>
  </si>
  <si>
    <t>Jura</t>
  </si>
  <si>
    <t>Posh Global</t>
  </si>
  <si>
    <t>Electronic Cigarettes</t>
  </si>
  <si>
    <t>NN</t>
  </si>
  <si>
    <t>netflix</t>
  </si>
  <si>
    <t>entertaiment</t>
  </si>
  <si>
    <t xml:space="preserve">broadband </t>
  </si>
  <si>
    <t>paramount</t>
  </si>
  <si>
    <t>mcdonalds</t>
  </si>
  <si>
    <t>ebs</t>
  </si>
  <si>
    <t>bank of ireland</t>
  </si>
  <si>
    <t>cadbury</t>
  </si>
  <si>
    <t>chocolate</t>
  </si>
  <si>
    <t>vodafone</t>
  </si>
  <si>
    <t>phone</t>
  </si>
  <si>
    <t>electronics</t>
  </si>
  <si>
    <t>ROYAL CANIN ITALIA SRL</t>
  </si>
  <si>
    <t>pet food</t>
  </si>
  <si>
    <t>GOOGLE ITALY SRL</t>
  </si>
  <si>
    <t>service</t>
  </si>
  <si>
    <t>LIMONI SPA</t>
  </si>
  <si>
    <t>fragrance</t>
  </si>
  <si>
    <t>MONDADORI LIBRI SPA</t>
  </si>
  <si>
    <t>publishing</t>
  </si>
  <si>
    <t>INDUSTRIE TESTI SPA</t>
  </si>
  <si>
    <t>jewelry</t>
  </si>
  <si>
    <t>DB BAHN ITALIA SRL</t>
  </si>
  <si>
    <t>24 Carrots</t>
  </si>
  <si>
    <t>Eventing</t>
  </si>
  <si>
    <t>Blue Platinum</t>
  </si>
  <si>
    <t>Emperors Palace</t>
  </si>
  <si>
    <t>Sanlam</t>
  </si>
  <si>
    <t>Brand Unlimited</t>
  </si>
  <si>
    <t>Havas Sports and Ent</t>
  </si>
  <si>
    <t>Sport and Ent</t>
  </si>
  <si>
    <t>Axiz Work Group</t>
  </si>
  <si>
    <t>Rectron</t>
  </si>
  <si>
    <t>Internet Solutions</t>
  </si>
  <si>
    <t>Hottoys</t>
  </si>
  <si>
    <t>Toy / Figure</t>
  </si>
  <si>
    <t>Benesse</t>
  </si>
  <si>
    <t>WorksApplications</t>
  </si>
  <si>
    <t>Bandai</t>
  </si>
  <si>
    <t>Konami</t>
  </si>
  <si>
    <t xml:space="preserve">Santander Bank </t>
  </si>
  <si>
    <t>Brynild Gruppen</t>
  </si>
  <si>
    <t>Sonans Privatgymnas</t>
  </si>
  <si>
    <t xml:space="preserve">Odin Forvaltnig </t>
  </si>
  <si>
    <t>Next Film</t>
  </si>
  <si>
    <t>Huawei</t>
  </si>
  <si>
    <t>Coca Cola Company SA</t>
  </si>
  <si>
    <t>Mango Airlines</t>
  </si>
  <si>
    <t>Travel transport</t>
  </si>
  <si>
    <t>Spur</t>
  </si>
  <si>
    <t>BANDAI NAMUKO</t>
  </si>
  <si>
    <t>avex music publishing</t>
  </si>
  <si>
    <t>Hotel, Resorts</t>
  </si>
  <si>
    <t>Nordisk Film AB</t>
  </si>
  <si>
    <t>Power/Electrics</t>
  </si>
  <si>
    <t>AB Svensk Filmindustri</t>
  </si>
  <si>
    <t>Procter &amp; Gamble Nordic Inc.</t>
  </si>
  <si>
    <t>Burger King Sweden AB</t>
  </si>
  <si>
    <t>Ford Motor Company AB</t>
  </si>
  <si>
    <t>ICA Handlarnas AB</t>
  </si>
  <si>
    <t>Samsung  / AdScreen</t>
  </si>
  <si>
    <t>Jaguar Land Rover  / AdScreen</t>
  </si>
  <si>
    <t>Porsche  / AdScreen</t>
  </si>
  <si>
    <t>Genossenschaft Migors Aare  / AdScreen</t>
  </si>
  <si>
    <t>Büro für Ereignisse GmbH  / AdScreen</t>
  </si>
  <si>
    <t>einSTOFFen GmbH / AdScreen</t>
  </si>
  <si>
    <t>Bundesamt für Gesundheit /  Cine Flyer</t>
  </si>
  <si>
    <t>Public health</t>
  </si>
  <si>
    <t>Walt Disney Studios</t>
  </si>
  <si>
    <t>film distributor</t>
  </si>
  <si>
    <t>Independent Films</t>
  </si>
  <si>
    <t>Dutch Filmworks</t>
  </si>
  <si>
    <t>eOne</t>
  </si>
  <si>
    <t>Tros Kompas</t>
  </si>
  <si>
    <t>magazines</t>
  </si>
  <si>
    <t>CB12</t>
  </si>
  <si>
    <t>personal care</t>
  </si>
  <si>
    <t xml:space="preserve">casino </t>
  </si>
  <si>
    <t>ASTEL ELEKTRONİK</t>
  </si>
  <si>
    <t xml:space="preserve">TURKCELL İLETİŞİM </t>
  </si>
  <si>
    <t>Telecommunucation</t>
  </si>
  <si>
    <t>TAB GIDA A.Ş</t>
  </si>
  <si>
    <t>PAPİLLON OTEL</t>
  </si>
  <si>
    <t>MAC ATHLETIC</t>
  </si>
  <si>
    <t>VOLVO CAR TÜRKİYE</t>
  </si>
  <si>
    <t>BEYMEN</t>
  </si>
  <si>
    <t>Textile</t>
  </si>
  <si>
    <t>INT CREATİVE TALENT</t>
  </si>
  <si>
    <t>ANADOLU SİGORTA</t>
  </si>
  <si>
    <t>Double Tree Hilton</t>
  </si>
  <si>
    <t>Carte Noir</t>
  </si>
  <si>
    <t>Branston</t>
  </si>
  <si>
    <t>Aussie Hair Care</t>
  </si>
  <si>
    <t>Cushelle</t>
  </si>
  <si>
    <t>Telcoms</t>
  </si>
  <si>
    <t>YSL</t>
  </si>
  <si>
    <t>PRIMESIGHT</t>
  </si>
  <si>
    <t>MULTI ADVERTISERS</t>
  </si>
  <si>
    <t>HEINEKEN UK</t>
  </si>
  <si>
    <t>DRINK</t>
  </si>
  <si>
    <t>VODAFONE UK LTD</t>
  </si>
  <si>
    <t>BRITISH SKY BROADCASTING PLC</t>
  </si>
  <si>
    <t>ENTERTAINMENT &amp; THE MEDIA</t>
  </si>
  <si>
    <t>DIAGEO UK LTD</t>
  </si>
  <si>
    <t>CHANEL LTD</t>
  </si>
  <si>
    <t>COSMETICS &amp; TOILETRIES</t>
  </si>
  <si>
    <t>NEWS GROUP NEWSPAPERS LTD</t>
  </si>
  <si>
    <t>TUI TRAVEL PLC</t>
  </si>
  <si>
    <t>TRAVEL &amp; TRANSPORT</t>
  </si>
  <si>
    <t>HASBRO UK LTD (CLIENT DIRECT)</t>
  </si>
  <si>
    <t>LEISURE EQUIPMENT</t>
  </si>
  <si>
    <t>BANDAI NAMCO GAMES UK LTD</t>
  </si>
  <si>
    <t>COMPUTERS</t>
  </si>
  <si>
    <t>CITIBANK NA DUBAI</t>
  </si>
  <si>
    <t>ACER COMPUTERS MIDDLE EAST LIMITED</t>
  </si>
  <si>
    <t>COMPUTERS/ INFORMATION TECHNOLOGY</t>
  </si>
  <si>
    <t>RESTAURANT &amp; CATERING</t>
  </si>
  <si>
    <t>GLOBAL VILLAGE</t>
  </si>
  <si>
    <t>Dell FZ LLC</t>
  </si>
  <si>
    <t>MASAFI MINERAL WATER CO</t>
  </si>
  <si>
    <t>Emirates Integrated Telecom.</t>
  </si>
  <si>
    <t>United States Navy</t>
  </si>
  <si>
    <t>Government/Associations/Educational</t>
  </si>
  <si>
    <t>Lindt Chocolate</t>
  </si>
  <si>
    <t>Google Inc</t>
  </si>
  <si>
    <t>Retail / Apparel</t>
  </si>
  <si>
    <t>FOX Broadcasting</t>
  </si>
  <si>
    <t>Bud Light</t>
  </si>
  <si>
    <t>Beer / Spirits</t>
  </si>
  <si>
    <t>Discover</t>
  </si>
  <si>
    <t>UCA</t>
  </si>
  <si>
    <t>GlaxoSmithKline</t>
  </si>
  <si>
    <t>Farmaceutic</t>
  </si>
  <si>
    <t>Entertainment / Media</t>
  </si>
  <si>
    <t>TPG Internet Pty Ltd</t>
  </si>
  <si>
    <t xml:space="preserve">Food/Beverage </t>
  </si>
  <si>
    <t>Westpac Banking Corp</t>
  </si>
  <si>
    <t>QANTAS</t>
  </si>
  <si>
    <t>ANZ Bank</t>
  </si>
  <si>
    <t xml:space="preserve">Finance/Insurance </t>
  </si>
  <si>
    <t>Mars Snackfoods</t>
  </si>
  <si>
    <t>Origin Energy</t>
  </si>
  <si>
    <t xml:space="preserve">Utilities </t>
  </si>
  <si>
    <t>Samsung Electronics Aust P/L</t>
  </si>
  <si>
    <t xml:space="preserve">Electronics </t>
  </si>
  <si>
    <t>VW/Seat/Audi</t>
  </si>
  <si>
    <t>XXXLutz GmbH</t>
  </si>
  <si>
    <t>Furniture Retail</t>
  </si>
  <si>
    <t>Ford Motor Company</t>
  </si>
  <si>
    <t>Mercedes-Benz Austria</t>
  </si>
  <si>
    <t>Sky Österreich GmbH</t>
  </si>
  <si>
    <t>Pay TV channel</t>
  </si>
  <si>
    <t>Unilever Austria GmbH</t>
  </si>
  <si>
    <t>FMCG/Food (Axe, Ben&amp;Jerrys)</t>
  </si>
  <si>
    <t>AUVA</t>
  </si>
  <si>
    <t xml:space="preserve">Public Insurance/Health and Safety </t>
  </si>
  <si>
    <t xml:space="preserve">TELEFONICA </t>
  </si>
  <si>
    <t>MASTERCARD BRASIL</t>
  </si>
  <si>
    <t>BNDES</t>
  </si>
  <si>
    <t>HERING</t>
  </si>
  <si>
    <t>Securities</t>
  </si>
  <si>
    <t>Govenment</t>
  </si>
  <si>
    <t>Non-Alchoholic Beverage</t>
  </si>
  <si>
    <t>Wireless/Telecom</t>
  </si>
  <si>
    <t>Alcoholic Beverage</t>
  </si>
  <si>
    <t>Loyalty</t>
  </si>
  <si>
    <t xml:space="preserve">Empresa de Telecomunicaciones Bogota </t>
  </si>
  <si>
    <t>FONTUR Fondo Nacional de Turismo</t>
  </si>
  <si>
    <t>Forward Sas</t>
  </si>
  <si>
    <t>Carat Colombia SAS</t>
  </si>
  <si>
    <t>Universidad de Antioquia</t>
  </si>
  <si>
    <t>Reditos Empresariales</t>
  </si>
  <si>
    <t>Serfinad SAS</t>
  </si>
  <si>
    <t>Corporacion Publicitaria de Comombia SA</t>
  </si>
  <si>
    <t>Vizeum Colombia SAS/AXN</t>
  </si>
  <si>
    <t>Consejo de Seguridad Vial</t>
  </si>
  <si>
    <t>SCA-Saba</t>
  </si>
  <si>
    <t>Junta de Proteccion Social</t>
  </si>
  <si>
    <t xml:space="preserve">Banking and Insurance </t>
  </si>
  <si>
    <t>Feminine Products</t>
  </si>
  <si>
    <t xml:space="preserve">Vehicles </t>
  </si>
  <si>
    <t>OISTER</t>
  </si>
  <si>
    <t>CBB MOBIL</t>
  </si>
  <si>
    <t>EMIRATES</t>
  </si>
  <si>
    <t>Telephonics</t>
  </si>
  <si>
    <t>Govermment</t>
  </si>
  <si>
    <t>Moldea</t>
  </si>
  <si>
    <t>Boltio</t>
  </si>
  <si>
    <t>Fedecredito</t>
  </si>
  <si>
    <t>LNB</t>
  </si>
  <si>
    <t>Tele operator</t>
  </si>
  <si>
    <t>Hengitysliitto</t>
  </si>
  <si>
    <t>The Organisation for Respiratory Health in Finland</t>
  </si>
  <si>
    <t>Sonera</t>
  </si>
  <si>
    <t>AUDI AG, INGOLSTADT</t>
  </si>
  <si>
    <t>NETFLIX,  LOS GATOS</t>
  </si>
  <si>
    <t>Retail and Mail-Order</t>
  </si>
  <si>
    <t>IMMOWELT, NUERNBERG</t>
  </si>
  <si>
    <t>IKEA DT., HOFHEIM</t>
  </si>
  <si>
    <t>Home and Garden</t>
  </si>
  <si>
    <t>CAMPARI DT., OBERHACHING</t>
  </si>
  <si>
    <t>SAMSUNG ELECTRONICS, SCHWALBACH</t>
  </si>
  <si>
    <t>GROUPAMA</t>
  </si>
  <si>
    <t>Cereals / Coffees</t>
  </si>
  <si>
    <t>Food Retail</t>
  </si>
  <si>
    <t>LOREAL</t>
  </si>
  <si>
    <t>NATIONAL BANK OF GREECE</t>
  </si>
  <si>
    <t>Molinos modernos</t>
  </si>
  <si>
    <t>Hospital La Paz</t>
  </si>
  <si>
    <t>Superintendencia de Bancos</t>
  </si>
  <si>
    <t>Brahva Gold</t>
  </si>
  <si>
    <t>Supermercado La Torre</t>
  </si>
  <si>
    <t>Ficohsa</t>
  </si>
  <si>
    <t>Corp JAAR-KIA</t>
  </si>
  <si>
    <t>Pizza Hut - KFC</t>
  </si>
  <si>
    <t xml:space="preserve">UNO </t>
  </si>
  <si>
    <t>UNITEC- CEUTEC</t>
  </si>
  <si>
    <t>p&amp;g</t>
  </si>
  <si>
    <t>diageo</t>
  </si>
  <si>
    <t>coca cola</t>
  </si>
  <si>
    <t xml:space="preserve">red bull </t>
  </si>
  <si>
    <t>unilever</t>
  </si>
  <si>
    <t>SKY ITALIA SRL</t>
  </si>
  <si>
    <t>TELECOM ITALIA SPA</t>
  </si>
  <si>
    <t>telecommunications</t>
  </si>
  <si>
    <t>CHE BANCA!</t>
  </si>
  <si>
    <t>automotive</t>
  </si>
  <si>
    <t>FORD ITALIANA SPA</t>
  </si>
  <si>
    <t>ALMO NATURE SPA</t>
  </si>
  <si>
    <t>MYLAN</t>
  </si>
  <si>
    <t>pharmaceutics</t>
  </si>
  <si>
    <t>NIKE EHQ</t>
  </si>
  <si>
    <t>APPLE</t>
  </si>
  <si>
    <t>computer</t>
  </si>
  <si>
    <t xml:space="preserve">PERFETTI </t>
  </si>
  <si>
    <t>Level5</t>
  </si>
  <si>
    <t>Cabinet Office</t>
  </si>
  <si>
    <t>Web Server</t>
  </si>
  <si>
    <t>Sony Computer Entertainment Inc.</t>
  </si>
  <si>
    <t>Levi Strauss Japan</t>
  </si>
  <si>
    <t xml:space="preserve">Fashion, Accessories </t>
  </si>
  <si>
    <t>Electric home appliances</t>
  </si>
  <si>
    <t>NZTA</t>
  </si>
  <si>
    <t>Spark</t>
  </si>
  <si>
    <t>Brown Goods</t>
  </si>
  <si>
    <t>Air New Zealand</t>
  </si>
  <si>
    <t>Fonterra</t>
  </si>
  <si>
    <t>Hauwei</t>
  </si>
  <si>
    <t>Fisher and Paykel</t>
  </si>
  <si>
    <t>Foodstuffs</t>
  </si>
  <si>
    <t>Sitel</t>
  </si>
  <si>
    <t>consumer goods</t>
  </si>
  <si>
    <t>Landbruket</t>
  </si>
  <si>
    <t>Pepsico/ringnes</t>
  </si>
  <si>
    <t>Mills</t>
  </si>
  <si>
    <t>Syklus</t>
  </si>
  <si>
    <t>Enviroment</t>
  </si>
  <si>
    <t>Sistema MCOPCO</t>
  </si>
  <si>
    <t>Canon</t>
  </si>
  <si>
    <t>Master card</t>
  </si>
  <si>
    <t>Franquicias Panameñas</t>
  </si>
  <si>
    <t>Hochland</t>
  </si>
  <si>
    <t>MTS</t>
  </si>
  <si>
    <t>MEGAFON</t>
  </si>
  <si>
    <t>Three Ships Whiskey</t>
  </si>
  <si>
    <t>Twisp</t>
  </si>
  <si>
    <t>E-cigarettes</t>
  </si>
  <si>
    <t>Savannah / Hunters</t>
  </si>
  <si>
    <t>Jameson Whiskey</t>
  </si>
  <si>
    <t>Electronics/B2B</t>
  </si>
  <si>
    <t>Old Mutual</t>
  </si>
  <si>
    <t>TWISP</t>
  </si>
  <si>
    <t>Electronics (Cigerettes)</t>
  </si>
  <si>
    <t>Systembolaget</t>
  </si>
  <si>
    <t>Orkla Foods Sverige AB</t>
  </si>
  <si>
    <t>Samsung Electronics Nordic AB</t>
  </si>
  <si>
    <t>TeliaSonera Sverige AB</t>
  </si>
  <si>
    <t>MEDA OTC AB</t>
  </si>
  <si>
    <t>McDonald's Svenska AB</t>
  </si>
  <si>
    <t>Schweizerische Mobiliar Versicherungsgesellschaft AG</t>
  </si>
  <si>
    <t>Salt Mobile SA</t>
  </si>
  <si>
    <t>Digital &amp; household</t>
  </si>
  <si>
    <t>Migros-Genossenschafts-Bund</t>
  </si>
  <si>
    <t>Suva</t>
  </si>
  <si>
    <t>COOP-GRUPPE Genossenschaft</t>
  </si>
  <si>
    <t>Citroen (Suisse) S.A</t>
  </si>
  <si>
    <t>ZWEIFEL POMY-CHIPS AG</t>
  </si>
  <si>
    <t>alcohol (beer)</t>
  </si>
  <si>
    <t>Scotch &amp; Soda</t>
  </si>
  <si>
    <t>Nestlé - Nespresso</t>
  </si>
  <si>
    <t>coffee</t>
  </si>
  <si>
    <t>Tele2</t>
  </si>
  <si>
    <t>PERFETTİ GIDA SAN.</t>
  </si>
  <si>
    <t xml:space="preserve">ETS/ERSOY TURİSTİK </t>
  </si>
  <si>
    <t>TURKCELL İLETİŞİM</t>
  </si>
  <si>
    <t>KARACA ZÜCCACİYE</t>
  </si>
  <si>
    <t>Home Accessories</t>
  </si>
  <si>
    <t>ETİ GIDA SANAYİ</t>
  </si>
  <si>
    <t>FİAT</t>
  </si>
  <si>
    <t>CHP</t>
  </si>
  <si>
    <t xml:space="preserve">Political </t>
  </si>
  <si>
    <t>Htc - One</t>
  </si>
  <si>
    <t>Lidl - Prod Rge</t>
  </si>
  <si>
    <t>Virgin Media - Broadband</t>
  </si>
  <si>
    <t>Sony - Xperia Z5</t>
  </si>
  <si>
    <t>Google - Android</t>
  </si>
  <si>
    <t>Seat - Leon/leon Rge</t>
  </si>
  <si>
    <t>Sport England - This Girl Can</t>
  </si>
  <si>
    <t>Audi - Rs 3 Sportback</t>
  </si>
  <si>
    <t>Comparethemarket Com - Online Compa</t>
  </si>
  <si>
    <t>Samsung - Galaxy S6 Edge Plus</t>
  </si>
  <si>
    <t>VOLKSWAGEN GROUP (UK) LTD</t>
  </si>
  <si>
    <t>MOTORS</t>
  </si>
  <si>
    <t>VIRGIN MEDIA LTD</t>
  </si>
  <si>
    <t>NISSAN MOTOR (GB) LTD</t>
  </si>
  <si>
    <t>MICROSOFT LTD</t>
  </si>
  <si>
    <t>SAMSUNG ELECTRONICS LTD</t>
  </si>
  <si>
    <t>CONFUSED.COM</t>
  </si>
  <si>
    <t>Emirates Integrated Telecommunications Co.</t>
  </si>
  <si>
    <t>FURNITURES &amp; FIXTURES</t>
  </si>
  <si>
    <t>JAGUAR LANDROVER LTD</t>
  </si>
  <si>
    <t>Majid Al Futtaim Leisure &amp; Entertainment LLC</t>
  </si>
  <si>
    <t>ABU DHABI MEDIA COMPANY</t>
  </si>
  <si>
    <t>Insurance/Banking</t>
  </si>
  <si>
    <t>State Farm</t>
  </si>
  <si>
    <t>US Army</t>
  </si>
  <si>
    <t>Government/Associations</t>
  </si>
  <si>
    <t>Yahoo</t>
  </si>
  <si>
    <t>Internet Sites</t>
  </si>
  <si>
    <t>Kia</t>
  </si>
  <si>
    <t>2016 (Full Year 2015 Survey)</t>
  </si>
  <si>
    <t>Yes, we are having some inquires from the clients.</t>
  </si>
  <si>
    <t>Very limited take up of 3D by advertisers</t>
  </si>
  <si>
    <t>Definately no!</t>
  </si>
  <si>
    <t>Less and less</t>
  </si>
  <si>
    <t>Its a good Oppotunity to exhibitors but not for Advertising (Flix)
No.  (Kinomaxx)</t>
  </si>
  <si>
    <t>Not sure, it has been declining</t>
  </si>
  <si>
    <t>3D cinema advertising is a big opportunity because we haven't had any 3D spots on screen in 2015</t>
  </si>
  <si>
    <t>We recognize a decline of 3D cinema advertising in our markets. It seems that this sector is not of importance for advertising clients anymore.</t>
  </si>
  <si>
    <t>No - Advertisers are more interested in live interactions with the brand or wants the audience try their products (sampling, display or demostrations)</t>
  </si>
  <si>
    <t>Very limited take up by advertisers</t>
  </si>
  <si>
    <t>No. (CAPA)
There is always the possibility that someone will be interested in 3D advertising, but most clients make their movies for multiple screens, so 3D is rarely an option. (Media Direct)</t>
  </si>
  <si>
    <t>We don't think so, beacuse ther was none 3D commercial last year</t>
  </si>
  <si>
    <t>We have sold 3D advertising for many years, but the demand for it is very limited. So the answer is no.</t>
  </si>
  <si>
    <t>We do not make any significant sales with 3D cinema advertising in Switzerland.</t>
  </si>
  <si>
    <t xml:space="preserve">Yes - It depends on 3D creatives and available content. It provides a growth in Turkey </t>
  </si>
  <si>
    <t xml:space="preserve">No, we have very little demand from Advertisers specifically around 3D films or 3D advertising.   (DCM)
no  (PD)
</t>
  </si>
  <si>
    <t>Nope - no advertiser is keen on this</t>
  </si>
  <si>
    <t>The focus is more and more on target groups or specific movies instead of regions or "theatre packages"</t>
  </si>
  <si>
    <t>The trend of 2015 is still ongoing</t>
  </si>
  <si>
    <t xml:space="preserve">Growth across a range of advertiser categories in 2015, driven by a transition in how brands are using cinema with a focus on audience delivery. A strong year at the box office and a diverse range of blockbuster titles have delivered uplifts in core advertiser demographics against increaing </t>
  </si>
  <si>
    <t>The continued strong cinema release slate ahead across 2016 and 2017, coupled with the ongoing challenges brands face in reaching engaged consumers against a landscape of increasing ad avoidance and audience fragmentation, provides confidence in the future outlook for cinema</t>
  </si>
  <si>
    <t>Premium cinema and alternative content</t>
  </si>
  <si>
    <t>In 2015 we had a drop in the Brazilian economy. For this reason we explore our digital sales and therefore able to grow our sales
 (Flix)
Branded content; Live content; Interactivity Ad. (Kinomaxx)</t>
  </si>
  <si>
    <t>instead  of a not so good perspective for the year, we expect to get in our targets for 2016. (Flix) 
New products on screen (five seconds - session sponsorship); pre-show content, such as games (interactivity); digital media. (Kinomaxx)</t>
  </si>
  <si>
    <t xml:space="preserve">Expectation that 2016 cinema sales will continue to grow given the strong film slate, expected to exceed 2015 box office and contine into 2017 given the strong current slate planned from the major studios.  At the same time, the Summer Olympics typically divert budgets to TV Olympic sponsorships.  Concern that the Summer Olympics will affect cinema revenues. </t>
  </si>
  <si>
    <t xml:space="preserve">Advertisers's continued strong support and use of Television continues to be a key challenge to increased Cinema spend from Advertisers.  Client expectation of speed of response and also expectation of shorter lead-time to on-screen placement (pressure on file encoding and distribution) is escalating.  Research and proof of ROI is a must for moany advertisers and "new" innovative ideas are expected for cinema.  Market Mix Modeling tools continue to be a struggle with agencies / clientsas they do not account for the premium cinema offering and engagement.  In addition, growth of both Online and mobile ad spending and in particular the increase in digital programatic buying, migrating budget from other media, is an ongoing challenge to Cinema Sales.  </t>
  </si>
  <si>
    <t>Solid growth vrs last year</t>
  </si>
  <si>
    <t>Economic Recession /  TV and Digital Media growth</t>
  </si>
  <si>
    <t>Little growth and optimism</t>
  </si>
  <si>
    <t>More growth</t>
  </si>
  <si>
    <t>Our inventory - The playlist is full, the media is sold out.</t>
  </si>
  <si>
    <t xml:space="preserve">cinema advertising will continue to diversify its clientele in various industries. Due to increased number of movies for different target groups, cinema advertising will attract more people to the theaters and thus also advertisers will become more interested in new innovative ways to advertise i.e. interactive cinema </t>
  </si>
  <si>
    <t xml:space="preserve">Onscreen capacity which is 600seconds in Finland is not/ can´t expanding. Inventing new products. </t>
  </si>
  <si>
    <t xml:space="preserve">accelerating market, shorter timeframe between order and playout, increasing quality debate
</t>
  </si>
  <si>
    <t>repositioning of cinema advertising as a digial moving picture Channel (ongoing), becoming more digital, flexible &amp; interactive</t>
  </si>
  <si>
    <t>The so called moving picture market grows in a market which doesn`t grow in total. We successfully positioned cinema and have to overtake other media solutions to get our stake in the growth. We have the difficulty that we miss attractive blockbusters in 2016.</t>
  </si>
  <si>
    <t>In 2015, elections, capital controls, economic downturn and added taxes on TV ads resulted in a decrease in advertising expenditure for all media. The decrease in On Screen advertising was limited to  8 % mainly due to the release of blockbuster movies in Q4.</t>
  </si>
  <si>
    <t>Economic recession is still hard. Our efforts focus on stabilizing revenue.</t>
  </si>
  <si>
    <t>To strengthen our position in the media mix through cross media campaigns.</t>
  </si>
  <si>
    <t xml:space="preserve">strong year for admissions and strong revenue year. Ireland coming out of the financial rescessoin of the past 5 or more years. Continued cinema openings and reengagement of brand categories that had not been on with cinema in over 5 years </t>
  </si>
  <si>
    <t>we see flat admissions for 2016, we are forecasting ad revenue growth. Macro issues like the EUROS, OLYMIPICS and UK BREXIT are all concerns that could impact on revenue</t>
  </si>
  <si>
    <t>Cinema adv for January-December 2015 is the same of the last year.</t>
  </si>
  <si>
    <t>We will hope to have a +5% screen adv versus 2015</t>
  </si>
  <si>
    <t xml:space="preserve">The long length cinema ad increased in 2015. For example, there were usually 15sec or 30sec ad, however over 60sec ad have been increasing these days. (Sunrise)
</t>
  </si>
  <si>
    <t>New development which is mixed between cinema ad and promotion. (Sunrise)</t>
  </si>
  <si>
    <t>4D cinema ad. We have been challenging things that in regard to 4D (Sunrise)</t>
  </si>
  <si>
    <t xml:space="preserve">Increase in following films (Ex Star Wars) </t>
  </si>
  <si>
    <t>Continued growth in cinema advertising with  more integrated ideas. Strong box office performance and a diverse range of blockbuster titles have delivered uplifts in core advertiser demographics.</t>
  </si>
  <si>
    <t>Growth of digital is outstripping other mediums and changing content creation to shorter duration, TV is fragmenting and declining audeinces can potentially mean less cinema compatible ad content.</t>
  </si>
  <si>
    <t>The clients seem to have realised the effect of cinema advertising. In the third quarter of the year we were occasionally sold out. We believe this is due to great work from our sales-theme having used facts and numbers to argue cinemas unique impression-strength (MDN)</t>
  </si>
  <si>
    <t>We have a much higher pressure this year, and are sold out for many weeks. The advertisers have realised that web-tv dont reach the younger audience as well as percieved in 2014 and that benefit us now. (MDN)</t>
  </si>
  <si>
    <t>We are already at full capacity in some periods. We need to make cinema a more attractive medium in the “low periods” (summer and January) (MDN)</t>
  </si>
  <si>
    <t>more digital, aplications, bigger cluster close to blockbusters</t>
  </si>
  <si>
    <t>social wifi in cinema, augmented reality, beacon, digital</t>
  </si>
  <si>
    <t>Internet advertising will grow, so maybe there is a challenge for cinema in Poland</t>
  </si>
  <si>
    <t>Advertisers were looking for specific films to capitalise on, advertising spend was therefore more targeted to big blockbusters instead of wide reaching cinema campaigns. Audience Guarantees are also becoming more and more important for clients (Popcorn)
Some advertisers moving TV budgets to digital and cinema due to underperformance of TV. In a way slightly easier to sell cinema on the back of good content/performances and as an effective way to reach the top end of the market. More alternative ways to engage such as in theatre activations which are filmed and shared on digital platforms (Cinemark)</t>
  </si>
  <si>
    <t>Attendances are on the increase and are expected to continue to grow as the content for 2016/17 is expected to perform better than 2015. Video on Demand seems to be increasing cinema attendances, as VOD in SA is showing older films in a franchise. After seeing the older films, audiences are then going to cinema to see the new instalments i.e. Finding Nemo and Finding Dory. Attendances Guarantees will continue to be more and more important. Cinemas will also need to diversify their offering as advertisers are wanting more than just onscreen advertising. Digital, Social, Popcorn Box, and Foyer advertising are being requested more and more. (Popcorn)
Cinema will become more prominent as we take the business directly to clients to alleviate the aggressive digital sell by agencies. The importance of a non fragmented, non multiscreen, engaging channel such as ours will entrench the medium especially for the top end of the market (Cinemark)</t>
  </si>
  <si>
    <t>A slowing economy  has had a significant impact on client advertising budgets, making available budgets smaller. Further challenges include barriers to sell across multiple cinema platforms such as digital and social media (Popcorn)
Agency/client mandates to grow digital spend coupled with a toughening economy and political landscape, secondly establishing cinemas actual deliverable (ROI) (Cinemark)</t>
  </si>
  <si>
    <t>Demand for onscreen advertising is still strong and growing. Increased demand for online and mobile advertising, which is expected to continue. Demand for programmatic advertising (primarily online) is growing rapidly.</t>
  </si>
  <si>
    <t>We sell most of our onscreen inventory, so the available inventory sets a limit for how much we can grow. We therefore need to grow other areas, such as online and mobile advertising. Internal technical capabilities to match market demands are therefore our biggest challenge currently.</t>
  </si>
  <si>
    <t>Introduction CineBreak (placement during the break), New framework conditions targeting for the whole swiss market, Clients again put more value on quality</t>
  </si>
  <si>
    <t>More Flexibility and more speed in the complete process, e.g. Programmatic Planing / Buying. More meassurement to prove the effectiveness of cinema, also in comparison with Online / TV.  Generating targetgroup data direct from the exhibitor to create smart data for optimization the campaign.</t>
  </si>
  <si>
    <t xml:space="preserve">Speed (from the booking to the effective runtime), Flexibility, Verification of the target group </t>
  </si>
  <si>
    <t>Target driven buying. TV is getting less popular, advertisers look for other channels. Cinema is a good supplement for TV advertisers.</t>
  </si>
  <si>
    <t>Cinema will be more and more a target group medium. The number of Film Follow campaigns will grow.</t>
  </si>
  <si>
    <t>To compete with TV and online advertising, to create new packages and products in combination with online.</t>
  </si>
  <si>
    <t>As 2015, cinema growth rate is also expected to exceed total ad-market</t>
  </si>
  <si>
    <t>Digital is booming in Turkey. So mainly budgets tend to shift digital mediums,  this is the biggest challenge. But also this might be an opportunity for cinema if it integrates with digital;  such as advergaming on screens, VR set integrations etc.</t>
  </si>
  <si>
    <t>Cinema Advertising has become increasing relevant in a fragmented media world. With audiences showing indifference to brands, using ad blockers and watching most content on smaller and smaller screens Cinema's unique ability to provide an undistracted, engaged audience in an environment that gives the advertising unparrelled impact is proving incredibly valuable (DCM)
good start, quite mid year with a very strong finish mainly due to Spectre (PD)</t>
  </si>
  <si>
    <t>DCM are forecasting cinema revenue to increase by a further 8% in 2016. (DCM)
2016 will be down on 2015 due to the Bond effect. Hopefully there will be steady growth thereafter (PD)</t>
  </si>
  <si>
    <t>Keeping cinema front of mind and showcasing it's unique benefits which whilst they aren't new are increasing relevant. (DCM)
Digital remains the biggest challenge (PD)</t>
  </si>
  <si>
    <t>Advertisers only favor the most popular sites and thus we have full inventory at certain sites and no ads at others!</t>
  </si>
  <si>
    <t>The UAE is in the middle of a slowdown and hence the overall spends on marketing are low. We actually expect a 15% dip in revenues</t>
  </si>
  <si>
    <t>Advertisers prefer digital platforms and TV which is Pan Regional</t>
  </si>
  <si>
    <t>The biggest challenge we see is to get and keep new clients to the medium.</t>
  </si>
  <si>
    <t>More data, more crossmedia (on and off screen)</t>
  </si>
  <si>
    <t>Data integration, app development, enhance cinemagoing experience</t>
  </si>
  <si>
    <t>the biggest challenge is to keep growing in digital and to integrate Screen Advertising and Digital Sales. (Flix) 
Bring the retail advertisers to the cinema. This year, with 100% digital screens, it's possible to have them and easier to convice them to include their ad in the cinemas. (Kinomaxx)</t>
  </si>
  <si>
    <t>Growing media fragmentation is driving increased competition for media spend. There is an ongoing need to demonstrate cinema's role in media plans and justify cinemas premium cost in an increasingly competitive market</t>
  </si>
  <si>
    <t xml:space="preserve">Duracell </t>
  </si>
  <si>
    <t xml:space="preserve">Dry-Nites </t>
  </si>
  <si>
    <t>ITAÚ</t>
  </si>
  <si>
    <t>BANK</t>
  </si>
  <si>
    <t xml:space="preserve">IKEA </t>
  </si>
  <si>
    <t>Dr.Oetker</t>
  </si>
  <si>
    <t>Energy drinks</t>
  </si>
  <si>
    <t>SALT MOBILE SA</t>
  </si>
  <si>
    <t>Arçelik</t>
  </si>
  <si>
    <t>Duracell</t>
  </si>
  <si>
    <t>Sensio</t>
  </si>
  <si>
    <t>Home Video Equipment</t>
  </si>
  <si>
    <t>2015 (Half Year 2015 Survey)</t>
  </si>
  <si>
    <t xml:space="preserve"> USD               28,250,296</t>
  </si>
  <si>
    <t xml:space="preserve"> ARS             262,586,221</t>
  </si>
  <si>
    <t xml:space="preserve"> Full Year survey only </t>
  </si>
  <si>
    <t xml:space="preserve">                               -  </t>
  </si>
  <si>
    <t>Half 2015 (ARS)</t>
  </si>
  <si>
    <t>Half 2015 (USD)</t>
  </si>
  <si>
    <t>Full 2015 (ARS)</t>
  </si>
  <si>
    <t>Full 2015 (USD)</t>
  </si>
  <si>
    <t xml:space="preserve"> USD                                 26,896</t>
  </si>
  <si>
    <t xml:space="preserve"> USD                                 64,551</t>
  </si>
  <si>
    <t xml:space="preserve"> USD                                            -</t>
  </si>
  <si>
    <t xml:space="preserve"> USD                                 13,448</t>
  </si>
  <si>
    <t>Non-Movie</t>
  </si>
  <si>
    <t>Online or Mobile</t>
  </si>
  <si>
    <t xml:space="preserve"> USD                              139,860</t>
  </si>
  <si>
    <t>Caro Cuore</t>
  </si>
  <si>
    <t>Prime</t>
  </si>
  <si>
    <t>Condoms</t>
  </si>
  <si>
    <t>Answer</t>
  </si>
  <si>
    <t>Car Insurance</t>
  </si>
  <si>
    <t>Banco Credicoop</t>
  </si>
  <si>
    <t>Osde</t>
  </si>
  <si>
    <t>Medical Insurance</t>
  </si>
  <si>
    <t>Fernet Branca</t>
  </si>
  <si>
    <t>Half 2015 (EUR)</t>
  </si>
  <si>
    <t>Full 2015 (EUR)</t>
  </si>
  <si>
    <t>Non-movie</t>
  </si>
  <si>
    <t>Politiccs</t>
  </si>
  <si>
    <t>Publishing House</t>
  </si>
  <si>
    <t>Thermenholding</t>
  </si>
  <si>
    <t>Whiteshine</t>
  </si>
  <si>
    <t>Dior</t>
  </si>
  <si>
    <t>Starlim Sterner</t>
  </si>
  <si>
    <t>Industries</t>
  </si>
  <si>
    <t>Casinos Austria</t>
  </si>
  <si>
    <t>Agrana</t>
  </si>
  <si>
    <t>Red Bull GmbH</t>
  </si>
  <si>
    <t>Furniture Trade</t>
  </si>
  <si>
    <t xml:space="preserve">Insurance/Health and Safety </t>
  </si>
  <si>
    <t>Skoda/Seat</t>
  </si>
  <si>
    <t>NO 3D-campaigns 2015!</t>
  </si>
  <si>
    <t>fashion</t>
  </si>
  <si>
    <t>Name</t>
  </si>
  <si>
    <t>Full 2014 (AED)</t>
  </si>
  <si>
    <t>Half 2015 (AED)</t>
  </si>
  <si>
    <t>Full 2015 (AED)</t>
  </si>
  <si>
    <t>Non-Movie Programs</t>
  </si>
  <si>
    <t>Online/Mobile</t>
  </si>
  <si>
    <t>ELECTRONICS &amp; ELECTRICALS</t>
  </si>
  <si>
    <t>CITIBANK</t>
  </si>
  <si>
    <t>ABU DHABI COMMERCIAL BANK</t>
  </si>
  <si>
    <t>XL ENERGY DRINK</t>
  </si>
  <si>
    <t>FOOD &amp; BEVERAGES / HEALTH &amp; HYGIENE</t>
  </si>
  <si>
    <t>EMIRATES INTEGRATED TELECOMM</t>
  </si>
  <si>
    <t>Full Year 2015 (USD)</t>
  </si>
  <si>
    <t>Bupa</t>
  </si>
  <si>
    <t>Kimberly Clarke</t>
  </si>
  <si>
    <t>K Mart</t>
  </si>
  <si>
    <t>Big W</t>
  </si>
  <si>
    <t>est. 890</t>
  </si>
  <si>
    <t xml:space="preserve">FMCG </t>
  </si>
  <si>
    <t>Not available</t>
  </si>
  <si>
    <t>Half 2015 (NZD)</t>
  </si>
  <si>
    <t>Full 2015 (NZD)</t>
  </si>
  <si>
    <t xml:space="preserve"> Not available </t>
  </si>
  <si>
    <t>Media and Entertainment</t>
  </si>
  <si>
    <t>GSK</t>
  </si>
  <si>
    <t xml:space="preserve">Travel </t>
  </si>
  <si>
    <t>Spark NZ</t>
  </si>
  <si>
    <t xml:space="preserve">Household Appliances </t>
  </si>
  <si>
    <t>Auckland Council</t>
  </si>
  <si>
    <t>Half 2015 (PLN)</t>
  </si>
  <si>
    <t>Full Year 2015 (PLN)</t>
  </si>
  <si>
    <t>Gastronomy</t>
  </si>
  <si>
    <t>Techland</t>
  </si>
  <si>
    <t>Dominos</t>
  </si>
  <si>
    <t>Zachodniopomorskie</t>
  </si>
  <si>
    <t>National regions</t>
  </si>
  <si>
    <t>mBank</t>
  </si>
  <si>
    <t>Full 2015 (RUB)</t>
  </si>
  <si>
    <t>Half 2015 (TRY)</t>
  </si>
  <si>
    <t>Full 2015 (TRY)</t>
  </si>
  <si>
    <t>BURGER KING</t>
  </si>
  <si>
    <t>PAPILLON OTEL</t>
  </si>
  <si>
    <t>INT CREATIVE TALENT</t>
  </si>
  <si>
    <t>BOYNER</t>
  </si>
  <si>
    <t>Deparment Store</t>
  </si>
  <si>
    <t>ABDİ İBRAHİM</t>
  </si>
  <si>
    <t>BORUSAN</t>
  </si>
  <si>
    <t>PERFETTI</t>
  </si>
  <si>
    <t>KARACA</t>
  </si>
  <si>
    <t>Furnutiture</t>
  </si>
  <si>
    <t>THY</t>
  </si>
  <si>
    <t>ARÇELİK</t>
  </si>
  <si>
    <t>Half 2015 (COP)</t>
  </si>
  <si>
    <t>Full 2015 (COP)</t>
  </si>
  <si>
    <t>BAVARIA S.A.</t>
  </si>
  <si>
    <t>RECKITT BENCKISER</t>
  </si>
  <si>
    <t>Home Products</t>
  </si>
  <si>
    <t>Cable company</t>
  </si>
  <si>
    <t>UNIVERSIDAD DE ANTIOQUIA</t>
  </si>
  <si>
    <t>university</t>
  </si>
  <si>
    <t xml:space="preserve">EVACOL </t>
  </si>
  <si>
    <t>shoes</t>
  </si>
  <si>
    <t>MINISTERIO DE SALUD Y PROTECCION SOCIAL</t>
  </si>
  <si>
    <t>COLOMBIA TELECOMUNICACIONES  S.A.E</t>
  </si>
  <si>
    <t>communication services</t>
  </si>
  <si>
    <t>EMPRESA DE TELECOMUNICACIONES DE BOGOTA S.A. E.S.P.</t>
  </si>
  <si>
    <t>No 3d ads</t>
  </si>
  <si>
    <t>Full 2014 (CRC)</t>
  </si>
  <si>
    <t>Half 2015 (CRC)</t>
  </si>
  <si>
    <t>Full 2015 (CRC)</t>
  </si>
  <si>
    <t>SONY INTERAMERICAN</t>
  </si>
  <si>
    <t xml:space="preserve">Technology </t>
  </si>
  <si>
    <t xml:space="preserve">Saba </t>
  </si>
  <si>
    <t xml:space="preserve">Telephonics </t>
  </si>
  <si>
    <t>Bac</t>
  </si>
  <si>
    <t>Telephonic</t>
  </si>
  <si>
    <t>hotels</t>
  </si>
  <si>
    <t>Payless</t>
  </si>
  <si>
    <t>Apparel &amp; Accessories</t>
  </si>
  <si>
    <t>UNO Petroleos</t>
  </si>
  <si>
    <t>Alcatel</t>
  </si>
  <si>
    <t xml:space="preserve">Tecnology </t>
  </si>
  <si>
    <t>Farmacia La Buena</t>
  </si>
  <si>
    <t>Presidencia de la Republica</t>
  </si>
  <si>
    <t>none</t>
  </si>
  <si>
    <t>Half 2015 (GTQ)</t>
  </si>
  <si>
    <t>Full 2015 (GTQ)</t>
  </si>
  <si>
    <t>MARAVILLA</t>
  </si>
  <si>
    <t>BANCO INDUSTRIAL</t>
  </si>
  <si>
    <t>Half 2015 (HNL)</t>
  </si>
  <si>
    <t>Full 2015 (HNL)</t>
  </si>
  <si>
    <t>TIGO STAR</t>
  </si>
  <si>
    <t>Ficohsa Disfruta +</t>
  </si>
  <si>
    <t>Helados Sarita</t>
  </si>
  <si>
    <t>LOTO</t>
  </si>
  <si>
    <t xml:space="preserve">Others </t>
  </si>
  <si>
    <t>Half 2015 (NIO)</t>
  </si>
  <si>
    <t>Full 2015 (NIO)</t>
  </si>
  <si>
    <t xml:space="preserve">University </t>
  </si>
  <si>
    <t>LA CURACAO</t>
  </si>
  <si>
    <t xml:space="preserve">Store </t>
  </si>
  <si>
    <t>SITEL</t>
  </si>
  <si>
    <t xml:space="preserve">Call Center </t>
  </si>
  <si>
    <t>RON PLATA</t>
  </si>
  <si>
    <t>Liquors</t>
  </si>
  <si>
    <t xml:space="preserve">CAPRI </t>
  </si>
  <si>
    <t>Beds</t>
  </si>
  <si>
    <t>VICTORIA CLASICA</t>
  </si>
  <si>
    <t>FRIDAY´S</t>
  </si>
  <si>
    <t>Mabe</t>
  </si>
  <si>
    <t>Fetesa</t>
  </si>
  <si>
    <t>Half 2015 (PAB)</t>
  </si>
  <si>
    <t>Full 2015 (PAB)</t>
  </si>
  <si>
    <t>SANOFI AVENTIS DE PANAMA</t>
  </si>
  <si>
    <t>Pharmaceutical Company</t>
  </si>
  <si>
    <t>MASTERCARD</t>
  </si>
  <si>
    <t>TOVA</t>
  </si>
  <si>
    <t>BANCO CITIBANK</t>
  </si>
  <si>
    <t>Half Year 2015 (CAD)</t>
  </si>
  <si>
    <t>Half year 2015 (USD)</t>
  </si>
  <si>
    <t>Full 2015 (CAD)</t>
  </si>
  <si>
    <t xml:space="preserve">Financial </t>
  </si>
  <si>
    <t>Wireless / Teleco</t>
  </si>
  <si>
    <t>Non-Alchoholic Bev</t>
  </si>
  <si>
    <t>Alcholic Beverage</t>
  </si>
  <si>
    <t>Quickserve Restaurant</t>
  </si>
  <si>
    <t>No 3d campaigns</t>
  </si>
  <si>
    <t xml:space="preserve"> 10 839 905</t>
  </si>
  <si>
    <t xml:space="preserve">                                        -  </t>
  </si>
  <si>
    <t>Half Year 2015 (EUR)</t>
  </si>
  <si>
    <t> KFD</t>
  </si>
  <si>
    <t>FILM DISTRIBUTOR</t>
  </si>
  <si>
    <t>20TH CENTURY FOX</t>
  </si>
  <si>
    <t>SONY PICTURES RELEASING</t>
  </si>
  <si>
    <t>WALT DISNEY</t>
  </si>
  <si>
    <t>BEVERAGE</t>
  </si>
  <si>
    <t>eONE</t>
  </si>
  <si>
    <t>QUICK</t>
  </si>
  <si>
    <t>CROIX ROUGE DE BELGIQUE</t>
  </si>
  <si>
    <t>CHARITY</t>
  </si>
  <si>
    <t>No 3D ads</t>
  </si>
  <si>
    <t>including 117</t>
  </si>
  <si>
    <t>Half 2015 (DKK)</t>
  </si>
  <si>
    <t>Full 2015 (DKK)</t>
  </si>
  <si>
    <t>Toms</t>
  </si>
  <si>
    <t>kanelgifler</t>
  </si>
  <si>
    <t>Diageo/Baileys</t>
  </si>
  <si>
    <t>Merrild</t>
  </si>
  <si>
    <t xml:space="preserve">Erhvervsakademi </t>
  </si>
  <si>
    <t>WEEKENDAVISEN</t>
  </si>
  <si>
    <t>TUBORG</t>
  </si>
  <si>
    <t>Giftcard</t>
  </si>
  <si>
    <t>Keys/Locks</t>
  </si>
  <si>
    <t>MTV3</t>
  </si>
  <si>
    <t>Bergsala</t>
  </si>
  <si>
    <t>Lidl</t>
  </si>
  <si>
    <t>Bergsala/Nintendo</t>
  </si>
  <si>
    <t>Full 2014(EUR)</t>
  </si>
  <si>
    <t>Bel</t>
  </si>
  <si>
    <t>Sparkasse Niedersachsen</t>
  </si>
  <si>
    <t>Friendscout</t>
  </si>
  <si>
    <t>Sparkasse Hessen Thüringen</t>
  </si>
  <si>
    <t>Sparkasse Rheinland Pfalz</t>
  </si>
  <si>
    <t>SunExpress</t>
  </si>
  <si>
    <t>Be posh</t>
  </si>
  <si>
    <t>(no) Tabacco</t>
  </si>
  <si>
    <t>BZgA</t>
  </si>
  <si>
    <t>CINIME, LONDON</t>
  </si>
  <si>
    <t>Retail + Mail-Order</t>
  </si>
  <si>
    <t>Home + Garden</t>
  </si>
  <si>
    <t>Telefonica / O²</t>
  </si>
  <si>
    <t>HansGrohe.de</t>
  </si>
  <si>
    <t>ATHINAIKI</t>
  </si>
  <si>
    <t>YAMAHA</t>
  </si>
  <si>
    <t>Moto</t>
  </si>
  <si>
    <t>PIERRE FABRE</t>
  </si>
  <si>
    <t>BO CONCEPT</t>
  </si>
  <si>
    <t>Retail Electronic goods</t>
  </si>
  <si>
    <t>BDF</t>
  </si>
  <si>
    <t>Diary Products</t>
  </si>
  <si>
    <t>Full Year 2015 (EUR)</t>
  </si>
  <si>
    <t>fastfood</t>
  </si>
  <si>
    <t>drinks</t>
  </si>
  <si>
    <t>shops</t>
  </si>
  <si>
    <t>Aviva</t>
  </si>
  <si>
    <t>mobile/telecoms</t>
  </si>
  <si>
    <t>fmcg toiletries</t>
  </si>
  <si>
    <t>telecoms/broadband</t>
  </si>
  <si>
    <t xml:space="preserve">fmcg </t>
  </si>
  <si>
    <t>Failte Ireland</t>
  </si>
  <si>
    <t>National Lottery</t>
  </si>
  <si>
    <t>Limoni spa</t>
  </si>
  <si>
    <t>Mondadori</t>
  </si>
  <si>
    <t>Industrie testi</t>
  </si>
  <si>
    <t>Db Bahn</t>
  </si>
  <si>
    <t>train</t>
  </si>
  <si>
    <t>APPLE COMPUTER INTERNATIONAL</t>
  </si>
  <si>
    <t>animals food</t>
  </si>
  <si>
    <t>PERFETTI VAN MELLE ITALIA SRL</t>
  </si>
  <si>
    <t>TESSILFORM SPA</t>
  </si>
  <si>
    <t>apparel</t>
  </si>
  <si>
    <t>FIAT AUTO SPA</t>
  </si>
  <si>
    <t>FRANCO COSIMO PANINI EDITORE SPA</t>
  </si>
  <si>
    <t>Half 2015 (SEK)</t>
  </si>
  <si>
    <t>Full 2015 (SEK)</t>
  </si>
  <si>
    <t>s</t>
  </si>
  <si>
    <t>beverage</t>
  </si>
  <si>
    <t xml:space="preserve">Ford </t>
  </si>
  <si>
    <t>Sanofi</t>
  </si>
  <si>
    <t>Allergy Product</t>
  </si>
  <si>
    <t>Viktväktarna</t>
  </si>
  <si>
    <t>Beverages/Organisation</t>
  </si>
  <si>
    <t>Orkla Foods AB</t>
  </si>
  <si>
    <t>Online gaming / betting</t>
  </si>
  <si>
    <t>Civic information</t>
  </si>
  <si>
    <t>McDonald´s Svenska AB</t>
  </si>
  <si>
    <t>SBS Discovery Radio AB</t>
  </si>
  <si>
    <t>Apoteket AB</t>
  </si>
  <si>
    <t>Pharmacy</t>
  </si>
  <si>
    <t>Half 2015 (CHF)</t>
  </si>
  <si>
    <t>Full 2015 (CHF)</t>
  </si>
  <si>
    <t>Yooji's AG</t>
  </si>
  <si>
    <t>Citroen (Suisse) SA</t>
  </si>
  <si>
    <t>Credit Suisse AG</t>
  </si>
  <si>
    <t>Bijouteria</t>
  </si>
  <si>
    <t>Jewelery</t>
  </si>
  <si>
    <t>Sunrise</t>
  </si>
  <si>
    <t xml:space="preserve">Red Bull
</t>
  </si>
  <si>
    <t>Disney Channel</t>
  </si>
  <si>
    <t>Dental Care</t>
  </si>
  <si>
    <t>VT Wonen</t>
  </si>
  <si>
    <t>Magazine</t>
  </si>
  <si>
    <t>automotive </t>
  </si>
  <si>
    <t>Reaal</t>
  </si>
  <si>
    <t>Insurances</t>
  </si>
  <si>
    <t>A Tout France</t>
  </si>
  <si>
    <t>Tourism </t>
  </si>
  <si>
    <t>Esso</t>
  </si>
  <si>
    <t>Oil industry</t>
  </si>
  <si>
    <t>Alcohol </t>
  </si>
  <si>
    <t>Consumer goods </t>
  </si>
  <si>
    <t xml:space="preserve">
film distributor</t>
  </si>
  <si>
    <t> 11,209,044</t>
  </si>
  <si>
    <t>Significant drop in advertiser interest for 3D creative campaigns. Required leadtime and cost of content creation and conversion a barrier. The differnential in any campaign impact is not gennerally considered to be worth the effort and cost to place 3D.</t>
  </si>
  <si>
    <t>We do not forecast any growth opportunities of 3D ads due to the inexistence of 3D productions</t>
  </si>
  <si>
    <t>No. we do not have any 3D advertisement client because the cost is high. (Sunrise)
No. (Cinebridge)</t>
  </si>
  <si>
    <t>No - Due to the costs to produce commercials in 3D and convert commercials from 2D to 3D clients have opted to only advertise in 2D (Popcorn)
No, limited as novelty. Cinema is considered an impact already  (Cinemark)</t>
  </si>
  <si>
    <t>The trends we saw last year are that the companies are looking to advertise in cinemas and also give to their clients some kind of promotions for the cinema ticket. It is common for companys to have a fidelity program for thier clients and offer them promotios or discounts. In the cinema they give their clients a 2x1 promotion using their program.</t>
  </si>
  <si>
    <t>Need for rational arguments from advertiser's side to compete with other media.</t>
  </si>
  <si>
    <t>Increased advertiser spends and increased total advertisers in cinema options for an increase of +23% total cinema revenues in 2015.  Considerable increase in our 'Show-Time' placement (full DCP cinema starting at scheduled film Show-Time) Vs Pre-Show (mpeg file format presented prior to scheduled show-time). Spending increases were skewed to Q4 particularly due to expected strenght of Star Wars. Strong increase in Digital Backlits (Digital in-lobby Posters - +265%)</t>
  </si>
  <si>
    <t xml:space="preserve">Lots of sampling in theatres and many short (2-3 days) onscreen campaigns. More digital camapigns because we are improving our lobbys in theatres. </t>
  </si>
  <si>
    <t>Total market growth was 5% in 2015, while cinema advertising growth was 14.8% (second biggest growth rate after digital)</t>
  </si>
  <si>
    <t>We expect this kind of benefits for the moviegoers to increase and the devolpment of branded content for the preshow.</t>
  </si>
  <si>
    <t>Online/mobile</t>
  </si>
  <si>
    <t>Half 2015 (JPY)</t>
  </si>
  <si>
    <t>Full 2015 (JPY)</t>
  </si>
  <si>
    <t>Fuil Year 2015</t>
  </si>
  <si>
    <t>Avex</t>
  </si>
  <si>
    <t>Home builder</t>
  </si>
  <si>
    <t>Ｇame</t>
  </si>
  <si>
    <t>RECRUIT</t>
  </si>
  <si>
    <t>Human resouces</t>
  </si>
  <si>
    <t>DHC</t>
  </si>
  <si>
    <t>Taiko-Yakuhin</t>
  </si>
  <si>
    <t>NTT</t>
  </si>
  <si>
    <t>Seven-Eleven</t>
  </si>
  <si>
    <t>HereRetailer</t>
  </si>
  <si>
    <t>Government of Japan</t>
  </si>
  <si>
    <t xml:space="preserve">Government </t>
  </si>
  <si>
    <t>Sumitomo Forestry</t>
  </si>
  <si>
    <t>home builder</t>
  </si>
  <si>
    <t xml:space="preserve">Game
</t>
  </si>
  <si>
    <t>Sony computer entertainment</t>
  </si>
  <si>
    <t>Bank/Finance</t>
  </si>
  <si>
    <t>Fortum</t>
  </si>
  <si>
    <t>Energy supplyer</t>
  </si>
  <si>
    <t>Sparebanken Sør</t>
  </si>
  <si>
    <t xml:space="preserve">Møller Bil </t>
  </si>
  <si>
    <t>Auto-VW,Skoda,Audi</t>
  </si>
  <si>
    <t xml:space="preserve">Plan Norge </t>
  </si>
  <si>
    <t>Odin Forvaltning</t>
  </si>
  <si>
    <t>Bilia</t>
  </si>
  <si>
    <t>Auto-Ford,Volvo,BMW,Toyota,Lexus</t>
  </si>
  <si>
    <t>Sandvika Storsenter</t>
  </si>
  <si>
    <t>Shoppingmall</t>
  </si>
  <si>
    <t xml:space="preserve">Dahles Auto </t>
  </si>
  <si>
    <t>Torvbyen Senterforening</t>
  </si>
  <si>
    <t>Djuice</t>
  </si>
  <si>
    <t>Full Year 2015 (NOK)</t>
  </si>
  <si>
    <t>Building societies</t>
  </si>
  <si>
    <t>Half 2015 (ZAR)</t>
  </si>
  <si>
    <t>Full 2015 (ZAR)</t>
  </si>
  <si>
    <t>Event Management</t>
  </si>
  <si>
    <t>Blue Platinum Venture</t>
  </si>
  <si>
    <t>NetPartnering</t>
  </si>
  <si>
    <t>Larsen&amp; Toubro Infotech</t>
  </si>
  <si>
    <t>Servest Group</t>
  </si>
  <si>
    <t>Business Services</t>
  </si>
  <si>
    <t>HiSense</t>
  </si>
  <si>
    <t>Appliances</t>
  </si>
  <si>
    <t>The Media Shop</t>
  </si>
  <si>
    <t>Blue Turtle Tech</t>
  </si>
  <si>
    <t>Trevor Berry Church</t>
  </si>
  <si>
    <t>Church</t>
  </si>
  <si>
    <t>Alcohol Beverage</t>
  </si>
  <si>
    <t>BMWi</t>
  </si>
  <si>
    <t>Spur Advertising(Pty) Ltd</t>
  </si>
  <si>
    <t>Heinz</t>
  </si>
  <si>
    <t>Yum</t>
  </si>
  <si>
    <t>Motor Vehicles</t>
  </si>
  <si>
    <t>Converse</t>
  </si>
  <si>
    <t>Half 2015 (GBP)</t>
  </si>
  <si>
    <t>Full Year 2015 (GBP)</t>
  </si>
  <si>
    <t>Double Tree</t>
  </si>
  <si>
    <t>Ysl</t>
  </si>
  <si>
    <t>Cosmetics &amp; Personal care</t>
  </si>
  <si>
    <t>Celebrity cruises</t>
  </si>
  <si>
    <t>Aussie hair care</t>
  </si>
  <si>
    <t>Bgl Grp Ltd</t>
  </si>
  <si>
    <t>Ddd Grp Ltd</t>
  </si>
  <si>
    <t>Confused Com Ltd</t>
  </si>
  <si>
    <t>Peugeot Motor Co Plc</t>
  </si>
  <si>
    <t>Aussie Hair cCre</t>
  </si>
  <si>
    <t>Insurance/Underwriters</t>
  </si>
  <si>
    <t>Confectionary/Snack</t>
  </si>
  <si>
    <t>Turner Broadcast</t>
  </si>
  <si>
    <t>Telecom Hardware/ Consumer Electronics</t>
  </si>
  <si>
    <t>U.S. Navy</t>
  </si>
  <si>
    <t>Telecome Software</t>
  </si>
  <si>
    <t xml:space="preserve">FINANCIAL </t>
  </si>
  <si>
    <t>casino</t>
  </si>
  <si>
    <t>FINANCIAL</t>
  </si>
  <si>
    <t>GAS STATIONS</t>
  </si>
  <si>
    <t>HEALTH CARE</t>
  </si>
  <si>
    <t xml:space="preserve">ÖVP
</t>
  </si>
  <si>
    <t>KFD</t>
  </si>
  <si>
    <t>Film Distributror</t>
  </si>
  <si>
    <t>Belga Films</t>
  </si>
  <si>
    <t>Sony Pictures Releasing</t>
  </si>
  <si>
    <t>Walt Disney</t>
  </si>
  <si>
    <t>Quick</t>
  </si>
  <si>
    <t>Payment Card Industry</t>
  </si>
  <si>
    <t>SECULT - Culture Ceará Government</t>
  </si>
  <si>
    <t>Cargill Agricola</t>
  </si>
  <si>
    <t>Beira Rio</t>
  </si>
  <si>
    <t>Footwear</t>
  </si>
  <si>
    <t>Dafonte</t>
  </si>
  <si>
    <t>Auto - Car Dealership</t>
  </si>
  <si>
    <t>THE WALT DISNEY</t>
  </si>
  <si>
    <t>COLUMBIA TRISTAR FILMES</t>
  </si>
  <si>
    <t>DUMONT</t>
  </si>
  <si>
    <t>WATCHES</t>
  </si>
  <si>
    <t>IMAGEM FILMES</t>
  </si>
  <si>
    <t>FASTSHOP</t>
  </si>
  <si>
    <t>ELECTRONIC RETAILING</t>
  </si>
  <si>
    <t xml:space="preserve">Auto </t>
  </si>
  <si>
    <t>Caja de Compensación Los Andes</t>
  </si>
  <si>
    <t>Sony Chile</t>
  </si>
  <si>
    <t>BF</t>
  </si>
  <si>
    <t xml:space="preserve">Movies Distribuitor
</t>
  </si>
  <si>
    <t>Cinecolor Films</t>
  </si>
  <si>
    <t>Entel PCS</t>
  </si>
  <si>
    <t>Almagro</t>
  </si>
  <si>
    <t>Properties</t>
  </si>
  <si>
    <t>Carat Chile</t>
  </si>
  <si>
    <t xml:space="preserve">Bacardi </t>
  </si>
  <si>
    <t>Viña Concha y Toro</t>
  </si>
  <si>
    <t>Bright Milk</t>
  </si>
  <si>
    <t>Uni-Milk Tea</t>
  </si>
  <si>
    <t>21 CAKE</t>
  </si>
  <si>
    <t>Pure &amp; Mild</t>
  </si>
  <si>
    <t>Netease</t>
  </si>
  <si>
    <t>Blue Girl Beer</t>
  </si>
  <si>
    <t>Bavaria S.A.</t>
  </si>
  <si>
    <t>DirecTV Colomvia LTDA</t>
  </si>
  <si>
    <t>Cable Company</t>
  </si>
  <si>
    <t>Bancolombia S.A.</t>
  </si>
  <si>
    <t>EVACOL</t>
  </si>
  <si>
    <t>Colombia Telecomunicaciones S.A.E.</t>
  </si>
  <si>
    <t>Sony Interamerican</t>
  </si>
  <si>
    <t>Saba</t>
  </si>
  <si>
    <t xml:space="preserve">Bac </t>
  </si>
  <si>
    <t xml:space="preserve">Tech </t>
  </si>
  <si>
    <t xml:space="preserve">Alcohol  </t>
  </si>
  <si>
    <t>Erhvervsakademi</t>
  </si>
  <si>
    <t>Teleponic</t>
  </si>
  <si>
    <t xml:space="preserve">Telephonic </t>
  </si>
  <si>
    <t xml:space="preserve">Farmacia La </t>
  </si>
  <si>
    <t xml:space="preserve">Telecom </t>
  </si>
  <si>
    <t xml:space="preserve">Bel </t>
  </si>
  <si>
    <t xml:space="preserve">Sparkasse Niedrsachsen </t>
  </si>
  <si>
    <t xml:space="preserve">Insurance  </t>
  </si>
  <si>
    <t>Helados sarita</t>
  </si>
  <si>
    <t xml:space="preserve">LOTO </t>
  </si>
  <si>
    <t>Others</t>
  </si>
  <si>
    <t>Banking/Cards</t>
  </si>
  <si>
    <t>Television Channels</t>
  </si>
  <si>
    <t>Broadcasters</t>
  </si>
  <si>
    <t>Syska LED</t>
  </si>
  <si>
    <t>LED Lights</t>
  </si>
  <si>
    <t xml:space="preserve">Db Bahn </t>
  </si>
  <si>
    <t xml:space="preserve">Lion </t>
  </si>
  <si>
    <t>Human resources</t>
  </si>
  <si>
    <t>Store</t>
  </si>
  <si>
    <t>CAPRI</t>
  </si>
  <si>
    <t>FRIDAY'S</t>
  </si>
  <si>
    <t>Østfold fylkeskommune</t>
  </si>
  <si>
    <t>Møller Bil Rud</t>
  </si>
  <si>
    <t>Plan Norge</t>
  </si>
  <si>
    <t>Bilia Personbil</t>
  </si>
  <si>
    <t>Dent Oi</t>
  </si>
  <si>
    <t>Kleins</t>
  </si>
  <si>
    <t>SONY INTER-AMERICAN</t>
  </si>
  <si>
    <t xml:space="preserve">Dominos </t>
  </si>
  <si>
    <t xml:space="preserve">Blue Turtle Tech </t>
  </si>
  <si>
    <t>Fod</t>
  </si>
  <si>
    <t xml:space="preserve">Electronics  </t>
  </si>
  <si>
    <t xml:space="preserve">beverage </t>
  </si>
  <si>
    <t xml:space="preserve">Sanofi  </t>
  </si>
  <si>
    <t xml:space="preserve">Ysl
</t>
  </si>
  <si>
    <t>Telecom Hardware/Consumer Electronics</t>
  </si>
  <si>
    <t xml:space="preserve">Famous Footwear </t>
  </si>
  <si>
    <t>Alchohol</t>
  </si>
  <si>
    <t>Aust Govt Defense</t>
  </si>
  <si>
    <t>Insurance/Health and Safety</t>
  </si>
  <si>
    <t>D'ieteren Group</t>
  </si>
  <si>
    <t>McDonald's Belgium</t>
  </si>
  <si>
    <t>EUROP Assistance</t>
  </si>
  <si>
    <t>Beverages /  Alcohol</t>
  </si>
  <si>
    <t>Scotch&amp;Soda</t>
  </si>
  <si>
    <t>Croix Rouge De Belgique</t>
  </si>
  <si>
    <t>CLOTHES AND ACCESSORIES</t>
  </si>
  <si>
    <t>PEPSICO DO BRASIL</t>
  </si>
  <si>
    <t>SOFT DRINKS E SNACKS</t>
  </si>
  <si>
    <t xml:space="preserve">SAMSUNG  </t>
  </si>
  <si>
    <t>ELETRONICS</t>
  </si>
  <si>
    <t>CHRYSLER</t>
  </si>
  <si>
    <t>CREDIT CARD</t>
  </si>
  <si>
    <t>BRADESCO</t>
  </si>
  <si>
    <t xml:space="preserve">VIGOR ALIMENTOS </t>
  </si>
  <si>
    <t>FOODS</t>
  </si>
  <si>
    <t>Wireless/Teleco</t>
  </si>
  <si>
    <t>Alcholic</t>
  </si>
  <si>
    <t xml:space="preserve">Universidad Santo Tomás
</t>
  </si>
  <si>
    <t>Gobierno de Chile</t>
  </si>
  <si>
    <t>Entel</t>
  </si>
  <si>
    <t>Escuela de Investigacion Policial</t>
  </si>
  <si>
    <t>Kans</t>
  </si>
  <si>
    <t>Saic Motor</t>
  </si>
  <si>
    <t>Uni-Corporation</t>
  </si>
  <si>
    <t>China Film Group</t>
  </si>
  <si>
    <t>ICBC</t>
  </si>
  <si>
    <t>NETFLIX, LOS GATOS</t>
  </si>
  <si>
    <t xml:space="preserve">Retail  </t>
  </si>
  <si>
    <t>Led Lights</t>
  </si>
  <si>
    <t>Manyawar</t>
  </si>
  <si>
    <t>Parle</t>
  </si>
  <si>
    <t>Olx</t>
  </si>
  <si>
    <t>Classified</t>
  </si>
  <si>
    <t xml:space="preserve">Vicco </t>
  </si>
  <si>
    <t>Personal &amp; Oral</t>
  </si>
  <si>
    <t>Hdfc Life</t>
  </si>
  <si>
    <t>Life Insurance</t>
  </si>
  <si>
    <t>Apparel &amp; Footwear</t>
  </si>
  <si>
    <t>SAB TV</t>
  </si>
  <si>
    <t>Entertainment Channel</t>
  </si>
  <si>
    <t xml:space="preserve">Netflix </t>
  </si>
  <si>
    <t xml:space="preserve">entertainment  </t>
  </si>
  <si>
    <t xml:space="preserve">fmcg  </t>
  </si>
  <si>
    <t xml:space="preserve">The Pokémon Company
</t>
  </si>
  <si>
    <t>Emiraes</t>
  </si>
  <si>
    <t>Singapore</t>
  </si>
  <si>
    <t>Tine Sa</t>
  </si>
  <si>
    <t>Teliasonera, Chess</t>
  </si>
  <si>
    <t>Ringens</t>
  </si>
  <si>
    <t>Boligpartner</t>
  </si>
  <si>
    <t>Coca-Cola Norge</t>
  </si>
  <si>
    <t>Chess Communication</t>
  </si>
  <si>
    <t xml:space="preserve">Ikea </t>
  </si>
  <si>
    <t>Westerdals Oslo</t>
  </si>
  <si>
    <t>Syklus Glass og metallgjennvinning</t>
  </si>
  <si>
    <t xml:space="preserve">Coca-Cola  </t>
  </si>
  <si>
    <t xml:space="preserve">Banking  </t>
  </si>
  <si>
    <t xml:space="preserve">Reaal </t>
  </si>
  <si>
    <t>Oil Industry</t>
  </si>
  <si>
    <t xml:space="preserve">PERFETTI   </t>
  </si>
  <si>
    <t>No 3d Ads</t>
  </si>
  <si>
    <t>ITAU</t>
  </si>
  <si>
    <t>We had just 4DX ads, but without 3D images.</t>
  </si>
  <si>
    <t>movie trailer</t>
  </si>
  <si>
    <t>movie studio</t>
  </si>
  <si>
    <t xml:space="preserve">Tourism  </t>
  </si>
  <si>
    <t>It has been a very uneven year. We've had very good months and some not so good.</t>
  </si>
  <si>
    <t>Growth across a range of advertiser categories this year, driven by a transition in how brands are using cinema with a focus on audience delivery. Strong half at the box office,a diverse range of blockbuster titles have delivered uplifts in core advertiser demographics</t>
  </si>
  <si>
    <t>Smaller budgets but more advertisers</t>
  </si>
  <si>
    <t xml:space="preserve">Benefits integrated to the media, as such theaters tickets. / Good relationship with the distibutors to use the main characters in the promotional actions in the theaters / Innovation in the promotional actions.  (Kinomaxx)                                              The economy in Brazil is experiencing a recession over the past two years and this year has worsened further impacting heavily on the advertising industry (Flix)
</t>
  </si>
  <si>
    <t>Stronger Cinema Advertising sales in the face of minimal ad budget increases for advertisers. Increased sales driven by Government, Wireless/Telco, Tourism, media, and auto categories.  The promise of a stronger film slate fuled interest in Cinema advertising.</t>
  </si>
  <si>
    <t xml:space="preserve">Clients are looking for innovation, more flexibility in programming, brands still want to program by movies because theare able to target this way the audience. </t>
  </si>
  <si>
    <t>Because of the only 10 minutes advertising time, the Market of cinema advertising is more and more saturated in last half year in China.</t>
  </si>
  <si>
    <t>Going well with advertising sales approx +3% + new cinemas are being build</t>
  </si>
  <si>
    <t>Lots of promotions and, longer spots.</t>
  </si>
  <si>
    <t>1) Increasing demand for other media offering video content like TV or Online
2) Cinema gains relevance and attracts more customers due to low technical barriers (digitalization nearly completed)
3) In general, lower turnover per customer - yet, a small increase (in turnover) in total</t>
  </si>
  <si>
    <t>Elections affected ad spending in general, from March onwards. Thus affected cinema spending as well. Moreover added taxes imposed on TV ads, affected spending in other media. 15% decreased spending in the medium of cinema January-June.</t>
  </si>
  <si>
    <t xml:space="preserve">Movie based advertising  is a trend  in India. Brand wish to chase big banner moviee to catch eyeballs.  Digital screen s panetration has increased. </t>
  </si>
  <si>
    <t xml:space="preserve">little or no alcohol spend, q1 poor, q2 picked up significantly </t>
  </si>
  <si>
    <t>Cinema adv for January-June 2015 is the same of the last year.</t>
  </si>
  <si>
    <t>Apps by smart phone, cinema ads which were used on 4DX (Sunrise)</t>
  </si>
  <si>
    <t>Have seen good growth across a range of advertiser categories this year, driven by a transition in how brands are using cinema  with a focus on audience delivery. Strong half at the box office, a diverse range of blockbuster titles delivering uplifts in core advertiser demographics.</t>
  </si>
  <si>
    <t xml:space="preserve">Increasing advertising in cinemas particularly in april-june. (+ 8% in Q2) (CAPA)                                                                                                                                                                                                                                                                                                                                                                                                                                                                                                                                                                                                                                                                Cinema advertising has strengthen its position in the mediamarket and especially againts web advertising. (Media Direct)
</t>
  </si>
  <si>
    <t>50 Shades of Grey - many advertisers interested in FTM campaigns; first digital campaign in Multikino using augmented reality app; more competitive market - from January 2015 fourth cinema broker TandemMedia</t>
  </si>
  <si>
    <t xml:space="preserve">Advertisers were looking for specific films to capitalise on, advertising spend was therefore more targeted to big blockbusters instead of wide reaching cinema campaigns. Audience Guarantees are also becoming more and more important for clients (Popcorn)                                              Increase in activations (ie. Flashmobs etc) together with an on screen component. Appetitie for more than just on screen/foyer (Cinemark)
</t>
  </si>
  <si>
    <t>TV ratings continue to decline and advertisers are trying to find alternative ways to reach out to their target audiences. This is a consequence of the movement from linear TV to different on demand-services when it comes to comsumption of movies and series at home. A fair share of these media investments are transferred to digital channels (to obtain reach) but it has also generated a positive effect on cinema investments. Online and Web TV advertising continues to grow.</t>
  </si>
  <si>
    <t>Specific targeting is one of the main trends and it will be one of the further challenges to precise the campaigns. Also new forms of advertising will prepared, such as advertisement during the intermission of the movie.</t>
  </si>
  <si>
    <t>Lot of advertisers who renewed their interest in our medium. One of the reasons is the qualitative list of releases this year. Better economic results also help. TV is under pressure.</t>
  </si>
  <si>
    <t>This half year biggest rate of growth was cinema's rate.It was very suprising thing and big step for Turkey. (%21)</t>
  </si>
  <si>
    <t xml:space="preserve">Cinema advertising performance was strong during this period, backed by a strong slate. This was also evident in the fact that there was early interest in a number of films, creating a healthy trading envrionment. </t>
  </si>
  <si>
    <t>There is a shift to digital as well as the threat of Pan Arab TV is ever present - we have still managed to grow the business by a bit due to an expanding circuit as well as securing quite a few Central Govt. department's business</t>
  </si>
  <si>
    <t>Categorized as premium video; continued revenue coming from broadcast groups - with that demo guarantees and bigger upfront deals. Bigger interest recently in content; advertisers are seeing cinema as not only a platform for long-form content, but also a producer and creator of it.</t>
  </si>
  <si>
    <t>We are on an president election year and it is very difficult to prdict what it is going to happen.</t>
  </si>
  <si>
    <t>The continued strong cinema release slate ahead, coupled with the ongoing challenges brands face in reaching engaged consumers against a landscape of increasing ad avoidance and audience fragmentation, provides confidence in the future outlook for cinema</t>
  </si>
  <si>
    <t>The attraction of Blockbustres like Bond, Star Wars leads the business.</t>
  </si>
  <si>
    <t>Even more targetting of different audience groups, interactivity</t>
  </si>
  <si>
    <t xml:space="preserve">Technology / New Opportunities / Innovation / Relationship  (Kinomaxx)                For 2015 we are expecting a slight improvement, but without great expectations due to the economic problems that Brazil has suffered (Flix)
       </t>
  </si>
  <si>
    <t>Continued growth for 2015 is expected.  The 2nd half film slate has assisted sales.  In addition to continued on-screen strength/capacity growth, new cinema media options in Canada - interactive on-screen advertsing with Cineplex TimePlay, national deployment of Digital Poster and Interactive Media Walls in cinema lobbies are new revenue streams that address client objectives.</t>
  </si>
  <si>
    <t>The content and present ways of cinema advertising would be more and more diverse in such a short advertising time.</t>
  </si>
  <si>
    <t xml:space="preserve">Solid growth vrs last year </t>
  </si>
  <si>
    <t>Solid growth over last semester</t>
  </si>
  <si>
    <t>Still growth and more new cinemas</t>
  </si>
  <si>
    <t>Solid growth vrs last semester</t>
  </si>
  <si>
    <t>Promotions in theatres, more interactive spots on-screen</t>
  </si>
  <si>
    <t>1) Cinema becomes complementary medium to all digital media channels
2) Generating data on cinema goers becomes more significant
3) Billing based on actual numbers of cinema goers is one or two steps ahead of other media</t>
  </si>
  <si>
    <t>Capital controls, major economic crisis and elections will negatively affect Q4 not only for cinema, but for the whole advertising sector.</t>
  </si>
  <si>
    <t>Growth vs last semester 2014</t>
  </si>
  <si>
    <t>Average movie watching per person is showing growth, Massive consolidation is taking place in Indian cinema industry. Average revenue for big blockbuster is also on a rise &amp; we are continue to see growth . Cult movies are also making teir way in main streme.</t>
  </si>
  <si>
    <t>q2 and q3 look good, q4 still taking revenue, year end is up circa 5% on last year</t>
  </si>
  <si>
    <t>We will hope to have a +3% screen adv versus 2014</t>
  </si>
  <si>
    <t>We expect the cinema ads for Star Wars (Sunrise)</t>
  </si>
  <si>
    <t>The continued strength of the future release slate coupled with the ongoing challenges brands face in reaching engaged consumers provides great confidence in the future outlook for cinema</t>
  </si>
  <si>
    <t xml:space="preserve">Offering advertizers new digital products (CAPA)                                                                                                 More multi-screen-crossing. (Media Direct)
</t>
  </si>
  <si>
    <t xml:space="preserve">Solid growth over last semester </t>
  </si>
  <si>
    <t>Higher prices for on-screen campaigns before blockbusters, for example Spectre, Star Wars; more campaigns in Multikino using digital forms: apps, augmented reality, wi-fi etc.</t>
  </si>
  <si>
    <t xml:space="preserve">That there will be a continued downward trend in attendances therefore advertising spend may decrease. The audience downward trend is mainly due to higher ticket prices and cheaper alternatives to entertainments in the form of video on demand (Popcorn)                     Digital link through apps or some form of interactive platform. We suspec, because of TV inflation, some smaller advertisers will start looking to cinema as a channel for their AV content. Adaption of digital content may be needed. Gauranteed Audience offering may become critical for growing revenue from a non traditional base (Cinemark)
                                               </t>
  </si>
  <si>
    <t>The decline of linear TV will continue meaning that advertisers have to find alternative ways to both obtain reach and build/enhance brands by evoking emotions. RTB/Programmatic buying as well as personal communication is becoming more common and important in Sweden. It´s all about making sure that you are talking to the right consumers. This means that follow-ups and campaign measurements will become more and more important in order to evaluate what effect different media channels generate (alone or together). The movement of media investments to digital channels will continue during 2015 and beyond, however the increase will slow likely down.</t>
  </si>
  <si>
    <t>More research to prove effectiveness. More contact with AV planning to compete with online and mobile video.</t>
  </si>
  <si>
    <t>4DX technology is coming to Turkey. This technology first time will be in Cinemaximum Cinemas in Turkey.</t>
  </si>
  <si>
    <t>With hightened interest in audiovisual content in general and a renewed appreciation of audiences of the wider cinema experience, cinema will continue to play an important role, even though the medium might be challenged by various digital channels. With a strong slate for 2015 and a promising line-up for 2016 we are expecting revenue for 2015 and 2016 to be up against previous years.</t>
  </si>
  <si>
    <t>There is a recession coming in the country with the slowdown already visible and many businness going under. Just last week we had 8 traders across Jewellery, Foodstuff and Retail categories going under wiping of 2.5 billion AED from the market</t>
  </si>
  <si>
    <t>Growth of upfront business. More focus on precisely targeting consumers via re-targeting platforms and data analytics. More opportunities for interactivity and experiential marketing. An increase in revenue due to strong box office success.</t>
  </si>
  <si>
    <t>Our biggest challenge is to make and sell branded content that differs from the regular advertise.</t>
  </si>
  <si>
    <t xml:space="preserve"> Growing media fragmentation is driving increased competition for media spend. There is an ongoing need to demonstrate cinema role and justify cinemas premium cost in an increasingly competitive market</t>
  </si>
  <si>
    <t>nothing specific compered with last year</t>
  </si>
  <si>
    <t>Competitiveness with online, measurability of the campaigns</t>
  </si>
  <si>
    <t xml:space="preserve">Relationship / Media Planners / Market Share  (Kinomaxx)                                                                               The biggest challenge is the country improve the economy (Flix)
</t>
  </si>
  <si>
    <t>Advertisers's continued strong support and use of Television continues to be a key challenge to increased Cinema spend from Advertisers as well as efficiency comparison.  In addition, growth of both Online and mobile ad spending, migrating budget from other media, is an ongoing challenge to Cinema Sales.</t>
  </si>
  <si>
    <t>Optimize the programming sistems to take advantage of the digital era.</t>
  </si>
  <si>
    <t>AD Time is limited.</t>
  </si>
  <si>
    <t>Competition from online media</t>
  </si>
  <si>
    <t>Increase of CPT price, longer spot, limited amount of seconds in advertising reel</t>
  </si>
  <si>
    <t>1) Maintaining the relatively high value of cinema advertising compared to low cost media like Online or TV
2) Establishing price stability by stressing cinema's high ad effectiveness</t>
  </si>
  <si>
    <t>To maintain our revenue target through cross media campaigns.</t>
  </si>
  <si>
    <t>Rapid consolidation taking place because of which equetions are changing with Media owners. The biggest challenge is Transparency  in cinema advertising . Authenticity if ads are playing as per the placement  because it cant be checked in every show. Each screen is unique &amp; hence it becomes extremely difficult to check each &amp; every screen. lack of data , consumer behaviour is also not concreate . Audience profile is changing rapidly &amp; hence data is not collected with that speed of change.data for single screen aduience is barely availableere</t>
  </si>
  <si>
    <t xml:space="preserve">Marketing budgets are growing but price of other media is dropping, specifically Digital advertising, VOD is challenging us on price </t>
  </si>
  <si>
    <t>Justifying cinemas value and premium in the incresingly competitive media landscape.</t>
  </si>
  <si>
    <t xml:space="preserve">Focus on digital media and online video ads.(CAPA)                                                       Online video (Media Direct)
</t>
  </si>
  <si>
    <t xml:space="preserve">Cheaper paid for TV platforms, more and more Video on Demand services, increasing cinema ticket prices and confectionery (Popcorn)           Strain on attendances attributed to economic factors, and the ever increasing demand to prove ROI against other traditional formats (Cinemark)
</t>
  </si>
  <si>
    <t>We need to turn around our digital sales, which are currently trending in the wrong direction. This is our single biggest challenge at the moment. Also, we need to work smarter with programmatic.</t>
  </si>
  <si>
    <t>Cinema.Reloaded brought a lot of new thinking into the market and we actually see a market growth in the national advertising business.</t>
  </si>
  <si>
    <t>Facing competition with online video for the youth target group.</t>
  </si>
  <si>
    <t xml:space="preserve">We need to continue to strengthen cinemas position in the media mix as an automatic part of the audivisual buying process, rather than an optional 'nice-to'have' medium. To do so we need to continue to educate the industry about cinema and its strengths, fight  misconceptions, and try to remain top of mind, which is not always easy as it is a relatively small medium and cannot always deliver the scale required. </t>
  </si>
  <si>
    <t>The imminent slowdown in the market here</t>
  </si>
  <si>
    <t>Significant competitiors to cinema are TV, Digital, and mobile. TV continues to drive marketplace spending, while Digital and mobile continue to pull video dollars away from TV</t>
  </si>
  <si>
    <t>Manufacturing</t>
  </si>
  <si>
    <t>Half 2014 (GTQ)</t>
  </si>
  <si>
    <t>Showtime</t>
  </si>
  <si>
    <t>Premium TV</t>
  </si>
  <si>
    <t>AirBnB</t>
  </si>
  <si>
    <t>Guiness</t>
  </si>
  <si>
    <t>Client 22</t>
  </si>
  <si>
    <t>Client 23</t>
  </si>
  <si>
    <t>Client 24</t>
  </si>
  <si>
    <t>Client 25</t>
  </si>
  <si>
    <t>Client 26</t>
  </si>
  <si>
    <t>Client 27</t>
  </si>
  <si>
    <t>Client 28</t>
  </si>
  <si>
    <t>Client 29</t>
  </si>
  <si>
    <t>Client 30</t>
  </si>
  <si>
    <t>Hawaii Tourism</t>
  </si>
  <si>
    <t>VOD</t>
  </si>
  <si>
    <t>Blue Moon</t>
  </si>
  <si>
    <t>Brand 21</t>
  </si>
  <si>
    <t>Industry 21</t>
  </si>
  <si>
    <t>Brand 22</t>
  </si>
  <si>
    <t>Industry 22</t>
  </si>
  <si>
    <t>Brand 23</t>
  </si>
  <si>
    <t>Industry 23</t>
  </si>
  <si>
    <t>Brand 24</t>
  </si>
  <si>
    <t>Industry 24</t>
  </si>
  <si>
    <t>Brand 25</t>
  </si>
  <si>
    <t>Industry 25</t>
  </si>
  <si>
    <t>Brand 26</t>
  </si>
  <si>
    <t>Industry 26</t>
  </si>
  <si>
    <t>Brand 27</t>
  </si>
  <si>
    <t>Industry 27</t>
  </si>
  <si>
    <t>Brand 28</t>
  </si>
  <si>
    <t>Industry 28</t>
  </si>
  <si>
    <t>Brand 29</t>
  </si>
  <si>
    <t>Industry 29</t>
  </si>
  <si>
    <t>Brand 30</t>
  </si>
  <si>
    <t>Industry 30</t>
  </si>
  <si>
    <t>There has been significant growth in upfront partnerships within cinema in 2015. Advertisers are committing to more revenue upfront in order to take advantage of lower pricing and better placement of inventory. We've also seen an increase in the interest for data and analytics of moviegoers. We are also finding that advertisers are looking to connect with consumers more than ever before whether its before, during, or after the movie. (Screenvision)
National advertisers buying Cinema on an upfront basis; Increased advertiser desire for research metrics, data, ROI; Strong Local growth (NCM)  / Increase in Luxury Advertisers (Spotlight)</t>
  </si>
  <si>
    <t>More upfront partnerships. Bigger and better data. An increase in budget allocation for premium video and content with revenue being re-allocated from television.(Screenvision)
Continuation of the first two points above, as well as more responsibility shifting to Video Buyers at agencies, rather than OOH Buyers (NCM) / Long form creative and content (Spotlight)</t>
  </si>
  <si>
    <t>Continue to compete in the video marketplace (TV, digital, VOD, etc) and fight any "shiny new objects in the room" (Screenvision)
Flat spending overall; Continued desire for the immediate mass reach of TV; Lack of good Cinema data in agency/client MMM (Media Mix Modeling) systems; Premium price vs Cable and other TV (NCM)  /  Increase number of advertisers and dollar volume (Spotlight)</t>
  </si>
  <si>
    <t xml:space="preserve">As long they keep making 3D movies we'll keep selling 3D ads. However, demand is not very strong currently (NCM)
There is still opportunity for 3D advertising, but we've seen it fade recently. There have been many other examples for advertisers to interact with moviegoers (particularly with interactive gaming) that have taken on more presence recently. (Screenvision) / No, not for our niche in the near future. (Spotlight)
</t>
  </si>
  <si>
    <t>ARS   600,000</t>
  </si>
  <si>
    <t>ARS   250,000</t>
  </si>
  <si>
    <t xml:space="preserve"> ARS   125,000</t>
  </si>
  <si>
    <t xml:space="preserve"> ARS   1,300,000</t>
  </si>
  <si>
    <t xml:space="preserve"> ARS   -</t>
  </si>
  <si>
    <t xml:space="preserve"> ARS    -</t>
  </si>
  <si>
    <t>600-700 Aprox</t>
  </si>
  <si>
    <t>Half 2015 (INR)</t>
  </si>
  <si>
    <t>Full Year 2015 (INR)</t>
  </si>
  <si>
    <t xml:space="preserve">Apparel </t>
  </si>
  <si>
    <t>Personal &amp; Oral Care</t>
  </si>
  <si>
    <t xml:space="preserve">Life Insurance </t>
  </si>
  <si>
    <t>Apparel&amp; Footwear</t>
  </si>
  <si>
    <t>Syska Gadet Security</t>
  </si>
  <si>
    <t>TVS</t>
  </si>
  <si>
    <t>SBI Life</t>
  </si>
  <si>
    <t>Lighting</t>
  </si>
  <si>
    <t>Mobile Insurance</t>
  </si>
  <si>
    <t xml:space="preserve">Broadcaster </t>
  </si>
  <si>
    <t xml:space="preserve">2 Wheeler </t>
  </si>
  <si>
    <t>Garments - Ethnic Wear</t>
  </si>
  <si>
    <t xml:space="preserve">Personal Care </t>
  </si>
  <si>
    <t>Syska Gadget Secure</t>
  </si>
  <si>
    <t>Online Classified</t>
  </si>
  <si>
    <t>2015 has been the year of consolidation.  Very soon only 3-4 players will be left which will control the entire Multiplexes business</t>
  </si>
  <si>
    <t>Rapid consolidation will take place. Smaller cities to have more Multiplexes. Overall growth in the number of screens</t>
  </si>
  <si>
    <t>Monitoring is the biggest challenge</t>
  </si>
  <si>
    <t>Half Year 2016</t>
  </si>
  <si>
    <t>Half 2016 (ARS)</t>
  </si>
  <si>
    <t>Half 2016 (USD)</t>
  </si>
  <si>
    <t>Half Year 2016 (EUR)</t>
  </si>
  <si>
    <t>Half Year 2016 (USD)</t>
  </si>
  <si>
    <t>Half 2015 (BRL)</t>
  </si>
  <si>
    <t>Half 2016 (BRL)</t>
  </si>
  <si>
    <t xml:space="preserve">FORD MOTOR </t>
  </si>
  <si>
    <t>Commerce Association</t>
  </si>
  <si>
    <t>HBO BRASIL</t>
  </si>
  <si>
    <t>GLOBOSAT</t>
  </si>
  <si>
    <t>CALTABIANO</t>
  </si>
  <si>
    <t>Vehicles Dealer</t>
  </si>
  <si>
    <t xml:space="preserve">BRADESCO CARTOES </t>
  </si>
  <si>
    <t xml:space="preserve">BRADESCO </t>
  </si>
  <si>
    <t>Website</t>
  </si>
  <si>
    <t>BANCO DO BRASIL</t>
  </si>
  <si>
    <t>HBO LAP</t>
  </si>
  <si>
    <t>PORTO SEGURO (CIA)</t>
  </si>
  <si>
    <t>CIELO</t>
  </si>
  <si>
    <t>electronic payments</t>
  </si>
  <si>
    <t>Half Year 2016 (CAD)</t>
  </si>
  <si>
    <t>Half year 2016 (USD)</t>
  </si>
  <si>
    <t>Half 2016 (COP)</t>
  </si>
  <si>
    <t>Half 2016 (CRC)</t>
  </si>
  <si>
    <t>Half 2016 (DKK)</t>
  </si>
  <si>
    <t>Half 2016 (EUR)</t>
  </si>
  <si>
    <t>Half 2016 (GTQ)</t>
  </si>
  <si>
    <t>Half 2016 (HNL)</t>
  </si>
  <si>
    <t>Half 2016 (NIO)</t>
  </si>
  <si>
    <t>Full 2016 (PAB)</t>
  </si>
  <si>
    <t>Full 2016 (USD)</t>
  </si>
  <si>
    <t>PUIGG</t>
  </si>
  <si>
    <t>Buenos Aires Government</t>
  </si>
  <si>
    <t>Feria del Libro</t>
  </si>
  <si>
    <t>Card Complete</t>
  </si>
  <si>
    <t>Finance/Banking</t>
  </si>
  <si>
    <t>OVP OO</t>
  </si>
  <si>
    <t>Raiffeisen Bank</t>
  </si>
  <si>
    <t>Rotes Kreuz</t>
  </si>
  <si>
    <t>JUFA</t>
  </si>
  <si>
    <t>Fit Inn</t>
  </si>
  <si>
    <t>Gafisa</t>
  </si>
  <si>
    <t>Skill</t>
  </si>
  <si>
    <t>Elo</t>
  </si>
  <si>
    <t>O Boticario</t>
  </si>
  <si>
    <t>Itau Unibanco</t>
  </si>
  <si>
    <t>Arcus</t>
  </si>
  <si>
    <t>Ostrigske</t>
  </si>
  <si>
    <t>Linicin mfl.</t>
  </si>
  <si>
    <t>Medico</t>
  </si>
  <si>
    <t>Sony/Disney</t>
  </si>
  <si>
    <t>Battery</t>
  </si>
  <si>
    <t>Leader</t>
  </si>
  <si>
    <t>Health food</t>
  </si>
  <si>
    <t>Func Food</t>
  </si>
  <si>
    <t>Health Food</t>
  </si>
  <si>
    <t>Verlagsgruppe Oetinger</t>
  </si>
  <si>
    <t>Book</t>
  </si>
  <si>
    <t>Rowohlt Verlag</t>
  </si>
  <si>
    <t>Ullstein Buchverlag</t>
  </si>
  <si>
    <t>Bundeszentrale fur gesundheit</t>
  </si>
  <si>
    <t>Thuringer Energie</t>
  </si>
  <si>
    <t>Landeshauptstadt Dusseldorf</t>
  </si>
  <si>
    <t>FOX Channel</t>
  </si>
  <si>
    <t>Stadtwerke Trier</t>
  </si>
  <si>
    <t>Dealerdirect</t>
  </si>
  <si>
    <t>Novacinema</t>
  </si>
  <si>
    <t>Unilever-Magiv</t>
  </si>
  <si>
    <t>Coca Cola Company</t>
  </si>
  <si>
    <t>Police Watches</t>
  </si>
  <si>
    <t>Jewellery/Personal Accessories</t>
  </si>
  <si>
    <t>Huggies</t>
  </si>
  <si>
    <t>Spar</t>
  </si>
  <si>
    <t>FMCG / Retail</t>
  </si>
  <si>
    <t>Hasbro</t>
  </si>
  <si>
    <t>Makro</t>
  </si>
  <si>
    <t>Ad Dynamo</t>
  </si>
  <si>
    <t>Social Media</t>
  </si>
  <si>
    <t>Food and Beverage</t>
  </si>
  <si>
    <t>Crimsonroom Comms</t>
  </si>
  <si>
    <t>PR</t>
  </si>
  <si>
    <t>Deloitte &amp; Touche</t>
  </si>
  <si>
    <t>Marketing Hub</t>
  </si>
  <si>
    <t>Marketing</t>
  </si>
  <si>
    <t>Safely Home</t>
  </si>
  <si>
    <t>Turkish Airlines</t>
  </si>
  <si>
    <t>SABC</t>
  </si>
  <si>
    <t>Jameson</t>
  </si>
  <si>
    <t>E-cigarette</t>
  </si>
  <si>
    <t>Half 2016 (AED)</t>
  </si>
  <si>
    <t>KELLOGG COMPANY</t>
  </si>
  <si>
    <t>FIAT CHRYSLER AUTOMOBILES</t>
  </si>
  <si>
    <t>Automobiles &amp; Services</t>
  </si>
  <si>
    <t>Amusement, Recreation &amp; Leisure</t>
  </si>
  <si>
    <t>SHARJAH LADIES CLUB</t>
  </si>
  <si>
    <t>RANI REFRESHMENTS FZCO</t>
  </si>
  <si>
    <t>EMIRATES INTEGRATED TELECOM.</t>
  </si>
  <si>
    <t>Entertainment, Properties &amp; Real Estate</t>
  </si>
  <si>
    <t>JAGUAR LAND ROVER LTD</t>
  </si>
  <si>
    <t>DANUBE PROPERTIES DEVELOPMENT LLC</t>
  </si>
  <si>
    <t>Properties &amp; Real Estate</t>
  </si>
  <si>
    <t>AUDI VOLKSWAGEN MIDDLE EAST FZE</t>
  </si>
  <si>
    <t>BEIN SPORTS</t>
  </si>
  <si>
    <t>Entertainment, Radio &amp; Motion</t>
  </si>
  <si>
    <t>AL TAYER MOTORS LLC</t>
  </si>
  <si>
    <t>Electronics &amp; Electricals</t>
  </si>
  <si>
    <t>NISSAN MIDDLE EAST</t>
  </si>
  <si>
    <t>Local Currency (AUD)</t>
  </si>
  <si>
    <t>850 est</t>
  </si>
  <si>
    <t>approx 850</t>
  </si>
  <si>
    <t>approx 10</t>
  </si>
  <si>
    <t>Half 2012 (AUD)</t>
  </si>
  <si>
    <t>Full 2012 (AUD)</t>
  </si>
  <si>
    <t>Half 2013 (AUD)</t>
  </si>
  <si>
    <t>Full 2013 (AUD)</t>
  </si>
  <si>
    <t>Half 2014(AUD)</t>
  </si>
  <si>
    <t>Half 2014(USD)</t>
  </si>
  <si>
    <t>Full 2014 (AUD)</t>
  </si>
  <si>
    <t>Half Year 2015 (AUD)</t>
  </si>
  <si>
    <t>Half Year 2015 (USD)</t>
  </si>
  <si>
    <t>Full Year 2015 (AUD)</t>
  </si>
  <si>
    <t>Half Year 2016 (AUD)</t>
  </si>
  <si>
    <t>Minerals Council of Australia</t>
  </si>
  <si>
    <t>Government NSW</t>
  </si>
  <si>
    <t>Non-alcoholic Beverage</t>
  </si>
  <si>
    <t>Aust. Govt. Defence</t>
  </si>
  <si>
    <t>Government SA</t>
  </si>
  <si>
    <t>Coca Cola Amatil (Aust) P/L</t>
  </si>
  <si>
    <t>Qantas</t>
  </si>
  <si>
    <t>Travel / Airlines</t>
  </si>
  <si>
    <t>TPG Soul Group</t>
  </si>
  <si>
    <t>Optus</t>
  </si>
  <si>
    <t>Samuel Smith and Sons</t>
  </si>
  <si>
    <t>SA Tourism</t>
  </si>
  <si>
    <t>Asahi Holdings (Australia) Ltd</t>
  </si>
  <si>
    <t xml:space="preserve">Honda </t>
  </si>
  <si>
    <t>Non alcoholic Beverages</t>
  </si>
  <si>
    <t>IPAF</t>
  </si>
  <si>
    <t>Australian Government Health and Ageing</t>
  </si>
  <si>
    <t>Government Victoria</t>
  </si>
  <si>
    <t>Contectonary</t>
  </si>
  <si>
    <t>Honda Australia</t>
  </si>
  <si>
    <t>Health Insurance</t>
  </si>
  <si>
    <t>Department of Defence</t>
  </si>
  <si>
    <t>Honda (AUS)</t>
  </si>
  <si>
    <t>None</t>
  </si>
  <si>
    <t>McDonalds Australia</t>
  </si>
  <si>
    <t>LG (AUS)</t>
  </si>
  <si>
    <t>Red Bull (AUS)</t>
  </si>
  <si>
    <t>Toyota (AUS)</t>
  </si>
  <si>
    <t>Sports and Recreation</t>
  </si>
  <si>
    <t>Sport and Recreation</t>
  </si>
  <si>
    <t>X Box Kinect</t>
  </si>
  <si>
    <t>Half 2016 (JPY)</t>
  </si>
  <si>
    <t>TOEI COMPANY, LTD.</t>
  </si>
  <si>
    <t>UCC Ueshima Coffee Co., Ltd.</t>
  </si>
  <si>
    <t>NICHIIGAKKAN CO., LTD.</t>
  </si>
  <si>
    <t>Twentieth Century Fox Film Corporation</t>
  </si>
  <si>
    <t>TOMY COMPANY,LTD.</t>
  </si>
  <si>
    <t>Game,Toy</t>
  </si>
  <si>
    <t>JAPAN TOBACCO INC.,</t>
  </si>
  <si>
    <t>Video Streaming Service.</t>
  </si>
  <si>
    <t>Pfizer</t>
  </si>
  <si>
    <t>POLA</t>
  </si>
  <si>
    <t>JUN CO.,LTD.</t>
  </si>
  <si>
    <t>MOS FOOD SERVICES, INC.</t>
  </si>
  <si>
    <t>Food franchise</t>
  </si>
  <si>
    <t>Tokyo Gas Co., Ltd.</t>
  </si>
  <si>
    <t>Metropolitan Police Department</t>
  </si>
  <si>
    <t>Morinaga &amp; Co.,Ltd.</t>
  </si>
  <si>
    <t>Daiwa house</t>
  </si>
  <si>
    <t>Baverage</t>
  </si>
  <si>
    <t>Turkish Airline</t>
  </si>
  <si>
    <t xml:space="preserve">Lighting </t>
  </si>
  <si>
    <t>Maruti Suzuki</t>
  </si>
  <si>
    <t xml:space="preserve">Google </t>
  </si>
  <si>
    <t>Search Engine</t>
  </si>
  <si>
    <t>Bank Of Baroda</t>
  </si>
  <si>
    <t>Hero Motocop</t>
  </si>
  <si>
    <t>2 Wheelers</t>
  </si>
  <si>
    <t xml:space="preserve">Apperal </t>
  </si>
  <si>
    <t>Telecom Operator</t>
  </si>
  <si>
    <t>Apperal</t>
  </si>
  <si>
    <t>Vijay Sales</t>
  </si>
  <si>
    <t>Electronics Store</t>
  </si>
  <si>
    <t>Eros Now</t>
  </si>
  <si>
    <t xml:space="preserve">Online </t>
  </si>
  <si>
    <t>Just Dial APP</t>
  </si>
  <si>
    <t xml:space="preserve">Directory Services </t>
  </si>
  <si>
    <t xml:space="preserve">Lux Lyra Leggings </t>
  </si>
  <si>
    <t>apprx 10</t>
  </si>
  <si>
    <t>Half 2016 (NZD)</t>
  </si>
  <si>
    <t xml:space="preserve">Vodafone </t>
  </si>
  <si>
    <t>Visa Card</t>
  </si>
  <si>
    <t>NZ Transport</t>
  </si>
  <si>
    <t>Emirates Airline</t>
  </si>
  <si>
    <t>Half Year 2016 (PLN)</t>
  </si>
  <si>
    <t>Żywiec Zdrój</t>
  </si>
  <si>
    <t>ORANGE POLSKA</t>
  </si>
  <si>
    <t>UNILEVER POLSKA</t>
  </si>
  <si>
    <t>HOCHLAND POLSKA</t>
  </si>
  <si>
    <t>ANIMEX</t>
  </si>
  <si>
    <t>Half 2016 (RUB)</t>
  </si>
  <si>
    <t>automobiles</t>
  </si>
  <si>
    <t>cellular telecommunication</t>
  </si>
  <si>
    <t>McDONALD'S Corp.</t>
  </si>
  <si>
    <t>fast food restaurants</t>
  </si>
  <si>
    <t>BENCKISER S.A.</t>
  </si>
  <si>
    <t>pharmacology</t>
  </si>
  <si>
    <t>SAMSUNG ELECTRONICS</t>
  </si>
  <si>
    <t>ICN PHARMACEUTICALS</t>
  </si>
  <si>
    <t>BAYER AG</t>
  </si>
  <si>
    <t>Yugra bank</t>
  </si>
  <si>
    <t>finance/bank</t>
  </si>
  <si>
    <t>Half 2016 (TRY)</t>
  </si>
  <si>
    <t>Home Technology</t>
  </si>
  <si>
    <t>ÜLKER</t>
  </si>
  <si>
    <t>AKGIDA SAN.TİC.A.Ş</t>
  </si>
  <si>
    <t>LDR TURİZM A.Ş</t>
  </si>
  <si>
    <t>Sony Eurasia Pazarlama</t>
  </si>
  <si>
    <t>Tadim Gida Mad.San.</t>
  </si>
  <si>
    <t>Turk Hava Yollari A.S.</t>
  </si>
  <si>
    <t>TÜRK TELEKOM A.Ş.</t>
  </si>
  <si>
    <t>KARACA ZÜCCACİYE TİC.VE SAN. A.Ş</t>
  </si>
  <si>
    <t>Lowes</t>
  </si>
  <si>
    <t>Personal Care Products</t>
  </si>
  <si>
    <t>Restaurants - QSR</t>
  </si>
  <si>
    <t>Shock Top</t>
  </si>
  <si>
    <t>Beer/Spirits</t>
  </si>
  <si>
    <t>Applebee's</t>
  </si>
  <si>
    <t>Principal Financial</t>
  </si>
  <si>
    <t>Bank of America</t>
  </si>
  <si>
    <t>Post</t>
  </si>
  <si>
    <t>Anheuser Busch</t>
  </si>
  <si>
    <t>Paramount Pictures</t>
  </si>
  <si>
    <t>An Garda Siochana</t>
  </si>
  <si>
    <t>Gov, Soc, Pol Organisations</t>
  </si>
  <si>
    <t>Gum Litter Task</t>
  </si>
  <si>
    <t>Household Equipment</t>
  </si>
  <si>
    <t>Best Seller</t>
  </si>
  <si>
    <t>Clothing &amp; Accessories</t>
  </si>
  <si>
    <t>Cosmetics &amp; Toiletries</t>
  </si>
  <si>
    <t>Meteor</t>
  </si>
  <si>
    <t>Permanent TSB</t>
  </si>
  <si>
    <t>Radio Telefis Eireamm</t>
  </si>
  <si>
    <t>AIB</t>
  </si>
  <si>
    <t>CEDRAL TASSONI</t>
  </si>
  <si>
    <t xml:space="preserve">VOG PRODUCTS </t>
  </si>
  <si>
    <t>DIVITA</t>
  </si>
  <si>
    <t>FONTEM VENTURES INC.</t>
  </si>
  <si>
    <t>e-cigarette</t>
  </si>
  <si>
    <t>telecomunication</t>
  </si>
  <si>
    <t>MAZDA MOTOR ITALIA SPA</t>
  </si>
  <si>
    <t>UNILEVER - DIV. ICE CREAM "OUT HOME"</t>
  </si>
  <si>
    <t>DIVITA SRL</t>
  </si>
  <si>
    <t>UNIVERSAL MUSIC ITALIA SRL</t>
  </si>
  <si>
    <t>AUDI AUTO</t>
  </si>
  <si>
    <t>Half Year 2016 (NOK)</t>
  </si>
  <si>
    <t>Ringling Bros</t>
  </si>
  <si>
    <t>Viken Fiber</t>
  </si>
  <si>
    <t>Dressmann</t>
  </si>
  <si>
    <t>Energiverket</t>
  </si>
  <si>
    <t>Stavanger Konserthus</t>
  </si>
  <si>
    <t>G2A.com</t>
  </si>
  <si>
    <t>Forex</t>
  </si>
  <si>
    <t>Stavanger Parkering</t>
  </si>
  <si>
    <t>Fredrikstad Kommune</t>
  </si>
  <si>
    <t>Public Services</t>
  </si>
  <si>
    <t>Peppes Pizza</t>
  </si>
  <si>
    <t>3M - post-its</t>
  </si>
  <si>
    <t>office suplies</t>
  </si>
  <si>
    <t>Orkla confectionary</t>
  </si>
  <si>
    <t>snacks</t>
  </si>
  <si>
    <t>Brynhildgruppen</t>
  </si>
  <si>
    <t>TINE</t>
  </si>
  <si>
    <t>Orkla Brands</t>
  </si>
  <si>
    <t>Orkla Foods</t>
  </si>
  <si>
    <t>Telenor Talkmore</t>
  </si>
  <si>
    <t>Telenor Mobil</t>
  </si>
  <si>
    <t>TELIA AS (former. NETCOM AS)</t>
  </si>
  <si>
    <t>TALKMORE AS</t>
  </si>
  <si>
    <t>DJUICE</t>
  </si>
  <si>
    <t>SAMSUNG ELECTRONICS NORDIC AB</t>
  </si>
  <si>
    <t>Half Year 2016 (SEK)</t>
  </si>
  <si>
    <t>Jensen´s Böfhus</t>
  </si>
  <si>
    <t>Health, Nutrition</t>
  </si>
  <si>
    <t>Betsson Ltd</t>
  </si>
  <si>
    <t>Gamble</t>
  </si>
  <si>
    <t>Kombispel AB</t>
  </si>
  <si>
    <t>Com hem AB</t>
  </si>
  <si>
    <t>PepsiCo</t>
  </si>
  <si>
    <t>Healt, Nutrition</t>
  </si>
  <si>
    <t>Half Year 2016 (CHF)</t>
  </si>
  <si>
    <t>Andros / Sampling</t>
  </si>
  <si>
    <t>Porsche /AdScreen</t>
  </si>
  <si>
    <t>China National tourist Office / Sampling</t>
  </si>
  <si>
    <t>Phoenix Versicherungen / Sampling</t>
  </si>
  <si>
    <t>Ernst Selmoni / AdScreen</t>
  </si>
  <si>
    <t>Expodrom Event / AdScreen</t>
  </si>
  <si>
    <t>Direction des Services Industriel / AdScreen</t>
  </si>
  <si>
    <t>services</t>
  </si>
  <si>
    <t>Spielzeug Welten Museum Basel / AdScreen</t>
  </si>
  <si>
    <t xml:space="preserve">Frenken-Garage AG / AdScreen </t>
  </si>
  <si>
    <t>ANDROS /AdScreen</t>
  </si>
  <si>
    <t>Helsana</t>
  </si>
  <si>
    <t>Coca Cola Schweiz GmbH</t>
  </si>
  <si>
    <t>Amag/Skoda</t>
  </si>
  <si>
    <t xml:space="preserve">Schweiz. Mobiliar Versicherungsges. </t>
  </si>
  <si>
    <t>Proviande Genossenschaft</t>
  </si>
  <si>
    <t>Digitec Galaxus</t>
  </si>
  <si>
    <t>Emil Frey AG</t>
  </si>
  <si>
    <t>Dr. Oetker AG</t>
  </si>
  <si>
    <t>Amag/Seat</t>
  </si>
  <si>
    <t>Internationaler Auto-Salon</t>
  </si>
  <si>
    <t>Madam Tussauds</t>
  </si>
  <si>
    <t>Entertaining</t>
  </si>
  <si>
    <t>Picnic</t>
  </si>
  <si>
    <t>Spadel Spa</t>
  </si>
  <si>
    <t>Unilever Lipton</t>
  </si>
  <si>
    <t>Stichting BIO Kinderrevalidatie</t>
  </si>
  <si>
    <t>T-mobile</t>
  </si>
  <si>
    <t>Turkisch Tourism Board</t>
  </si>
  <si>
    <t>Half Year 2016 (GBP)</t>
  </si>
  <si>
    <t>NEWS DIRECT</t>
  </si>
  <si>
    <t>ENT &amp; MEDIA</t>
  </si>
  <si>
    <t>AB INBEV (UK)</t>
  </si>
  <si>
    <t>DISNEY HOME ENTERTAINMENTS</t>
  </si>
  <si>
    <t>G2A.COM</t>
  </si>
  <si>
    <t>ADIDAS (UK) LTD</t>
  </si>
  <si>
    <t>CLOTHING &amp; APPAREL</t>
  </si>
  <si>
    <t>A T CROSS COMPANY</t>
  </si>
  <si>
    <t>HOUSEHOLD STORES</t>
  </si>
  <si>
    <t>GLAXOSMITHKLINE PLC</t>
  </si>
  <si>
    <t>COSMETICES &amp; TOILETRIES</t>
  </si>
  <si>
    <t>OATLY</t>
  </si>
  <si>
    <t>SPIRE AUTOMOTIVE</t>
  </si>
  <si>
    <t>Double Ttree for Hilton</t>
  </si>
  <si>
    <t>Echo Falls</t>
  </si>
  <si>
    <t>M&amp;S</t>
  </si>
  <si>
    <t>Jagermeister</t>
  </si>
  <si>
    <t>Sky Atlantic</t>
  </si>
  <si>
    <t>BRITISH SKY BROADCASTING</t>
  </si>
  <si>
    <t>SOFTBANK CORP.</t>
  </si>
  <si>
    <t>SOFTWARE</t>
  </si>
  <si>
    <t>BMW (GB) LTD</t>
  </si>
  <si>
    <t>MERCEDES-BENZ UK LTD</t>
  </si>
  <si>
    <t>MCDONALDS RESTAURANTS</t>
  </si>
  <si>
    <t>AMAZON.CO.UK</t>
  </si>
  <si>
    <t>Sky Uk Ltd</t>
  </si>
  <si>
    <t>Samsung (Uk) Ltd</t>
  </si>
  <si>
    <t>Amazon (Uk) Ltd</t>
  </si>
  <si>
    <t>Carphone Whse</t>
  </si>
  <si>
    <t>Seat Uk Ltd</t>
  </si>
  <si>
    <t>Nationwide Bs</t>
  </si>
  <si>
    <t>Smart Energy</t>
  </si>
  <si>
    <t>Residential combined utilities</t>
  </si>
  <si>
    <t>Spain</t>
  </si>
  <si>
    <t>SELAE</t>
  </si>
  <si>
    <t>VOLKWAGEN</t>
  </si>
  <si>
    <t>EL CORTE INGLES</t>
  </si>
  <si>
    <t>Wholesale</t>
  </si>
  <si>
    <t>RENFE</t>
  </si>
  <si>
    <t>Train</t>
  </si>
  <si>
    <t>HISPANO FILMS</t>
  </si>
  <si>
    <t>Film Industry</t>
  </si>
  <si>
    <t>SKODA</t>
  </si>
  <si>
    <t xml:space="preserve">PELAYO </t>
  </si>
  <si>
    <t>ENDESA</t>
  </si>
  <si>
    <t>EUROMASTER</t>
  </si>
  <si>
    <t>Mechanical Auto</t>
  </si>
  <si>
    <t>Coffe</t>
  </si>
  <si>
    <t>Mapfre</t>
  </si>
  <si>
    <t>Renfe</t>
  </si>
  <si>
    <t>Teleco</t>
  </si>
  <si>
    <t>NONE</t>
  </si>
  <si>
    <t>Müller Joghurt</t>
  </si>
  <si>
    <t>2016 (Half Year  2016 Survey)</t>
  </si>
  <si>
    <t>2016 (Half Year 2016 Survey)</t>
  </si>
  <si>
    <t>We don’t have much expectation from 3D advertising.</t>
  </si>
  <si>
    <t>Its been an odd half of the year, we have a new government so the clients are a little slow with their investments.</t>
  </si>
  <si>
    <t>We expect to be a better year were the economics start to grow a little. We are starting to devolp our own content and trying to interact with online after the movies.</t>
  </si>
  <si>
    <t>The biggest challenge we see is to show that cinema is a good addition to the clients online investments.</t>
  </si>
  <si>
    <t>No - minimal demand from advertisers</t>
  </si>
  <si>
    <t>Cinema has performed well  in a challenging ad market. The Olympics and an Australian Federal Election have had an influence on general media spend creating uncertainty in the broader adveritsing market.</t>
  </si>
  <si>
    <t>Strong future release slate, the ongoing challenges brands face in reaching engaged consumers coupled with the need for advertisers to build brands provides confidence in the future outlook for cinema</t>
  </si>
  <si>
    <t xml:space="preserve"> As in previous years growing media fragmentation is driving increased competition for media spend. This creates an ongoing need to demonstrate cinema's role in media plans and justify cinemas premium cost in an increasingly competitive market</t>
  </si>
  <si>
    <t xml:space="preserve"> The production costs for 3D advertising are not correlating to the costs of screen advertising.</t>
  </si>
  <si>
    <t>Booking of campaigns according to Target Groups and Movie Selections are the leading factor for screen advertising</t>
  </si>
  <si>
    <t xml:space="preserve">Cross media bookings TV &amp; Online &amp; cinema become more and more attractive. </t>
  </si>
  <si>
    <t>Barely. There is barely demand from advertiser's side</t>
  </si>
  <si>
    <t>Fierce competition with online and TV</t>
  </si>
  <si>
    <t>Launch of new offer based on match between brand/product and movie release</t>
  </si>
  <si>
    <t>Launch of datadriven platform for cinema reporting in Belgium in order to prove ROI for advertisers. Further field testing for interactive apps in theatre</t>
  </si>
  <si>
    <t>No, the production costs still high and they do not create campaigns only for cinema (Flix)</t>
  </si>
  <si>
    <t>Brands are using more the pre show to exhibit Branded Content (Flix)</t>
  </si>
  <si>
    <t>Interactitity of Mobile and Screen, Programatic Screen Ads (Flix)</t>
  </si>
  <si>
    <t>Organize the moviegoers data base, creating a big data to be used at commercial side, Understand how the Cinema can complement a Media plan focusing in big digital players ( eg&gt; Google, Facebook). (Flix)</t>
  </si>
  <si>
    <t>Significant drop in advertiser interest for 3D creative campaigns.  Required leadtime and cost of content creation and conversion a barrier.  The differnential in any campaign impact is not gennerally considered to be worth the effort and cost to place 3D.</t>
  </si>
  <si>
    <t xml:space="preserve">Flat On-Screen revenues with considerable growth in Digital Desk-Top and Mobile revenues as well Digital Signage options in Cinema Lobby - Digital Lobby Show, Digital </t>
  </si>
  <si>
    <t xml:space="preserve">Expectation that 2017 cinema sales will continue to grow given anticipated strong film slate.  Final 2016 box office performance will influence buyer expectations re cinema strength.  Potential economic disruption triggered by international events a concern for future growth. </t>
  </si>
  <si>
    <t xml:space="preserve">Advertisers's continued strong support and use of Television continues to be a key challenge to increased Cinema spend from Advertisers.  Client expectation of speed of response and also expectation of shorter lead-time to on-screen placement (pressure on file encoding and distribution) is escalating.  Research and proof of ROI is a must for moany advertisers and "new" innovative ideas are expected for cinema.  Market Mix Modeling tools continue to be a struggle with agencies / clients as they do not account for the premium cinema offering and engagement.  In addition, growth of both Online and mobile ad spending and in particular the increase in digital programatic buying, migrating budget from other media, is an ongoing challenge to Cinema Sales.  In addition, recent trends show reduced total number of millenials attending the cinema on an annual basis and reduced average frequency.  </t>
  </si>
  <si>
    <t>Digital Media as a substitute for traditional media</t>
  </si>
  <si>
    <t>No. Advertisers are more interested in live interactions with the brand or wants the audience try their products (sampling, display or demostrations)</t>
  </si>
  <si>
    <t>Hardly. We see decline in audience interest and we have not succeeded in 3D advertising.</t>
  </si>
  <si>
    <t xml:space="preserve">Still growing - TV is under pressure which is good for cinema advertising </t>
  </si>
  <si>
    <t>Growth. People using television is till declining in DK. As a supplement to on-screen advertising we will launch preroll on web tv on kino.dk in 2017</t>
  </si>
  <si>
    <t>Inventory. We only have 11 minutes block.</t>
  </si>
  <si>
    <t xml:space="preserve">Yes, it can only grow since we have hardly any 3D advertising in Finland. </t>
  </si>
  <si>
    <t>Longer spots, sampling during the onscreen campaign, small promotions</t>
  </si>
  <si>
    <t>More promotions, games etc. That activates people before movie starts, more targeted advertising</t>
  </si>
  <si>
    <t xml:space="preserve">We would have more advertising than we can handle at the moment due to our 600seconds. Our advertising system should work more properly to give us more exact information so that we could sell more  there where is space. Prices are already higher than in other medias so we don´t want to increase them. </t>
  </si>
  <si>
    <t>3D feature films have rather constant admissions of roundabout 30 million tickets. Thus, they are an inherent part of our turnover per year. Sadly, creating 3D spots has nearly come to a standstill. Customers cannot solely use 3D creatives for short campaigns, so they have to produce 2D creatives. In Germany they can also be shown in the 3D part of the pre-show.</t>
  </si>
  <si>
    <t>Significantly longer creatives. Our large customers this year like Aldi or Engelbert Strauss use creatives of 70 seconds or more.</t>
  </si>
  <si>
    <t>Customers see cinema advertising as the third relevant video channel (aside TV and online video). Cinema reaches an audience that is increasingly difficult to reach by TV. Especially our exact way of admission-based billing that we will further optimize in the next years will attract further customers.</t>
  </si>
  <si>
    <t xml:space="preserve">Keep and expand admission figures. At present, low admission figures cause a lack of supply. </t>
  </si>
  <si>
    <t xml:space="preserve">We do not expect significant growth opportunities in 3D Cinema Adv., due to the lack of 3D spot productions, as the cost is high. The demand for 3D advertising is limited. </t>
  </si>
  <si>
    <t>Although the country is still in depression, total advertising expenditure had an increase of about 5% in the 1st half of 2016 vs Jan.-Jun.2015. TV has the biggest share and Digital continuously grows its own. Cinema Adv. has managed to retain its revenue.</t>
  </si>
  <si>
    <t>Today's complex Media environment (undefined TV scene because of indeterminate number of licensed TV channels) has a major impact on the planning and media mix of advertising brands. However, despite this difficult background and the ongoing recession, we expect a slight increase in our ad revenue, mainly due to a broadening  of advertising categories &amp; clients.</t>
  </si>
  <si>
    <t>Our biggest challenge is to have accurate metrics that will prove Medium's effectiveness, enhancing Cinema’s position in the media mix. Furthermore, to have extensive data on moviegoers (behaviour, trends, characteristics etc.), in order to optimize audience targeting.</t>
  </si>
  <si>
    <t xml:space="preserve">v strong q1 with slower q2, more banks and cars using cinema </t>
  </si>
  <si>
    <t xml:space="preserve">strong q3 with slower than expected q4, uncertainty over the impcact of Brexit on the Irish economy and specifically Irish advertising budgets. </t>
  </si>
  <si>
    <t>Cinema adv grew about 6% vs same period of last year</t>
  </si>
  <si>
    <t>No. The need for 3D cinema advertising has decreased compare with the time of the introduction of 3D technology.</t>
  </si>
  <si>
    <t>The box-office record was almost the same scale as last year. The No.1 hit movie was "Zootopia".</t>
  </si>
  <si>
    <t>The blockbuster movies seem to be less than this year. The big growth can not be expected.</t>
  </si>
  <si>
    <t>Proof of the effectiveness of cinema advertising is required. We would like to consider establishing data collection and research for that immediately.</t>
  </si>
  <si>
    <t>The half was characterised by continued volatility in the ad market, however cinema capitalised on some major brand launches and strong box office in the later months of the half.</t>
  </si>
  <si>
    <t xml:space="preserve">Strong future release slate, the ongoing challenges brands face in reaching engaged consumers coupled with the need for advertisers to build brands provides confidence in the future outlook for cinema. </t>
  </si>
  <si>
    <t>As in previous years, justifying cinemas value and premium in an increasingly competitive media landscape with fragmentation and also the continued growth of digital and OOH digital offering (OOH digital is new to NZ)</t>
  </si>
  <si>
    <t>no, there is not really any interest, and fewer 3d films to sell on (CAPA)
No. We havent sold 3d ads in many years. (Media Direct)</t>
  </si>
  <si>
    <t xml:space="preserve">more tailored campaigns to each advertiser (CAPA)                                                                                                                                                                                                                                                                                                                                                                                                                                                                                                                                                                                                                                                                The advertisers are embracing cinema and we se a big growth in agency-bought cinema-advertisment. (Media Direct)
</t>
  </si>
  <si>
    <t>the mobile phone becoming an increasingly important device also in the cinema, with more products to sell on (CAPA)
I expect more focus on data driven purchases. The customers are more and more interested in info on who they reach and we are looking into the opportunities for retargeting in other channels. TV is loosing audiences fast - espessialy in younger audiences so cinema have a great opportunity. (Media Direct)</t>
  </si>
  <si>
    <t>admissions to sell on (CAPA)
New platforms could always be a threat. The customers are tending to try out the "hot and new" and that often is on the cost of smaler platforms, like cinema (Media Direct)</t>
  </si>
  <si>
    <t>We don't think so, beacuse ther was none 3D commercial last half a year</t>
  </si>
  <si>
    <t>more digital forms of ads</t>
  </si>
  <si>
    <t>digital, social wifi in cinema, augmented reality, beacon</t>
  </si>
  <si>
    <t>No. Advertisers in our territory have not take n up the opportunity and have opted to advertise in 2D only.  (Popcorn)
No. Potential tactical campaigns (Cinemark)</t>
  </si>
  <si>
    <t>Advertisers have continued the trend of wanting to follow big blockbusters. What has become increasing ly more popular is our attendance guarantees. Specific advertisers have also opted to advertise in our smaller vip cinema's. Even though there is a smaller audience, the audience that is being reached are our higher income cinema goers (Popcorn)
Shorter planning cycles, Move from TV to cinema, but hotly contested by digital. Socio economic factors playing a role with multinational advertisers (Cinemark)</t>
  </si>
  <si>
    <t>We expect the see more advertisers wanting to advertise in our premium VIP cinemas. We have had our first 4Dx advertiser and expect that more advertisers would want to do more immersive advertising campaigns. (Popcorn)
1. The move of mid to lower tier TV advertisers to cinema, 2. Maximising Inventory (broader placement of advertsiing) and 3. more specific research around incremental reach and cross media performances in the digital spave (eg. Cinema and You tube) (Cinemark)</t>
  </si>
  <si>
    <t>Priracy. Fast High Speed Broadband with VOD. Lack of good content can affect ad revenue (Popcorn)
Digital as alternative to cinema. Highly competitive TV buys - together with formalised planning means that TV for many marketers remains a safe bet in challenging times, additional spend then goes to Digital (Cinemark)</t>
  </si>
  <si>
    <t>We hope it will grow as decreasing is impossible</t>
  </si>
  <si>
    <t>Much affected due to the political situation, good the 3 first months then drop until November</t>
  </si>
  <si>
    <t>Growth by 10%</t>
  </si>
  <si>
    <t>Increase the revenue per admissions, as we are only two main competitors and we have just entered in the industry. Our competitor strategy was decrease prices while we want to at least keep prices if not raising them</t>
  </si>
  <si>
    <t xml:space="preserve">We do not make any significant sales with 3D cinema advertising in Switzerland. </t>
  </si>
  <si>
    <t>We are optimizing and pushing the Break-Advertising. Big Focus on special advertising placement. Clients put more value on quality again</t>
  </si>
  <si>
    <t xml:space="preserve">More flexibility and more speed in the complete process, e.g. programmatic planning / buying. More measurement to prove the effektiveness of cinema, also in comparison with Online/TV. Generating targetgroup data direct from the exhibitior to ccreate smart date for optimization the campaign. </t>
  </si>
  <si>
    <t xml:space="preserve">Speed (from the booking to the effective runtime). Flexibility. Verification of the target group. Measurability of the media. </t>
  </si>
  <si>
    <t xml:space="preserve">Demand for onscreen advertising is still strong and growing. Increased demand for online and mobile advertising, which is expected to continue. Demand for programmatic advertising (primarily online) is growing rapidly. </t>
  </si>
  <si>
    <t>No, it’s not. The coverage of 3-D movies doesn’t add up to the costs of making these commercials. It’ll have to be movies that reach their target group throughout a longer period.</t>
  </si>
  <si>
    <t>Major growth in revenue +24%, due to a better economy, more new cinemas and a great sales team. More branding campaigns.</t>
  </si>
  <si>
    <t xml:space="preserve"> Decreasing growth of turnover, however still 5% growth compared to this year.</t>
  </si>
  <si>
    <t>The tough competition with online video budgets</t>
  </si>
  <si>
    <t>Yes, there is still room to go. Advertisers should be more encouraged to invest on 3D commercial copies.</t>
  </si>
  <si>
    <t>Special Projects increased their popularity. Advertisers preferred to differentiate via creative usage (shazaam integrated  project, advergaming)</t>
  </si>
  <si>
    <t xml:space="preserve">In line with technological improvements, creative and digital usage tend to increase in 2017 and beyond (4DX, D-Box, IMAX, SphereX). </t>
  </si>
  <si>
    <t>Digital integration, second screen usage would be the key drivers of revenue growth</t>
  </si>
  <si>
    <t>No - there is not much appetite for this</t>
  </si>
  <si>
    <t>Advertisers only favor the most popular sites and thus we have less inventory at certain sites and no ads at others!</t>
  </si>
  <si>
    <t>The UAE is in the middle of a slowdown and hence the overall spends on marketing are low. We actually expect a 15% dip in revenues again. In addition the operators here show no signs of letting up and they continue to build cinemas thus diluting the market. Advertisers now are scared of the medium as they just do not have the revenue to cover all sites for an effective campaign</t>
  </si>
  <si>
    <t>As always advertisers prefer digital platforms and TV which is Pan Regional, in addition there is a slowdown in the economy  and so many locations/screens coming up</t>
  </si>
  <si>
    <t xml:space="preserve">Demanded from advertisers for 3D has decreased significantly with only a very few brands making enquiries. (DCM)
no advertiser interest. Perhaps if a major blockbuster came out in 3D (eg BOND) there would be some (PD)
</t>
  </si>
  <si>
    <t>Cinema revenue in the UK continues to grow as the reliance on building brands, demand for engaging audiences and TV inflation continues to increase. (DCM)
Increased popularity in film outside of the cinema. Outdoor, rooftop, events and for film specific campaigns - a continuation of a longterm trend (PD)</t>
  </si>
  <si>
    <t>Whilst the UK advertising market may slow post Brexit into 2017 we anticiapte the demand for Cinema to continue particularly premium positions.  (DCM)
Brands are investing in engaging platforms as the threat of ad blocking dispells the online/mobile bubble. Cinema has an opportunity to take advantage of the lack of clarity in digital to offer engaging and inspiring content. Brands will start investing in mediums that offer brand engagement rather than #'s of click throughs (PD)</t>
  </si>
  <si>
    <t>Economic uncertainity has historically impacted on marekting budgets, whilst the UK Brexit negotiations continue this may affect budgets. (DCM)
Brexit! (PD)</t>
  </si>
  <si>
    <t>Yes - clients are always looking to create premium content and 3D is a great option for that. (Screenvision)
Not at this time. Advertiser interest is low (NCM)</t>
  </si>
  <si>
    <t>Increase in upfront partnerships, more focus on displaying premium content, increased interest in data.(Screenvision)
Increased competition from digital companies and pressure from TV in the Scatter marketplace due to TV's decreasing ratings (thereby creating fewer sellable impressions). (NCM)</t>
  </si>
  <si>
    <t>Connected Cinema (finding ways to connect with moviegoers before, during, and after the movie). Interest in programmatic platforms. Brands using cinema in creative and innovative ways to interact with moviegoers. (Screenvision)
Increased desire for targetting and ROI measurement (NCM)</t>
  </si>
  <si>
    <t>Continuing to demonstrate our impact in an ever-dynamic marketplace with countless video options ... not all impressions are created equal; screen size matters. (Screenvision)
Huge dollars shifting to digital; need to get into agency planning/buying systems; need to convince clients o use cinema as a part of their overall  video mix, not just for major launches. (NCM)</t>
  </si>
  <si>
    <t>est. 850</t>
  </si>
  <si>
    <t>2 Wheeler</t>
  </si>
  <si>
    <t>Bank of Baroda</t>
  </si>
  <si>
    <t>Entertainment &amp; Media</t>
  </si>
  <si>
    <t>Gov, Soc, Pol Organizations</t>
  </si>
  <si>
    <t>Cedral Tassoni</t>
  </si>
  <si>
    <t>Vog Products</t>
  </si>
  <si>
    <t>Divita</t>
  </si>
  <si>
    <t>Avex Music Publishing</t>
  </si>
  <si>
    <t>NTT DoCoMo, Inc.</t>
  </si>
  <si>
    <t>TOEI Company</t>
  </si>
  <si>
    <t>UCC Ueshima Coffee</t>
  </si>
  <si>
    <t>Nichiihakkan</t>
  </si>
  <si>
    <t>Tomy Company</t>
  </si>
  <si>
    <t>Game, Toy</t>
  </si>
  <si>
    <t>Japan Tobacco</t>
  </si>
  <si>
    <t>Home Builder</t>
  </si>
  <si>
    <t>Pola</t>
  </si>
  <si>
    <t>Shueisha</t>
  </si>
  <si>
    <t>Kanebo</t>
  </si>
  <si>
    <t>Orkla Confectionary</t>
  </si>
  <si>
    <t>Kino Swiat</t>
  </si>
  <si>
    <t>Zywiec Zdroj</t>
  </si>
  <si>
    <t>Selae</t>
  </si>
  <si>
    <t>El Corte Ingles</t>
  </si>
  <si>
    <t>Hispano Films</t>
  </si>
  <si>
    <t>Pelayo</t>
  </si>
  <si>
    <t>Endesa</t>
  </si>
  <si>
    <t>Euromaster</t>
  </si>
  <si>
    <t>Jewlery/Personal Accessories</t>
  </si>
  <si>
    <t>FMCG/Retail</t>
  </si>
  <si>
    <t>Jensen's Bofhus</t>
  </si>
  <si>
    <t>Viktvaktarna</t>
  </si>
  <si>
    <t>Unilever Svergie</t>
  </si>
  <si>
    <t>Betsson</t>
  </si>
  <si>
    <t>Andros/Sampling</t>
  </si>
  <si>
    <t>China National Tourist Office</t>
  </si>
  <si>
    <t>Phoenix Versicherungen</t>
  </si>
  <si>
    <t>Ernst Selmoni</t>
  </si>
  <si>
    <t>Expodrom Event</t>
  </si>
  <si>
    <t>Sirection des Services Industriel</t>
  </si>
  <si>
    <t>Spielzeug Welten Museum Basel</t>
  </si>
  <si>
    <t>Frenken-Garage AG</t>
  </si>
  <si>
    <t>Andros</t>
  </si>
  <si>
    <t>Tab Gida AS</t>
  </si>
  <si>
    <t>Home technology</t>
  </si>
  <si>
    <t>Akgida Santicas</t>
  </si>
  <si>
    <t>LDR Tourism</t>
  </si>
  <si>
    <t>Tadim Gida Mad.San</t>
  </si>
  <si>
    <t>News Direct</t>
  </si>
  <si>
    <t>AB InBev</t>
  </si>
  <si>
    <t>Disney Home Entertainment</t>
  </si>
  <si>
    <t>Adidas (UK)</t>
  </si>
  <si>
    <t>Clothing &amp; Apparel</t>
  </si>
  <si>
    <t>AT Cross Co.</t>
  </si>
  <si>
    <t>Household Stores</t>
  </si>
  <si>
    <t>Glaxosmithkline PLC</t>
  </si>
  <si>
    <t>Oatly</t>
  </si>
  <si>
    <t>Spire Automotive</t>
  </si>
  <si>
    <t>Double Tree for Hilton</t>
  </si>
  <si>
    <t>Nestle Middle East</t>
  </si>
  <si>
    <t>Fiat Chrysler</t>
  </si>
  <si>
    <t>Global Village</t>
  </si>
  <si>
    <t>Citibank NA Dubai</t>
  </si>
  <si>
    <t>Sharjah Ladies Club</t>
  </si>
  <si>
    <t>Rani Refreshments FZ</t>
  </si>
  <si>
    <t>Restaurants-QSR</t>
  </si>
  <si>
    <t>Liquor</t>
  </si>
  <si>
    <t>Manyavar</t>
  </si>
  <si>
    <t>Mankind Pharma</t>
  </si>
  <si>
    <t>Pharmacuticals</t>
  </si>
  <si>
    <t>Hindustan Unilever</t>
  </si>
  <si>
    <t xml:space="preserve">MSN </t>
  </si>
  <si>
    <t>Media Broadcasting</t>
  </si>
  <si>
    <t>Star TV</t>
  </si>
  <si>
    <t>Health and Sanitation</t>
  </si>
  <si>
    <t>Government of India</t>
  </si>
  <si>
    <t>Syska</t>
  </si>
  <si>
    <t>Home Lighting</t>
  </si>
  <si>
    <t>Digital</t>
  </si>
  <si>
    <t>BSNL</t>
  </si>
  <si>
    <t>ITC</t>
  </si>
  <si>
    <t>Campaign creatives are not made keeping cinema in perspective, TV and digital campaign creatives are used on cinema and hence campaign content is limited in 3D. the day campaigns are made for cinema, 3D will become a reality. (UFO)</t>
  </si>
  <si>
    <t>App Based &amp; E commerce spends have incresed. More blockbuster movies got released from Jan-June'2016. Movie Jungle book - Hindi Dubbed version did great business &amp; closed at - INR- 1.8 Billion. This year we have alkready got around 7 Hit bollywood movies which has crossed INR 1 Billion. 282 brands were active on Cinema in January with a Big block buster movie (Interactive) / Cinema advertsing business is  grown by 22 % in comparision to the H1 of last year. (UFO)</t>
  </si>
  <si>
    <t>Big movies line up is there in the rest of the year. We have inroduce a new Social listing media tool called - BUZZ Index wherein we are monitoring the Movies 5 weeks before its release &amp; what kind of Buzz it is creating among audinece. (Interactive) / Cinema advertsing business  should grow with all an average 15 to 18 % year on  year.  Innovations , activations and  Impact( on screen+ off screen)… will help lot many  clients to  use  cinema as a medium more effectively. (UFO)</t>
  </si>
  <si>
    <t>Footfall exact measurement is still the chanllange. With CAM &amp; Buzz Indiex we have been able to establish some kind of autenticity of this medium among client.  Understanding Consumer Behaviour &amp; preference / Imapct is still not captured (Interactive) / Cinema still happens to an optional medium for the client . Need to build cinema as a an important part of the media mix and not a after thought. No creative planning is done keeping cinema in mind and also there is no 3rd party measurement for cinema in India.  (UFO)</t>
  </si>
  <si>
    <t>BANCO GALICIA</t>
  </si>
  <si>
    <t>Communicatios</t>
  </si>
  <si>
    <t>MERCEDES BENZ</t>
  </si>
  <si>
    <t>SWISS MEDICAL</t>
  </si>
  <si>
    <t>GALENO</t>
  </si>
  <si>
    <t>OSDE</t>
  </si>
  <si>
    <t>BRANCA</t>
  </si>
  <si>
    <t>USAL</t>
  </si>
  <si>
    <t>Chamber of Commerce</t>
  </si>
  <si>
    <t xml:space="preserve">Hofer </t>
  </si>
  <si>
    <t>Lufthansa</t>
  </si>
  <si>
    <t>Wüstenrot Bausparkasse</t>
  </si>
  <si>
    <t>XXXLutz</t>
  </si>
  <si>
    <t>CLUB MEDITERRANEE</t>
  </si>
  <si>
    <t>TOTAL BELGIUM</t>
  </si>
  <si>
    <t>NETHYS</t>
  </si>
  <si>
    <t>THALYS INTERNATIONAL</t>
  </si>
  <si>
    <t>OFFICE TOURISME TUNISIE</t>
  </si>
  <si>
    <t>VIVO</t>
  </si>
  <si>
    <t>TELECOMUNICATION</t>
  </si>
  <si>
    <t>Eletronic</t>
  </si>
  <si>
    <t>GAFISA</t>
  </si>
  <si>
    <t>TIM RJ</t>
  </si>
  <si>
    <t>SECRETARIA DO GOVERNO</t>
  </si>
  <si>
    <t>CAIXA</t>
  </si>
  <si>
    <t>O BOTICÁRIO</t>
  </si>
  <si>
    <t>Beverage-Soft Drink</t>
  </si>
  <si>
    <t>Beverage - Alcohol</t>
  </si>
  <si>
    <t>Quick Service Restaurant</t>
  </si>
  <si>
    <t>BEVERAGE INDUSTRY</t>
  </si>
  <si>
    <t xml:space="preserve">HUAWEI TECHNOLOGIES </t>
  </si>
  <si>
    <t>TELMEX COLOMBIA</t>
  </si>
  <si>
    <t>UNIVERSIDAD SERGIO ARBOLEDA</t>
  </si>
  <si>
    <t>COMUNICACIÓN CELULAR S.A.</t>
  </si>
  <si>
    <t>LEDERSEARCH S.A.S</t>
  </si>
  <si>
    <t>FONDO DE PROGRAMAS ESPECIALES PARA LA PAZ</t>
  </si>
  <si>
    <t>NON PROFIT ORGANIZATION</t>
  </si>
  <si>
    <t>ADIDAS COLOMBIA</t>
  </si>
  <si>
    <t xml:space="preserve">COLOMBIA TELECOMUNICACIONES </t>
  </si>
  <si>
    <t>SCA CONSUMIDOR CENTROAMÉRICA</t>
  </si>
  <si>
    <t>S.C. Johnson de Centroamérica, S.A</t>
  </si>
  <si>
    <t>CAJA COSTARRICENSE SEGUGO SOCIAL</t>
  </si>
  <si>
    <t>NATIONAL HEALTH CARE</t>
  </si>
  <si>
    <t>Banco de Costa Rica</t>
  </si>
  <si>
    <t>COSEVI</t>
  </si>
  <si>
    <t>Sur Química</t>
  </si>
  <si>
    <t>CHEMICAL INDUSTRY</t>
  </si>
  <si>
    <t>IAFA</t>
  </si>
  <si>
    <t>Inversiones TB, S.A.</t>
  </si>
  <si>
    <t>FOOD SERVICE INDUSTRY</t>
  </si>
  <si>
    <t>DANMARK SYGEFORSIKRING</t>
  </si>
  <si>
    <t>JP/POLITIKENS HUS</t>
  </si>
  <si>
    <t>DK KONFEKTURE</t>
  </si>
  <si>
    <t>PRESIDENCIA</t>
  </si>
  <si>
    <t>NATIONAL ID INSTITUTION</t>
  </si>
  <si>
    <t>PAN SINAI</t>
  </si>
  <si>
    <t>ALBA PETROLEOS</t>
  </si>
  <si>
    <t>OIL INDUSTRY</t>
  </si>
  <si>
    <t>MOLDEA</t>
  </si>
  <si>
    <t>ALCALDIA DE SS</t>
  </si>
  <si>
    <t>Coca-Cola Finland</t>
  </si>
  <si>
    <t>Cloetta Finland</t>
  </si>
  <si>
    <t>Eckes-Granini Finland</t>
  </si>
  <si>
    <t>Sinebrychoff</t>
  </si>
  <si>
    <t>Orkla Care</t>
  </si>
  <si>
    <t>Dr.Oetker Finland</t>
  </si>
  <si>
    <t>DNA Finland</t>
  </si>
  <si>
    <t>Veikkaus</t>
  </si>
  <si>
    <t>BOOKING.COM, AMSTERDAM</t>
  </si>
  <si>
    <t>Retail and Mail-order</t>
  </si>
  <si>
    <t>MC DONALD'S DT., MUC</t>
  </si>
  <si>
    <t>MAZDA MOTORS DT., LEVERKUSEN</t>
  </si>
  <si>
    <t>GOOGLE GERMANY, HH</t>
  </si>
  <si>
    <t>Snack Foods/Biscuits</t>
  </si>
  <si>
    <t>AEGEAN AIRLINES</t>
  </si>
  <si>
    <t>HUAWEI</t>
  </si>
  <si>
    <t>Telecoms Equipment</t>
  </si>
  <si>
    <t>MAYCOM</t>
  </si>
  <si>
    <t>SC JOHNSON</t>
  </si>
  <si>
    <t>ASEGURADORA LA CEIBA</t>
  </si>
  <si>
    <t>SUN TEA</t>
  </si>
  <si>
    <t>FRITOLAY</t>
  </si>
  <si>
    <t>CORPORACION JAAR</t>
  </si>
  <si>
    <t>CAR DEALER</t>
  </si>
  <si>
    <t>Grupo Comidas</t>
  </si>
  <si>
    <t>UNO PETROLEO</t>
  </si>
  <si>
    <t>DIUNSA</t>
  </si>
  <si>
    <t>EMSULA</t>
  </si>
  <si>
    <t>GRUPO TOVA</t>
  </si>
  <si>
    <t>BOLTIO</t>
  </si>
  <si>
    <t>MEAD JHONSON NUTRITION</t>
  </si>
  <si>
    <t>JEAN SPORT</t>
  </si>
  <si>
    <t>Full Year 2016</t>
  </si>
  <si>
    <t>Full 2016 (RUB)</t>
  </si>
  <si>
    <t>Brand experiences in Foyer/Lobby</t>
  </si>
  <si>
    <t>Digital Screens in Foyer/Lobby</t>
  </si>
  <si>
    <t>Non-movie Programs</t>
  </si>
  <si>
    <t>Website ads</t>
  </si>
  <si>
    <t>Mobile app ads</t>
  </si>
  <si>
    <t>Other (Please specify below)</t>
  </si>
  <si>
    <t>MERCEDES-BENZ</t>
  </si>
  <si>
    <t>Ugra Bank</t>
  </si>
  <si>
    <t>METRO AG</t>
  </si>
  <si>
    <t>BEE LINE</t>
  </si>
  <si>
    <t>VOLKSWAGEN AUDI GROUP</t>
  </si>
  <si>
    <t>Full Year 2016 (PLN)</t>
  </si>
  <si>
    <t>Full Year 2016 (USD)</t>
  </si>
  <si>
    <t>Payment Cards</t>
  </si>
  <si>
    <t>Full Year 2016 (EUR)</t>
  </si>
  <si>
    <t>Payments</t>
  </si>
  <si>
    <t>Fontvella</t>
  </si>
  <si>
    <t>Media TV / Film</t>
  </si>
  <si>
    <t>LIDL</t>
  </si>
  <si>
    <t>AUDI</t>
  </si>
  <si>
    <t>TV and Mobile</t>
  </si>
  <si>
    <t>NESPRESSO</t>
  </si>
  <si>
    <t>Full 2016 (AED)</t>
  </si>
  <si>
    <t>Kellogg Company</t>
  </si>
  <si>
    <t>Food And Beverages</t>
  </si>
  <si>
    <t>Shoe Mart LLC</t>
  </si>
  <si>
    <t>Fashion, Ready To Wear &amp; Accrs</t>
  </si>
  <si>
    <t>Sonia Co. LLC</t>
  </si>
  <si>
    <t>Amusement, Recreation &amp; Leisur</t>
  </si>
  <si>
    <t>Sharjah Ladies club</t>
  </si>
  <si>
    <t>Clubs, Lounge, Societies</t>
  </si>
  <si>
    <t>Fiat Chrysler Automobiles US LLC</t>
  </si>
  <si>
    <t>Heinz Africa &amp; Middle East Fze</t>
  </si>
  <si>
    <t>Gulf Marketing Group</t>
  </si>
  <si>
    <t>Emirates Telecommunications Corpora</t>
  </si>
  <si>
    <t>Jaguar Land Rover Ltd</t>
  </si>
  <si>
    <t>IMG Worlds of Adventure</t>
  </si>
  <si>
    <t>Cheil SGE</t>
  </si>
  <si>
    <t>Electronics &amp; Electricals, Com</t>
  </si>
  <si>
    <t>Danube Properties Development LLC</t>
  </si>
  <si>
    <t>Al Tayer Motors LLC</t>
  </si>
  <si>
    <t>Apple M E FZCO</t>
  </si>
  <si>
    <t>Daimler Middle East &amp; Levant FZE</t>
  </si>
  <si>
    <t>Miral Asset Management LLC</t>
  </si>
  <si>
    <t>Bein Sports</t>
  </si>
  <si>
    <t>Nissan ME FZE</t>
  </si>
  <si>
    <t>Arabian Automobiles Co.</t>
  </si>
  <si>
    <t>Full Year 2016 (AUD)</t>
  </si>
  <si>
    <t>Australian Government</t>
  </si>
  <si>
    <t>Ladbrokes</t>
  </si>
  <si>
    <t>Automtive</t>
  </si>
  <si>
    <t>Full 2016 (NZD)</t>
  </si>
  <si>
    <t>Computing</t>
  </si>
  <si>
    <t>Bose</t>
  </si>
  <si>
    <t>Sky Channel</t>
  </si>
  <si>
    <t>Full Year 2016 (TRY)</t>
  </si>
  <si>
    <t>LG ELECTRONICS TİC.A.Ş</t>
  </si>
  <si>
    <t xml:space="preserve">SAAT &amp; SAAT </t>
  </si>
  <si>
    <t>Optic</t>
  </si>
  <si>
    <t xml:space="preserve">KARACA ZÜCCACİYE </t>
  </si>
  <si>
    <t>Renault - Mais</t>
  </si>
  <si>
    <t>Yapi Kredi Bankasi</t>
  </si>
  <si>
    <t xml:space="preserve">TURKCELL </t>
  </si>
  <si>
    <t>Lotteries &amp; Prize Draws</t>
  </si>
  <si>
    <t>Non Spirit Sponsorship</t>
  </si>
  <si>
    <t>General Banking Services</t>
  </si>
  <si>
    <t>Entertainment Film Releases</t>
  </si>
  <si>
    <t>Combined Fixed Line/Mobile/Broadband</t>
  </si>
  <si>
    <t>Garda Siochana</t>
  </si>
  <si>
    <t>Government Departments</t>
  </si>
  <si>
    <t>Telecomms Sponsorship</t>
  </si>
  <si>
    <t>Gum Litter Task Force</t>
  </si>
  <si>
    <t>Furniture Range</t>
  </si>
  <si>
    <t>RSA</t>
  </si>
  <si>
    <t>Gov, Soc, Pol</t>
  </si>
  <si>
    <t xml:space="preserve">Ulster Bank </t>
  </si>
  <si>
    <t>PTSB</t>
  </si>
  <si>
    <t xml:space="preserve">APPLE </t>
  </si>
  <si>
    <t>BMW ITALIA SPA</t>
  </si>
  <si>
    <t>CEDRAL TASSONI SPA</t>
  </si>
  <si>
    <t>ZUMBA FITNESS LLC</t>
  </si>
  <si>
    <t>sport</t>
  </si>
  <si>
    <t>AMICA CHIPS SPA</t>
  </si>
  <si>
    <t>IRUS VICOLUNGO SRL</t>
  </si>
  <si>
    <t>outlet</t>
  </si>
  <si>
    <t>PONTI</t>
  </si>
  <si>
    <t>17,3 Million</t>
  </si>
  <si>
    <t>10 Million</t>
  </si>
  <si>
    <t>Full Year 2016 (SEK)</t>
  </si>
  <si>
    <t>Jensen’s Bøfhus</t>
  </si>
  <si>
    <t>Entertaiment</t>
  </si>
  <si>
    <t>Games and betting activities</t>
  </si>
  <si>
    <t>Scanbox Entertainment Sweden AB</t>
  </si>
  <si>
    <t>SF Studios</t>
  </si>
  <si>
    <t>O. Kavli AB</t>
  </si>
  <si>
    <t>Hi3G Access AB</t>
  </si>
  <si>
    <t>Foyer/Lobby-Brand Experiences</t>
  </si>
  <si>
    <t>Foyer/Lobby-Digital Screens</t>
  </si>
  <si>
    <t>Website Ads</t>
  </si>
  <si>
    <t xml:space="preserve">Nestlé </t>
  </si>
  <si>
    <t>Polleo</t>
  </si>
  <si>
    <t>Hofer Supermarkt</t>
  </si>
  <si>
    <t>VW/AUDI/SEAT</t>
  </si>
  <si>
    <t>Retail/Shoes</t>
  </si>
  <si>
    <t xml:space="preserve">Car  </t>
  </si>
  <si>
    <t>Amazon</t>
  </si>
  <si>
    <t>Online Store</t>
  </si>
  <si>
    <t>Full 2016 (ARS)</t>
  </si>
  <si>
    <t>Topper</t>
  </si>
  <si>
    <t>COSMETICHS</t>
  </si>
  <si>
    <t>National</t>
  </si>
  <si>
    <t xml:space="preserve">Kawei </t>
  </si>
  <si>
    <t>Rossini</t>
  </si>
  <si>
    <t>Bobocorn</t>
  </si>
  <si>
    <t>Guangfang</t>
  </si>
  <si>
    <t>Chenjiwangfu</t>
  </si>
  <si>
    <t>Webo</t>
  </si>
  <si>
    <t>Miaopai</t>
  </si>
  <si>
    <t>Zhangdayi</t>
  </si>
  <si>
    <t>Xizhilang</t>
  </si>
  <si>
    <t>Tongyi</t>
  </si>
  <si>
    <t>Full 2016 (COP)</t>
  </si>
  <si>
    <t>Full 2016 (CRC)</t>
  </si>
  <si>
    <t>16,947,330</t>
  </si>
  <si>
    <t>Full 2016 (GTQ)</t>
  </si>
  <si>
    <t>Full year 2016</t>
  </si>
  <si>
    <t>Full 2016 (HNL)</t>
  </si>
  <si>
    <t>Full 2016 (NIO)</t>
  </si>
  <si>
    <t>Beverage - Soft Drink</t>
  </si>
  <si>
    <t>Beverage - Alchohol</t>
  </si>
  <si>
    <t>Wireless Telco</t>
  </si>
  <si>
    <t xml:space="preserve">COCA-COLA </t>
  </si>
  <si>
    <t>ROYAL CANIN BENELUX</t>
  </si>
  <si>
    <t>BNP-PARIBAS</t>
  </si>
  <si>
    <t>SAMSUNG GROUP</t>
  </si>
  <si>
    <t>COMMUNAUTES ET REGIONS</t>
  </si>
  <si>
    <t>REMEHA</t>
  </si>
  <si>
    <t>Full 2016 (DKK)</t>
  </si>
  <si>
    <t>Østrigske</t>
  </si>
  <si>
    <t>Linicin</t>
  </si>
  <si>
    <t>Jordan</t>
  </si>
  <si>
    <t>Full 2016 (EUR)</t>
  </si>
  <si>
    <t>Sony / Disney</t>
  </si>
  <si>
    <t>Gameing</t>
  </si>
  <si>
    <t>Home Interior</t>
  </si>
  <si>
    <t>82 175 700</t>
  </si>
  <si>
    <t>Hosta Group</t>
  </si>
  <si>
    <t>Cigarette</t>
  </si>
  <si>
    <t>Pohl Boskamp</t>
  </si>
  <si>
    <t>Mars - Pedigree</t>
  </si>
  <si>
    <t>MDR Kultur</t>
  </si>
  <si>
    <t>Super RTL</t>
  </si>
  <si>
    <t>Wickie Musical</t>
  </si>
  <si>
    <t>Musical</t>
  </si>
  <si>
    <t>Café Royal</t>
  </si>
  <si>
    <t>Droemer Knaur Verlag</t>
  </si>
  <si>
    <t>STRAUSS ENGELBERT, BIEBERGEMUEND</t>
  </si>
  <si>
    <t>Textiles + Clothing</t>
  </si>
  <si>
    <t>CHECK24 VERGLEICHSPORTAL, MUC</t>
  </si>
  <si>
    <t>Seat Ateca</t>
  </si>
  <si>
    <t>EA Battlefield</t>
  </si>
  <si>
    <t>NOVACINEMA</t>
  </si>
  <si>
    <t>UNILEVER-ALGIDA</t>
  </si>
  <si>
    <t>Fragrance</t>
  </si>
  <si>
    <t>ALPHA BANK</t>
  </si>
  <si>
    <t>Confectionery-Snacks</t>
  </si>
  <si>
    <t>Half Year 2015 (ZAR)</t>
  </si>
  <si>
    <t>Full Year 2016 (ZAR)</t>
  </si>
  <si>
    <t>Alexander Forbes</t>
  </si>
  <si>
    <t>Old Shanghai</t>
  </si>
  <si>
    <t>MassMart</t>
  </si>
  <si>
    <t>Geberit</t>
  </si>
  <si>
    <t>Homeware</t>
  </si>
  <si>
    <t>Ascendis</t>
  </si>
  <si>
    <t>CTM</t>
  </si>
  <si>
    <t>FNB</t>
  </si>
  <si>
    <t>Momentum</t>
  </si>
  <si>
    <t>Accenture</t>
  </si>
  <si>
    <t>ICT</t>
  </si>
  <si>
    <t>Acer</t>
  </si>
  <si>
    <t>Nedgroup Investments</t>
  </si>
  <si>
    <t>E-Cigarettes</t>
  </si>
  <si>
    <t>Rand Merchant Bank</t>
  </si>
  <si>
    <t>Coke Cola</t>
  </si>
  <si>
    <t>Toytota</t>
  </si>
  <si>
    <t>RMB</t>
  </si>
  <si>
    <t>Quick Service Restaurants</t>
  </si>
  <si>
    <t xml:space="preserve">n/a </t>
  </si>
  <si>
    <t>BANDAI NAMCO ENTERTAINMENT INC.,</t>
  </si>
  <si>
    <t>JXTG NIPPON OIL &amp; ENERGY CORPORATION</t>
  </si>
  <si>
    <t>Phyzer</t>
  </si>
  <si>
    <t>AMEX</t>
  </si>
  <si>
    <t>MINISTRY OF FINANCE</t>
  </si>
  <si>
    <t>TOMY COMPANY, LTD.</t>
  </si>
  <si>
    <t>AIRFRANCE</t>
  </si>
  <si>
    <t>Blackcard</t>
  </si>
  <si>
    <t>Streming Service</t>
  </si>
  <si>
    <t>Boradcaster</t>
  </si>
  <si>
    <t>Garmets - Etenic Wear</t>
  </si>
  <si>
    <t>OLX.in</t>
  </si>
  <si>
    <t>Online</t>
  </si>
  <si>
    <t xml:space="preserve">Mobile Insurance </t>
  </si>
  <si>
    <t>Kotak Bank</t>
  </si>
  <si>
    <t xml:space="preserve">Mankind </t>
  </si>
  <si>
    <t>Pharma</t>
  </si>
  <si>
    <t>Makemytrip</t>
  </si>
  <si>
    <t>Travel Portal</t>
  </si>
  <si>
    <t>Infiniti</t>
  </si>
  <si>
    <t xml:space="preserve"> Full Year 2016</t>
  </si>
  <si>
    <t>Full Year 2016 (NOK)</t>
  </si>
  <si>
    <t>Danske Bank</t>
  </si>
  <si>
    <t>FTU- sekreteriatet</t>
  </si>
  <si>
    <t>Public services</t>
  </si>
  <si>
    <t>Bowling 1 Gokart</t>
  </si>
  <si>
    <t>King Food</t>
  </si>
  <si>
    <t>Fast food restaurant</t>
  </si>
  <si>
    <t>TGI Fridays</t>
  </si>
  <si>
    <t>Shopping center</t>
  </si>
  <si>
    <t>Skedsmo Eiendomsmegling</t>
  </si>
  <si>
    <t>Real estate agent</t>
  </si>
  <si>
    <t>OMD for KIMS</t>
  </si>
  <si>
    <t>IUM</t>
  </si>
  <si>
    <t>3M via finsk byrå (Mediatoimisto Voitto)</t>
  </si>
  <si>
    <t>Starcom</t>
  </si>
  <si>
    <t>cleaning tools</t>
  </si>
  <si>
    <t>car</t>
  </si>
  <si>
    <t>Riis Bilglass</t>
  </si>
  <si>
    <t>car-mechanics</t>
  </si>
  <si>
    <t>Housing construction</t>
  </si>
  <si>
    <t>Media / streming</t>
  </si>
  <si>
    <t>Storytel</t>
  </si>
  <si>
    <t>Media / online books</t>
  </si>
  <si>
    <t>Tine SA</t>
  </si>
  <si>
    <t>Dairy-products</t>
  </si>
  <si>
    <t>Telia Norge AS</t>
  </si>
  <si>
    <t>Soft-Drinks</t>
  </si>
  <si>
    <t>Orkla Foods Norge AS</t>
  </si>
  <si>
    <t>Lilleborg AS</t>
  </si>
  <si>
    <t>Soap</t>
  </si>
  <si>
    <t>Talkmore AS</t>
  </si>
  <si>
    <t>Telenor Norge AS</t>
  </si>
  <si>
    <t>Coca-Cola Norge AS</t>
  </si>
  <si>
    <t>Djuice AS</t>
  </si>
  <si>
    <t>Orkla Confectionary &amp; Snacks Norge AS</t>
  </si>
  <si>
    <t>Full Year 2016 (CHF)</t>
  </si>
  <si>
    <t>Porsche / AdScreen</t>
  </si>
  <si>
    <t>Ernst Selmoni /AdScreen</t>
  </si>
  <si>
    <t>Frenken-Garage AG / AdScreen</t>
  </si>
  <si>
    <t>Andros /AdScreen</t>
  </si>
  <si>
    <t>Schweiz. Mobiliar Verserungsges. AG</t>
  </si>
  <si>
    <t>Public transportation services</t>
  </si>
  <si>
    <t>Samsung Electronics GmbH</t>
  </si>
  <si>
    <t>AMAG/SKODA</t>
  </si>
  <si>
    <t>Digitec Galaxus AG</t>
  </si>
  <si>
    <t>Zweifel Pomy-Chips</t>
  </si>
  <si>
    <t xml:space="preserve">
Film Distributor</t>
  </si>
  <si>
    <t>Universal Pictures</t>
  </si>
  <si>
    <t>Alcohol (beer)</t>
  </si>
  <si>
    <t>Cadeaukaarten Nederland</t>
  </si>
  <si>
    <t>Giftcards</t>
  </si>
  <si>
    <t>St. BIO Kinderrevalidatie</t>
  </si>
  <si>
    <t>Nederlands Film Festival</t>
  </si>
  <si>
    <t>Film Festival</t>
  </si>
  <si>
    <t>IFFR</t>
  </si>
  <si>
    <t>Spadel</t>
  </si>
  <si>
    <t>Full Year 2016 (GBP)</t>
  </si>
  <si>
    <t>Double Tree By Hilton</t>
  </si>
  <si>
    <t>Travel &amp; Transport</t>
  </si>
  <si>
    <t>7 Up</t>
  </si>
  <si>
    <t>Cosmetics &amp; Personal</t>
  </si>
  <si>
    <t>C4</t>
  </si>
  <si>
    <t>AB INBEV UK LTD</t>
  </si>
  <si>
    <t>CHANNEL FOUR TELEVISION COMPANY LTD</t>
  </si>
  <si>
    <t>MAXXIUM UK LTD</t>
  </si>
  <si>
    <t>G2A.COM LIMITED</t>
  </si>
  <si>
    <t>KENNETH GREEN ASSOCIATES LTD</t>
  </si>
  <si>
    <t>CLOTHING &amp; ACCESSORIES</t>
  </si>
  <si>
    <t>HEARST MAGAZINES UK</t>
  </si>
  <si>
    <t>Online Retail</t>
  </si>
  <si>
    <t>Bmw Uk</t>
  </si>
  <si>
    <t>BMW (GB) LIMITED</t>
  </si>
  <si>
    <t>AMAZON.CO.UK LTD</t>
  </si>
  <si>
    <t>MAIL ORDER</t>
  </si>
  <si>
    <t>MCDONALD'S RESTAURANTS LTD</t>
  </si>
  <si>
    <t>Gas and Electric</t>
  </si>
  <si>
    <t>Waitrose</t>
  </si>
  <si>
    <t>Retail FMCG</t>
  </si>
  <si>
    <t>UniJorge</t>
  </si>
  <si>
    <t>DaFonte</t>
  </si>
  <si>
    <t>Unilever Kibon</t>
  </si>
  <si>
    <t>Unimed</t>
  </si>
  <si>
    <t>Healthy Care</t>
  </si>
  <si>
    <t>Estácio de Sá</t>
  </si>
  <si>
    <t xml:space="preserve">Beauty </t>
  </si>
  <si>
    <t>UNP</t>
  </si>
  <si>
    <t>Faculdade Maurício de Nassau</t>
  </si>
  <si>
    <t>Smar Fit/ Bio Ritmo</t>
  </si>
  <si>
    <t>Salinas Park Resort</t>
  </si>
  <si>
    <t>ELO</t>
  </si>
  <si>
    <t>O BOTICÁRIO - FRANCHISING</t>
  </si>
  <si>
    <t>GM (General Motors)</t>
  </si>
  <si>
    <t>Boticátrio</t>
  </si>
  <si>
    <t>Caixa Econômica Federal</t>
  </si>
  <si>
    <t>BNDS</t>
  </si>
  <si>
    <t>Telephone Companies</t>
  </si>
  <si>
    <t>CEF - CAIXA ECOMICA</t>
  </si>
  <si>
    <t>APPLE COMPUTER BRASIL LTDA</t>
  </si>
  <si>
    <t>SENAC</t>
  </si>
  <si>
    <t>Full Year 2017</t>
  </si>
  <si>
    <t>Caja de Compensacion de Asignacion Familiar de los Andes</t>
  </si>
  <si>
    <t>Compensation Box</t>
  </si>
  <si>
    <t>Telefonica Moviles Chile S.A.</t>
  </si>
  <si>
    <t>Piegrande Marketing Integral S.A.</t>
  </si>
  <si>
    <t xml:space="preserve">Media Agency </t>
  </si>
  <si>
    <t>Pibamour Ltda</t>
  </si>
  <si>
    <t>Cinecolor Films S.A.</t>
  </si>
  <si>
    <t>Unilever Chile Ltda.</t>
  </si>
  <si>
    <t>Fragrances</t>
  </si>
  <si>
    <t>TVS Motors</t>
  </si>
  <si>
    <t>health Spring</t>
  </si>
  <si>
    <t>health</t>
  </si>
  <si>
    <t xml:space="preserve">Movistar </t>
  </si>
  <si>
    <t>Copec</t>
  </si>
  <si>
    <t>Diesel</t>
  </si>
  <si>
    <t>Duracell Pilas Ltda</t>
  </si>
  <si>
    <t xml:space="preserve">Battery </t>
  </si>
  <si>
    <t>TATA SKY</t>
  </si>
  <si>
    <t>DTH</t>
  </si>
  <si>
    <t>Blizzard Entainment</t>
  </si>
  <si>
    <t>It wasn`t a good year, in part because we lost a cinema chain and also becuase we have a new government and its not a good time for our economy.</t>
  </si>
  <si>
    <t>Nothing specific compared to the years before</t>
  </si>
  <si>
    <t>The fastest growing branch in screen advertisment is e-commerce. e-commerce providers like Check24, Airbnb, Spotify or Instagram are changing their approach from mostly online advertisment to cinema screens aswell</t>
  </si>
  <si>
    <t>Although economic recessions is still hard, total advertising expenditure had an increase with TV and Digital having the biggest share among Media. Cinema Ad showed a significant increase of 10% appr., which was stronger in Q4, mainly due to new clients and an increase in ad investment of existing ones.</t>
  </si>
  <si>
    <t>2017 (Full Year 2016 Survey)</t>
  </si>
  <si>
    <t>We expect to be a better year than before because of the level of movies that are planned, so we expect the cinemas admission to increase and this to help to move the medium.</t>
  </si>
  <si>
    <t>On clinet side online traders like Amazon spend more and more money. The filmstudios launch more and more movies per year, which leads to decreasing admissions per movie.</t>
  </si>
  <si>
    <t>Accountability,  wifi outroll and interactivity</t>
  </si>
  <si>
    <t>Bigger promotions, more interactive advertising and more targeted advertising.</t>
  </si>
  <si>
    <t xml:space="preserve">Luxury brands value the premium traget market of cinema and the bigger screen with superior sound systems. Furthermore is the cinema demographic prominently in premium cinemas seniors who are the target marekt for luxury brands. Examples are: TAG Heuer, Cartier or IWC. They tend to produce longer creatives up to 90 seconds </t>
  </si>
  <si>
    <t>Greek economy is far from stability, thus affecting advertising expenditure and media investment. Advertisers mainly use TV and Digital. Several, international clients don't involve Cinema in their media mix and there are also a lot of ad spots with no rights for on screen advertising. Under these circumstances, we focus on maintaining ad revenue.</t>
  </si>
  <si>
    <t>No, it does not bring to much attraction to the clients.</t>
  </si>
  <si>
    <t>Yes, the overall number of 3-D screens has grown steadily in 2016 still 90% of ad creatives are realised in 2D but can be shown in the 3D part of the pre-show</t>
  </si>
  <si>
    <t>Not really, as the demand for 3D advertising is limited and there's lack of 3D spot productions, due to high cost.</t>
  </si>
  <si>
    <t>Programmatic buying, adressable campaigns</t>
  </si>
  <si>
    <t>Accountability, evolution number admissions, wifi outroll</t>
  </si>
  <si>
    <t xml:space="preserve">Adverstising capacity onscreens which is 10 minutes / 600seconds. We cannot expand the minutes so we have to figure out something new. </t>
  </si>
  <si>
    <t>Always hoping to keep and expand cinema admissions but 2017 is starting out better than 2016. Brands try to expand their knowledge about the demographic of cinema admissions. A big challenge will be to obtain those information from cinemas and develop revenue models from this data</t>
  </si>
  <si>
    <t>As video content consumption is growing more and more, there is a big challenge for us to provide innovative ways for pre-show branded content, giving an additional reason why advertisers and agencies should consider Cinema as a key player.</t>
  </si>
  <si>
    <t>Cinema has performed well  in a challenging ad market. Major events such as the Olymics and Australian Federal Election have had a dampening influence on general media spend in 2016.</t>
  </si>
  <si>
    <t>In 2017 to date there has been widespread discussion around the role of digital in driving long term brand metrics, transparency, brand saftey and ongoing audeince fragmentation across TV - all of which provide a good platform for cinema.</t>
  </si>
  <si>
    <t>Audience reach relative to other mediachannels</t>
  </si>
  <si>
    <t>Flat On-Screen revenues with considerable growth Digital Signage options in Cinema Lobby - Digital Lobby Show, Digital Backlits, Interactive Media Zone as well as other static in-lobby options.</t>
  </si>
  <si>
    <t xml:space="preserve">Expectation that 2017 cinema sales will continue to grow given anticipated strong film slate.   Potential economic disruption triggered by international events a concern for future growth. </t>
  </si>
  <si>
    <t xml:space="preserve">Advertisers's continued strong support and use of Television continues to be a key challenge to increased Cinema spend from Advertisers.  Client expectation of speed of response and also expectation of shorter lead-time to on-screen placement (pressure on file encoding and distribution) is escalating.  Research and proof of ROI is a must for many advertisers and "new" innovative ideas are expected for cinema.  Market Mix Modeling tools continue to be a struggle with agencies / clients as they do not account for the premium cinema offering and engagement and Market Mix Models and available market data in Canada are not designed to capture impact of Cinema spends.  In addition, growth of both Online and mobile ad spending and in particular the increase in digital programatic buying, migrating budget from other media, is an ongoing challenge to Cinema Sales.  Recent trends show reduced total number of millenials attending the cinema on an annual basis and reduced average frequency.  </t>
  </si>
  <si>
    <t>Cinema adv grew about 7% vs same period of last year</t>
  </si>
  <si>
    <t>We will hope to have a +5% screen adv versus 2016</t>
  </si>
  <si>
    <t>Due to Demonetization Cinema industry have seen sharp drop in the ad sales &amp; loss of box ofice revenue , footfall also dropped. Multiplexes are expanding their base by opening new properties , e are hopeful that 2017 will see a major changes (Interactive) // Cinema advertsing business is  grown by 15 % in comparision to the last year. (UFO)</t>
  </si>
  <si>
    <t>We hope to see record breaking revenues for Movies in India. Regional content will play a major role. (Interactive) // Cinema advertsing business  should grow with all an average 15 to 18 % year on  year.  Innovations , activations and  Impact( on screen+ off screen)… will help lot many  clients to  use  cinema as a medium more effectively. (UFO)</t>
  </si>
  <si>
    <t>Actual footfalls numbers or actual tickets sales. (Interactive) // Cinema still happens to an optional medium for the client . Need to build cinema as a an important part of the media mix and not a after thought. No creative planning is done keeping cinema in mind and also there is no 3rd party measurement for cinema in India.   (UFO)</t>
  </si>
  <si>
    <t>More than 60 seconds long ads, Gold spot (Cinebridge) // In 2016, we could see that Cine ad combined with blockbuster movies was really popular among our clients. And also, The number of clients which is  handling products for teenager increased. (Sunrise)</t>
  </si>
  <si>
    <t>It will be really needed that working with social media and utilizing new technology. (Sunrise)</t>
  </si>
  <si>
    <t xml:space="preserve">measuring the cinema advertising effectiveness (Cinebridge) // 4D cinema ad. And showing tourism promotion ad in foreign countries for the Olympic in 2020. (Sunrise) </t>
  </si>
  <si>
    <t>No (Cinebridge) // No, we do not have any 3D advertisement clients because the cost is much higher. (Sunrise)</t>
  </si>
  <si>
    <t>In a generally volatile market characterised by media fragmentation and digital taking an increasing share of budgets, cinema performed well assisted by a strong release slate and audience based sale positioning.</t>
  </si>
  <si>
    <t>Similar to Australia, to date there has been widespread discussion around the role of digital in driving long term brand metrics, transparency, brand saftey and ongoing audeince fragmentation across TV - all of which provide a good platform for cinema.</t>
  </si>
  <si>
    <t>Audience reach in contecxt of other channels</t>
  </si>
  <si>
    <t>No - no 3d advertisers in 2016</t>
  </si>
  <si>
    <t>more tailored campaigns to each advertiser (CAPA) // Parts of the year we had the luxury issue of full playlists. Thats new. January is usually a period with less ads, but after we sent out a press release in november 2016 that we were sold out for the rest of the year, orders for january came rushing in. So the trend is full lists. (MDN)</t>
  </si>
  <si>
    <t>the mobile phone becoming an increasingly important device also in the cinema, with more products to sell on (CAPA) // Even more focus on reseach, targeted audiences and exploration of the posibility to reach audiences after the movie (retargeting by proximity or cookies etc) (MDN)</t>
  </si>
  <si>
    <t>admissions to sell on (CAPA) // Full playlists. We now have to focus on prices, discounts, and even more optimalised delivery of the ads to increase revenue (MDN)</t>
  </si>
  <si>
    <t>no, there is not really any interest, and fewer 3d films to sell on (CAPA) // No. However the indtroduction of a 4dx cinema in Oslo have provided us with the ability to get media-coverage when we get adverticement in 4dx. (MDN)</t>
  </si>
  <si>
    <t>More digital forms of ads, record of cinema admission.</t>
  </si>
  <si>
    <t>Internet advertising will grow, so maybe there is a challenge for cinema in Poland; maintaining an increase of cinema admission.</t>
  </si>
  <si>
    <t>We don't think so, beacuse there was none 3D commercial last year.</t>
  </si>
  <si>
    <t>Cinema ad market +11% YoY, Consolidation of cinema chains, Alternative and independent content became more popular, 3D-format decreased but all the other premium formats (IMAX etc.) still were in demand</t>
  </si>
  <si>
    <t>We expect aprrox. +10% growth of the Cinema-Adv. Market</t>
  </si>
  <si>
    <t>To increase market transperancy, held demographic and efficiency researchs</t>
  </si>
  <si>
    <t xml:space="preserve">No because the 3D-market is decreasing in Russia. The format is not popular enough to spend money for advertising in 3D. </t>
  </si>
  <si>
    <t>Clients have become ROI focused and the shorter budgeting cycles have lead to impact campaigns measured primarily on ROI. The rise and rise of digital  has shown that short cycle and ROI is possible and measurable.  The South African economy has also stagnated which has lead to cautious media buying and more conservative advertising budgets (Cinemark) // Advertisers have shown significant interest in advertising in 4DX, our VIP Cinemas and Large Screen Format Cinemas (Popcorn)</t>
  </si>
  <si>
    <t>As TV becomes more segmented Cinema will be favoured as a consistant and predictable medium. Digital will become a huge competitor in the premium video space . The South African market is also about to introduce a new research benchmark  that may hav a negative effect on cinema as a niche media. (Cinemark) // We expect to see a continued growth and interest in advertising in the above mentioned cinema advertising formats (Popcorn)</t>
  </si>
  <si>
    <t>A possible price war waged between digital and TV, trying to balance reach and  budget. As cinema has a limited reach and a premium price this challenge will make cinema a less attractive media buy. (Cinemark) // South Africa expects tough economic times going forward. This would result in less household disposable income which can potentiall lead less people attending cinemas. (Popcorn)</t>
  </si>
  <si>
    <t>Not in the South African market. (Cinemark) // No, however advertisers have shown significant interest in advertising in our 4DX cinemas, specifically with an interest in converting their commercials to 4DX. To date we have 6 advertisers who have converted their commercials to 4DX. They are Jaguar, KFC, Rand Merchant Bank, Coca-Cola, Samsung and Land Rover. We are also lead to believe that we have the second highest 4DX advertisers in the world across our 5 4DX Screens  (Popcorn)</t>
  </si>
  <si>
    <t>Seasonality investment does not keep pace with admissions seasonality. Cinema investment market is not yet mature, new clients coming and size per campaign decreasing slightly. Increase around 7% from PY</t>
  </si>
  <si>
    <t>New clients in the cinema advertising. New competitors as the paid channels are increasing (Movistar TV, Netflix, HBO…). Slight increase in the overall advertising market</t>
  </si>
  <si>
    <t>Clients still does not consider cinema as a regular media in their campaigns. Increase the weigth 0,3% of the total advertising market</t>
  </si>
  <si>
    <t>Partnerships, cinema is more need than nice due to digitalization where brands need locations and media where the attention and engagement is high.</t>
  </si>
  <si>
    <t>Developing new areas other than the screen for advertising within the cinema - digital signage etc</t>
  </si>
  <si>
    <t>No, the interest is low. It peaked in 2009-2010 with Avatar but then not much. The entire "3D hausse" with TV and home equipment faded fast. It´s a manual process with programming and distribution and this affects our own attention as well. We don´t talk about 3D a lot. Also, the 3D market when it comes to movies is decreasing is Sweden.</t>
  </si>
  <si>
    <t>We are optimizing and pushing the Break-Advertising / Big Focus on special advertising placement / Clients put more value on quality again</t>
  </si>
  <si>
    <t xml:space="preserve">Speed (from the booking to the effective runtime) / Flexibility / Verification of the target group / Measurability of the media </t>
  </si>
  <si>
    <t>Special Projects increased their popularity. Advertisers preferred to differentiate via creative usage and digitalization (shazaam integrated  project, advergaming, video mapping)</t>
  </si>
  <si>
    <t xml:space="preserve">In line with technological improvements, creative and digital usage tend to increase in 2017 and beyond (4DX, D-Box, IMAX, ScreenX). </t>
  </si>
  <si>
    <t>No - seen as a gimmick and not many takers - although we are still committed behind this</t>
  </si>
  <si>
    <t>Even though other advertising vehicles fell drastically, radio and cinema were resilent as media vehicles of choice. People do acknowledge the power of the medium but we cannot ever compete with Pan-Regional TV</t>
  </si>
  <si>
    <t>The entire market is gripped in fear phychosis with people losing their jobs across industries and this will affect cinema advertsing as well. We hope that cinema advertising will in fact stay resilent this year as well</t>
  </si>
  <si>
    <t>We are perceived as a local medium and secondly the entire middle east is in the middle of an un-precedented slowdown</t>
  </si>
  <si>
    <t>A continued trend of increased brand count in the cinema market. Cinema continues to out perform TV in terms of year on year growth. (DCM) // 2016 couldn’t compete with the Bond film for cinema advertising revenue but there was a strong finish to the year aftera good start and quite summer (PD)</t>
  </si>
  <si>
    <t>Cinema continuing to out perform the TV market with brand count continuing to grow. We're seeing a surge in cinema going in the UK this year which is always welcome. (DCM) // Steady year on year with a solid if not spectacular film slate (PD)</t>
  </si>
  <si>
    <t>The Brexit question continues to create uncertainty for advertisers. The rise of digital has seen an increased focus on transactional media which is a challenge for cinema as we are traditionally known for long term brand building. (DCM) // Media fragmentation - all after advertiser budgets (PD)</t>
  </si>
  <si>
    <t>Yes. There is interest in 3D Cinema and other advances on 3D such as 37 Degrees and 4DX technology, both of which brought new revenue into the cinema market in 2016. (DCM) // No interest. (PD)</t>
  </si>
  <si>
    <t>Continued shift from agency OOH departments to Video Buying departments. Growing interest in integrated deals combining on-screen with Digital (NCM)</t>
  </si>
  <si>
    <t>Some industries appear to be holding back on spending following the Presidential election. This should be a short term issue. Advertisers continue to demand greater target-ability and ROI research. (NCM)</t>
  </si>
  <si>
    <t>DIGITAL competition! Major dollars are shifting, primarliy to Google and FB (NCM)</t>
  </si>
  <si>
    <t xml:space="preserve">Revenue will be up slightly on 2016. There is concern regarding the potential impact of BREXIT on the economy. </t>
  </si>
  <si>
    <t>potentially but creatives are not convinced of benefits,  other than cinema there are no other outlets for 3d creative.</t>
  </si>
  <si>
    <t>Fragile consumer/client confidence</t>
  </si>
  <si>
    <t>Brands are using more the pre show to exhibit Branded Content (Flix) // The trend in 2016, were less invasive activations, such as actions in the hall, interactivity with the movie viewer, through games and content, special projects, such as naming rights. (Kinomaxx)</t>
  </si>
  <si>
    <t>Interactitity of Mobile and Screen, Programatic Screen Ads (Flix) // Consolidate sales by impact, bring the cinema to the digital medium, through space for content. (Kinomaxx)</t>
  </si>
  <si>
    <t xml:space="preserve">Yes, with the expansion of networks, the number of 3d theaters increase and consequently the publicity in these theaters increases. (Kinomaxx)
</t>
  </si>
  <si>
    <t>To educate more and more the Brazillian market (through Ad Agencies) showing that Cinema is a mass medium and reaches all kind of targets (Flix) // Increase of new media platforms, reduced investment in the advertising market. A great challenge is also the sale through impact (Kinomaxx)</t>
  </si>
  <si>
    <t xml:space="preserve">strong year, exceeded budgets q1 specifically very good, BREXIT vote in UK had impact on client confidence in q3 and q4. A lot of very late bookings </t>
  </si>
  <si>
    <t xml:space="preserve">Spain </t>
  </si>
  <si>
    <t>Campbell's</t>
  </si>
  <si>
    <t>Nba</t>
  </si>
  <si>
    <t>Travel/Leisure</t>
  </si>
  <si>
    <t>Toys/Games</t>
  </si>
  <si>
    <t>Chipotle</t>
  </si>
  <si>
    <t>no,  the interest in 3D has waned from early years (NCM) // Yes Especially around tentpole movies (ie: Star Wars) we see a lot of activity around 3D. (SV)</t>
  </si>
  <si>
    <t>Half Year 2017</t>
  </si>
  <si>
    <t>HY 2017</t>
  </si>
  <si>
    <t>2017 (Half Year 2017 Survey)</t>
  </si>
  <si>
    <t>8,2 Million</t>
  </si>
  <si>
    <t>Half Year 2017 (SEK)</t>
  </si>
  <si>
    <t>Half Year 2017 (USD)</t>
  </si>
  <si>
    <t>Kombispel</t>
  </si>
  <si>
    <t>Nordisk fillm</t>
  </si>
  <si>
    <t>Movies</t>
  </si>
  <si>
    <t>Svenska kyrkan</t>
  </si>
  <si>
    <t>Studio Scoop entertainment</t>
  </si>
  <si>
    <t>SF studios production</t>
  </si>
  <si>
    <t>Electronic Arts</t>
  </si>
  <si>
    <t>Movies/Series</t>
  </si>
  <si>
    <t>Skolverket</t>
  </si>
  <si>
    <t>Viaplay</t>
  </si>
  <si>
    <t>Svenska Kyrkan</t>
  </si>
  <si>
    <t>Kids</t>
  </si>
  <si>
    <t>Food/confection</t>
  </si>
  <si>
    <t>Half Year 2017 (ZAR)</t>
  </si>
  <si>
    <t xml:space="preserve">Client </t>
  </si>
  <si>
    <t>Food &amp; Bev</t>
  </si>
  <si>
    <t>Pandora</t>
  </si>
  <si>
    <t>Retail (Jewelery)</t>
  </si>
  <si>
    <t>Outsurance</t>
  </si>
  <si>
    <t>Coca Cola Co</t>
  </si>
  <si>
    <t>Food &amp; Bev (alcohol)</t>
  </si>
  <si>
    <t>BCD Travel</t>
  </si>
  <si>
    <t>Data Tecture</t>
  </si>
  <si>
    <t>The Lime Envelope</t>
  </si>
  <si>
    <t xml:space="preserve">ABSA  </t>
  </si>
  <si>
    <t>BYTES Managed Solutions</t>
  </si>
  <si>
    <t>Clientele Life</t>
  </si>
  <si>
    <t xml:space="preserve">Coca Cola SA </t>
  </si>
  <si>
    <t>Vodacom SA</t>
  </si>
  <si>
    <t>Investec Private Bank</t>
  </si>
  <si>
    <t>Land Rover</t>
  </si>
  <si>
    <t>Ballentine's</t>
  </si>
  <si>
    <t>Capitec</t>
  </si>
  <si>
    <t>Half Year 2017 (AED)</t>
  </si>
  <si>
    <t>Beaute Prestige International</t>
  </si>
  <si>
    <t>Cosmetics, Perfumes, Hygiene</t>
  </si>
  <si>
    <t>Johnson &amp; Johnson Middle East</t>
  </si>
  <si>
    <t>Procter &amp; Gamble Gulf FZE</t>
  </si>
  <si>
    <t>Al Fahimitalia</t>
  </si>
  <si>
    <t>Clint Wilfred &amp; Sons General Trading</t>
  </si>
  <si>
    <t>Gmasco - Gulf Marketing And Service</t>
  </si>
  <si>
    <t>Watches &amp; Jewellery</t>
  </si>
  <si>
    <t>Government Of Sharjah</t>
  </si>
  <si>
    <t>Government Institution</t>
  </si>
  <si>
    <t>Uae Exchange Center LLC</t>
  </si>
  <si>
    <t>Banking, Finance, Insurance &amp;</t>
  </si>
  <si>
    <t>Lodha Global Limited</t>
  </si>
  <si>
    <t>Emirates Telecommunications Corporation - Etisalat</t>
  </si>
  <si>
    <t>Aldar Properties PJSC</t>
  </si>
  <si>
    <t>Emirates Integrated Telecom. - Du</t>
  </si>
  <si>
    <t>Cheil Sge - Samsung</t>
  </si>
  <si>
    <t>Mercedes Benz Cars Middle East Fze</t>
  </si>
  <si>
    <t>National Bank Of Abu Dhabi</t>
  </si>
  <si>
    <t>Tamra C2 - ENOC</t>
  </si>
  <si>
    <t>Energy, Oil &amp; Gas, Solar</t>
  </si>
  <si>
    <t>approx 350</t>
  </si>
  <si>
    <t>Half Year 2017 (AUD)</t>
  </si>
  <si>
    <t>Aust. Govt Dept Defence</t>
  </si>
  <si>
    <t>Audible</t>
  </si>
  <si>
    <t>BigW</t>
  </si>
  <si>
    <t xml:space="preserve">Frucor </t>
  </si>
  <si>
    <t>Full 2017 (JPY)</t>
  </si>
  <si>
    <t>Half 2017 (JPY)</t>
  </si>
  <si>
    <t>Half 2017 (USD)</t>
  </si>
  <si>
    <t>Yakult Honsha Company, Limited</t>
  </si>
  <si>
    <t>FURYU Corporation</t>
  </si>
  <si>
    <t>Police</t>
  </si>
  <si>
    <t>Shueisha Inc</t>
  </si>
  <si>
    <t>Book publishing</t>
  </si>
  <si>
    <t>SQUARE ENIX CO., LTD.</t>
  </si>
  <si>
    <t>Good luck corporation</t>
  </si>
  <si>
    <t>Bridal industry</t>
  </si>
  <si>
    <t>Kanebo Cosmetics Inc</t>
  </si>
  <si>
    <t>Apple Inc</t>
  </si>
  <si>
    <t>Electric</t>
  </si>
  <si>
    <t>Benesse Corporation</t>
  </si>
  <si>
    <t>Skymark Airlines Inc.</t>
  </si>
  <si>
    <t>Star Channnel</t>
  </si>
  <si>
    <t>Braodcasting</t>
  </si>
  <si>
    <t>KAO</t>
  </si>
  <si>
    <t>Toiletaries</t>
  </si>
  <si>
    <t>BandaiNamco</t>
  </si>
  <si>
    <t xml:space="preserve">Toy / Figure </t>
  </si>
  <si>
    <t>NTT DoCoMo</t>
  </si>
  <si>
    <t>Tata sky</t>
  </si>
  <si>
    <t>SYSKA</t>
  </si>
  <si>
    <t>Home lighting</t>
  </si>
  <si>
    <t>HDFC life</t>
  </si>
  <si>
    <t>One plus</t>
  </si>
  <si>
    <t>consumer durables</t>
  </si>
  <si>
    <t>Half Year 2017 (NZD)</t>
  </si>
  <si>
    <t>Southern Cross Healthcare</t>
  </si>
  <si>
    <t>OPSM</t>
  </si>
  <si>
    <t>Unitec</t>
  </si>
  <si>
    <t>Half Year 2017 (PLN)</t>
  </si>
  <si>
    <t>Wedel</t>
  </si>
  <si>
    <t>Polski Standard Płatności</t>
  </si>
  <si>
    <t xml:space="preserve">Payment </t>
  </si>
  <si>
    <t>Sizeer</t>
  </si>
  <si>
    <t>clothing</t>
  </si>
  <si>
    <t>Showmax</t>
  </si>
  <si>
    <t>streaming media</t>
  </si>
  <si>
    <t>Half Year 2017 (TRY)</t>
  </si>
  <si>
    <t xml:space="preserve">HD RESTAURANT </t>
  </si>
  <si>
    <t>DOGA KOLEJI</t>
  </si>
  <si>
    <t>ECZACIBAŞI YAPI</t>
  </si>
  <si>
    <t>NORGE SOMON</t>
  </si>
  <si>
    <t>BORUSAN OTOMOTİV</t>
  </si>
  <si>
    <t xml:space="preserve">BOYNER </t>
  </si>
  <si>
    <t>Hampton Inn</t>
  </si>
  <si>
    <t>TD Ameritrade</t>
  </si>
  <si>
    <t>Banking/Finance</t>
  </si>
  <si>
    <t>Insurance &amp; Real Estate</t>
  </si>
  <si>
    <t>AT&amp;T</t>
  </si>
  <si>
    <t>Telecom Software</t>
  </si>
  <si>
    <t>Levi Strauss &amp; Co</t>
  </si>
  <si>
    <t>Apparel/Footwear/Accessories</t>
  </si>
  <si>
    <t>Impact Global Media</t>
  </si>
  <si>
    <t>Alpha Romero</t>
  </si>
  <si>
    <t>Genesis</t>
  </si>
  <si>
    <t>Autograph Hotel</t>
  </si>
  <si>
    <t>Mail Chimp</t>
  </si>
  <si>
    <t>Emirates Air</t>
  </si>
  <si>
    <t>MyTaxi</t>
  </si>
  <si>
    <t>Bulmers</t>
  </si>
  <si>
    <t>TV Companies</t>
  </si>
  <si>
    <t>Gov, Soc &amp; Political</t>
  </si>
  <si>
    <t>E-Lites</t>
  </si>
  <si>
    <t>Tobacco &amp; Accessories</t>
  </si>
  <si>
    <t>Gov, Soc &amp; Polictical</t>
  </si>
  <si>
    <t>Retail - Fast Food</t>
  </si>
  <si>
    <t>VWGI</t>
  </si>
  <si>
    <t>Half Year 2017 (EUR)</t>
  </si>
  <si>
    <t>FIAT AUTO SPA DIV. ALFA ROMEO</t>
  </si>
  <si>
    <t>VODAFONE ITALIA SPA</t>
  </si>
  <si>
    <t>TELEPHONE</t>
  </si>
  <si>
    <t>COLUSSI SPA</t>
  </si>
  <si>
    <t>VUELING AIRLINES S.A.</t>
  </si>
  <si>
    <t>AIRLANE</t>
  </si>
  <si>
    <t>SUZUKI ITALIA SPA</t>
  </si>
  <si>
    <t>UNICREDIT SPA</t>
  </si>
  <si>
    <t>BAULI SPA</t>
  </si>
  <si>
    <t>SERVICE</t>
  </si>
  <si>
    <t>CHEBANCA! SPA</t>
  </si>
  <si>
    <t>LG ELECTRONICS ITALIA SPA</t>
  </si>
  <si>
    <t>FIAT LANCIA SPA</t>
  </si>
  <si>
    <t>INTESA SANPAOLO SPA</t>
  </si>
  <si>
    <t>Half Year 2017 (NOK)</t>
  </si>
  <si>
    <t>ORKLA FOODS NORGE AS</t>
  </si>
  <si>
    <t>Daily-Products</t>
  </si>
  <si>
    <t>TELIA AS</t>
  </si>
  <si>
    <t>LILLEBORG AS</t>
  </si>
  <si>
    <t>ONECALL AS</t>
  </si>
  <si>
    <t>COOP NORGE HANDEL AS</t>
  </si>
  <si>
    <t>Bilbutikk1 AS, Moss</t>
  </si>
  <si>
    <t>King Food AS</t>
  </si>
  <si>
    <t>Romerike Avfallsfordeling IKS, ROAF</t>
  </si>
  <si>
    <t>Waste</t>
  </si>
  <si>
    <t>Sparebank 1 SR-Bank ASA</t>
  </si>
  <si>
    <t>Kondomeriet</t>
  </si>
  <si>
    <t>Health care</t>
  </si>
  <si>
    <t xml:space="preserve">Galleriet </t>
  </si>
  <si>
    <t>Shopping centre</t>
  </si>
  <si>
    <t>American Bistro Scandinavia AS</t>
  </si>
  <si>
    <t>Twentieth Century Fox Norway As</t>
  </si>
  <si>
    <t>Film Distribution</t>
  </si>
  <si>
    <t>Ringstad Transport AS</t>
  </si>
  <si>
    <t>TeliaSonera Norge AS</t>
  </si>
  <si>
    <t>Tine AS</t>
  </si>
  <si>
    <t>Ringnes AS</t>
  </si>
  <si>
    <t>Orkla ASA</t>
  </si>
  <si>
    <t>Telenor Fixed and TV</t>
  </si>
  <si>
    <t>Mobile/internet</t>
  </si>
  <si>
    <t>Coca Cola Norge AS</t>
  </si>
  <si>
    <t>OBOS Forretningsbygg AS</t>
  </si>
  <si>
    <t>Real estate, corporate</t>
  </si>
  <si>
    <t>Coop Norge AS</t>
  </si>
  <si>
    <t>SAS Scandinavian Airlines Norge AS</t>
  </si>
  <si>
    <t>Kavli/Q-Meieriene</t>
  </si>
  <si>
    <t>no number available</t>
  </si>
  <si>
    <t>Half Year 2017 (CHF)</t>
  </si>
  <si>
    <t>Gesundheitsförderung Basel Stadt</t>
  </si>
  <si>
    <t xml:space="preserve">Axa Winterthur </t>
  </si>
  <si>
    <t>Helsana Versicherungen AG</t>
  </si>
  <si>
    <t>Finance, Insurance</t>
  </si>
  <si>
    <t>Swiss Life AG</t>
  </si>
  <si>
    <t>Proviande</t>
  </si>
  <si>
    <t>Swisscom AG</t>
  </si>
  <si>
    <t>Coca Cola Service</t>
  </si>
  <si>
    <t>Schweiz. Mobiliar Versicherung.</t>
  </si>
  <si>
    <t>Rolex (Mindshare)</t>
  </si>
  <si>
    <t>Jewelry/luxery product</t>
  </si>
  <si>
    <t>Movie industry</t>
  </si>
  <si>
    <t>LG (Mediaxplain)</t>
  </si>
  <si>
    <t xml:space="preserve">Electronics and mobile </t>
  </si>
  <si>
    <t>Ministery of Defense</t>
  </si>
  <si>
    <t>elektronics</t>
  </si>
  <si>
    <t>broadcasting</t>
  </si>
  <si>
    <t>Nespresso (L’Oréal)</t>
  </si>
  <si>
    <t>Austria Tourism</t>
  </si>
  <si>
    <t>Tourism/government</t>
  </si>
  <si>
    <t>Half Year 2017 (GBP)</t>
  </si>
  <si>
    <t>DISPLAY ADVERTISING</t>
  </si>
  <si>
    <t>CARLSBERG UK LTD</t>
  </si>
  <si>
    <t>VAUXHALL  MOTORS LTD</t>
  </si>
  <si>
    <t>GOVT,SOCIAL,POLITICAL ORGANIS</t>
  </si>
  <si>
    <t>LEGO COMPANY LTD</t>
  </si>
  <si>
    <t>GIBBS CROFT LTD</t>
  </si>
  <si>
    <t>ELLA'S KITCHEN BRANDS LTD</t>
  </si>
  <si>
    <t>MOONPIG</t>
  </si>
  <si>
    <t>ONLINE RETAIL</t>
  </si>
  <si>
    <t>SONY COMPUTER ENTERTAINMENT EUROPE LTD</t>
  </si>
  <si>
    <t>Samsung (UK) Ltd</t>
  </si>
  <si>
    <t>Ent. &amp; Leisure</t>
  </si>
  <si>
    <t>Amazon (UK) Ltd</t>
  </si>
  <si>
    <t>Sky UK Ltd</t>
  </si>
  <si>
    <t>Google Com (US)</t>
  </si>
  <si>
    <t>Hilton Hotels</t>
  </si>
  <si>
    <t>Grey Goose</t>
  </si>
  <si>
    <t>Sainsbury</t>
  </si>
  <si>
    <t>Corona</t>
  </si>
  <si>
    <t>Alpro</t>
  </si>
  <si>
    <t>Eurowings</t>
  </si>
  <si>
    <t>Entertainment &amp;Leisure</t>
  </si>
  <si>
    <t>Electronics, Household Apps and Tech</t>
  </si>
  <si>
    <t>Telecoms/Media</t>
  </si>
  <si>
    <t>Household FMCG/ Cosmetics &amp; Pesonal Care</t>
  </si>
  <si>
    <t>QUIRON</t>
  </si>
  <si>
    <t>ECOEMBES</t>
  </si>
  <si>
    <t>Public</t>
  </si>
  <si>
    <t>IDA E</t>
  </si>
  <si>
    <t>AYUNTAMIENTO MADRID</t>
  </si>
  <si>
    <t>COMUNIDAD MADRID</t>
  </si>
  <si>
    <t>LAE</t>
  </si>
  <si>
    <t>Movie Distributor</t>
  </si>
  <si>
    <t>LOTERIAS Y APUESTAS DEL ESTADO</t>
  </si>
  <si>
    <t>ING DIRECT</t>
  </si>
  <si>
    <t>BANKIA</t>
  </si>
  <si>
    <t>TURISMO FRANCIA</t>
  </si>
  <si>
    <t>JANSSEN</t>
  </si>
  <si>
    <t>Half 2017 (ARS)</t>
  </si>
  <si>
    <t>Non Movie</t>
  </si>
  <si>
    <t>Half 2017 (BRL)</t>
  </si>
  <si>
    <t>Full 2016 (BRL)</t>
  </si>
  <si>
    <t>Half year 2017 (USD)</t>
  </si>
  <si>
    <t>Half Year 2017 (CAD)</t>
  </si>
  <si>
    <t>Full year 2017 (USD)</t>
  </si>
  <si>
    <t>Full Year 2017 (CAD)</t>
  </si>
  <si>
    <t>Full year survey only</t>
  </si>
  <si>
    <t>Full survey only</t>
  </si>
  <si>
    <t>Half 2017 (COP)</t>
  </si>
  <si>
    <t>Half Year 2017 (CRC)</t>
  </si>
  <si>
    <t>Half 2017 (DKK)</t>
  </si>
  <si>
    <t>Half 2017 (EUR)</t>
  </si>
  <si>
    <t>Half 2017 (GTQ)</t>
  </si>
  <si>
    <t>Half 2017 (HNL)</t>
  </si>
  <si>
    <t>Half year 2017</t>
  </si>
  <si>
    <t>Half 2017 (NIO)</t>
  </si>
  <si>
    <t>Half 2017 (PAB)</t>
  </si>
  <si>
    <t>Was this a typo?</t>
  </si>
  <si>
    <t>not available</t>
  </si>
  <si>
    <t>Mostaza</t>
  </si>
  <si>
    <t xml:space="preserve">Prime </t>
  </si>
  <si>
    <t>Pampa Energia</t>
  </si>
  <si>
    <t>It started very good but did slow down a bit</t>
  </si>
  <si>
    <t>Showing cinema advertising is a good addition to online client investments.</t>
  </si>
  <si>
    <t>Lutz</t>
  </si>
  <si>
    <t>Lotto</t>
  </si>
  <si>
    <t>Calzedonia</t>
  </si>
  <si>
    <t>car2go</t>
  </si>
  <si>
    <t>Carrental</t>
  </si>
  <si>
    <t>Brillux</t>
  </si>
  <si>
    <t>Erste Bank</t>
  </si>
  <si>
    <t>A1</t>
  </si>
  <si>
    <t>Nothing specific</t>
  </si>
  <si>
    <t>more flexibility, e.g. daily bookings, booking of time slots, short term bookings</t>
  </si>
  <si>
    <t>Valid cross research figures for TV/Mobile/Online and cinema!</t>
  </si>
  <si>
    <t>Communautes Et Regions</t>
  </si>
  <si>
    <t>Proximus Group</t>
  </si>
  <si>
    <t>Mobile Vikings</t>
  </si>
  <si>
    <t>Economic downturn</t>
  </si>
  <si>
    <t>Need to prove ROI</t>
  </si>
  <si>
    <t>Very little</t>
  </si>
  <si>
    <t>Develop off screen experience</t>
  </si>
  <si>
    <t>Universal</t>
  </si>
  <si>
    <t>Google-Programmatic</t>
  </si>
  <si>
    <t>Paris Films</t>
  </si>
  <si>
    <t>Paramount</t>
  </si>
  <si>
    <t>Sesc</t>
  </si>
  <si>
    <t>Confection</t>
  </si>
  <si>
    <t>Wireless Telecom</t>
  </si>
  <si>
    <t>Some key client annual Pre-Show spends did not return in Ist Half due to re-allocation to other media.  A tougher media market in first half saw reduced overall on-screen revenues.  First Half film releases did not perform as strongly as industry predicitions leaving box office revenues flat with a decline in attendance.  Negative press surrounding the performance of Hollywood releases influenced media buying decisions.  In the past, seaonal box office / attendance volatility did not positively correlate with cinema media buying decisions.  However, film performance 1st half of 2017 negatively influenced ad sales.   In addition, we experienced a decline in digital desk-top and mobile revenues.  Majority of digital spending directed to Google and Facebook and their owned assets such as YouTube and Instagram.  Film studio spending on all cinema assests declined in 1st half 2017 VS YA.</t>
  </si>
  <si>
    <t>Security</t>
  </si>
  <si>
    <t>Chile S.A.</t>
  </si>
  <si>
    <t>no, the 3D for Hoyts has not developed as expected.</t>
  </si>
  <si>
    <t>Being able to have more big data, and being able to use it in order to segment the target as the brands are asking for.</t>
  </si>
  <si>
    <t>Kaiyi</t>
  </si>
  <si>
    <t>Mijiu</t>
  </si>
  <si>
    <t>Momo</t>
  </si>
  <si>
    <t>Pingan Bank</t>
  </si>
  <si>
    <t>Adidas Colombia</t>
  </si>
  <si>
    <t>Carrier</t>
  </si>
  <si>
    <t>Telmex Colombia</t>
  </si>
  <si>
    <t>Solid growth vs last year</t>
  </si>
  <si>
    <t>Iafa</t>
  </si>
  <si>
    <t>National Health Care</t>
  </si>
  <si>
    <t>CBB</t>
  </si>
  <si>
    <t>Arla</t>
  </si>
  <si>
    <t>M&amp;M's</t>
  </si>
  <si>
    <t>Louis Nielsen</t>
  </si>
  <si>
    <t>Glasses</t>
  </si>
  <si>
    <t>Somersby</t>
  </si>
  <si>
    <t>Cider</t>
  </si>
  <si>
    <t>BeeLineVimpelcom</t>
  </si>
  <si>
    <t>CellularCommunications</t>
  </si>
  <si>
    <t>НациональнаяСпутниковаяКомпанияЗао</t>
  </si>
  <si>
    <t>SatelliteBroadcasting</t>
  </si>
  <si>
    <t>GeneralMotorsCis</t>
  </si>
  <si>
    <t>MtsMobileTeleSystems</t>
  </si>
  <si>
    <t>HtcHighTechComputerCorp</t>
  </si>
  <si>
    <t>MobilePhones</t>
  </si>
  <si>
    <t>MercedesBenz</t>
  </si>
  <si>
    <t>Tele</t>
  </si>
  <si>
    <t>ToyotaMotorCorporation</t>
  </si>
  <si>
    <t>Lukoil</t>
  </si>
  <si>
    <t>FuelsAndLubricants</t>
  </si>
  <si>
    <t>OrangeCommunicationsSa</t>
  </si>
  <si>
    <t>SchweizerischeMobiliarVersicherungsgesellschaft</t>
  </si>
  <si>
    <t>BuchererSa</t>
  </si>
  <si>
    <t>WatchesAndJewellery</t>
  </si>
  <si>
    <t>SunriseCommunicationsAg</t>
  </si>
  <si>
    <t>WorldOfGamesGmbh</t>
  </si>
  <si>
    <t>ConsumerElectronic</t>
  </si>
  <si>
    <t>UnileverSchweizGmbh</t>
  </si>
  <si>
    <t>CosmeticsAndPersonalCare</t>
  </si>
  <si>
    <t>TagHeuer</t>
  </si>
  <si>
    <t>JapanTobaccoInt</t>
  </si>
  <si>
    <t>L'Easy</t>
  </si>
  <si>
    <t>Leasing</t>
  </si>
  <si>
    <t>Little growth</t>
  </si>
  <si>
    <t>Lack of inventory</t>
  </si>
  <si>
    <t>Alcaldia de SS</t>
  </si>
  <si>
    <t>Alba Petroleo</t>
  </si>
  <si>
    <t>Frito Lay</t>
  </si>
  <si>
    <t>Maycom</t>
  </si>
  <si>
    <t>SC Johnson</t>
  </si>
  <si>
    <t>Uno Petroleo</t>
  </si>
  <si>
    <t>Emsula</t>
  </si>
  <si>
    <t>Diunsa</t>
  </si>
  <si>
    <t>Car Dealer</t>
  </si>
  <si>
    <t>Casa pellas Toyota</t>
  </si>
  <si>
    <t>Sinsa</t>
  </si>
  <si>
    <t>Mead Johnson</t>
  </si>
  <si>
    <t>Jean Sport</t>
  </si>
  <si>
    <t>Franquicias</t>
  </si>
  <si>
    <t>EA</t>
  </si>
  <si>
    <t>One Plus</t>
  </si>
  <si>
    <t>HSY</t>
  </si>
  <si>
    <t>Water &amp; Environment</t>
  </si>
  <si>
    <t>Ferratum</t>
  </si>
  <si>
    <t>Loans</t>
  </si>
  <si>
    <t>Stadin Ammattiopisto</t>
  </si>
  <si>
    <t>Adult Education</t>
  </si>
  <si>
    <t xml:space="preserve">Lots of promotions and fast closing campaigns. </t>
  </si>
  <si>
    <t xml:space="preserve">More movie type campaigns, maybe longer ads. </t>
  </si>
  <si>
    <t>Instagram</t>
  </si>
  <si>
    <t>HomeAway</t>
  </si>
  <si>
    <t>Fischer Verlag</t>
  </si>
  <si>
    <t>Sparkasse Munchen</t>
  </si>
  <si>
    <t>Piper Verlag</t>
  </si>
  <si>
    <t>MFI Shopping Center</t>
  </si>
  <si>
    <t>Muscial Schone &amp; Biest</t>
  </si>
  <si>
    <t>Sparkasse Hannover</t>
  </si>
  <si>
    <t>Aldi, Muelheim</t>
  </si>
  <si>
    <t>Aldi, Essen</t>
  </si>
  <si>
    <t>Retail, Mail Order</t>
  </si>
  <si>
    <t>McDonald's DT., MUC</t>
  </si>
  <si>
    <t>Unilever Dt., HH</t>
  </si>
  <si>
    <t>Bundesm.f.Wirtschaf</t>
  </si>
  <si>
    <t>Bendesm.F.Bildung+F</t>
  </si>
  <si>
    <t>Audi Select</t>
  </si>
  <si>
    <t>Sonos (60")</t>
  </si>
  <si>
    <t>Sonos (30")</t>
  </si>
  <si>
    <t>Dallmayr Crema</t>
  </si>
  <si>
    <t>Engelbert Strauss (50")</t>
  </si>
  <si>
    <t>Engelbert Strauss (30")</t>
  </si>
  <si>
    <t xml:space="preserve">Happy Family </t>
  </si>
  <si>
    <t>massive ad for retail (ALDi, Lidl)</t>
  </si>
  <si>
    <t>Positioning cinema as a digital channel for the advertisers</t>
  </si>
  <si>
    <t>Cyta</t>
  </si>
  <si>
    <t>Alpha bank</t>
  </si>
  <si>
    <t>National Bank</t>
  </si>
  <si>
    <t>Alpha Bank</t>
  </si>
  <si>
    <t>Palaisio Computers</t>
  </si>
  <si>
    <t xml:space="preserve">There is an ongoing depression in our market, and media environment in Greece remains complex. There are legislative regulations pending about media operation, so it's difficult to make any estimate. </t>
  </si>
  <si>
    <t>No, not really. The demand for 3D advertising is limited. There's lack of 3D spot productions, due to high cost.</t>
  </si>
  <si>
    <t xml:space="preserve">Our biggest challenge is to convince clients and media agencies, that cinema is an important part of the media mix, and to provide new tools and metrics, which will approve cinema advertising effectiveness. </t>
  </si>
  <si>
    <t xml:space="preserve">strong domestic economy, exposure to UK and uncertainty over Brexit is having an impact on spends from UK based advertisiers </t>
  </si>
  <si>
    <t>There was a small decrease</t>
  </si>
  <si>
    <t>Increased interest in certain categories drove good performance relative to the overall media market</t>
  </si>
  <si>
    <t>More digital forms of ads</t>
  </si>
  <si>
    <t>Quite flat, same clients with similar volumes</t>
  </si>
  <si>
    <t xml:space="preserve">Demand for onscreen advertising is still strong and growing. </t>
  </si>
  <si>
    <t>Cinema advertising remained robust in a difficult market. (PD) / Whilst cinema advertising has historically been seen as expensive, the inflation in TV and the increasing scrutiny of digital and whether Advertising is placed in a brand safe environment and actually viewed means that cinema is becoming an increasingly important media channel for brands.  (DCM)</t>
  </si>
  <si>
    <t xml:space="preserve">challenging, increased importance of offscreen revenue </t>
  </si>
  <si>
    <t>digital, social wifi in cinema, augmented reality, beacon, VR</t>
  </si>
  <si>
    <t>Slight increase 5%</t>
  </si>
  <si>
    <t>We expect even higher demand for onscreen advertising which we can see is still strong and growing. Increased demand for online and mobile advertising, which is expected to continue. Demand for programmatic advertising (primarily online) is growing rapidly.</t>
  </si>
  <si>
    <t xml:space="preserve">We are expecting new advertising models through technologic developments like programmatic buying. </t>
  </si>
  <si>
    <t>We expect cinema advertising to remain strong in a tough market. More integration with digital &amp; mobile opportunities and bespoke cinema content (PD) / We anticipate cinema revenue continuing to grow in 2018 and brand count increasing. We see the number of advertisers who haven't traditionally used cinema increasing for the reasons stated above. (DCM)</t>
  </si>
  <si>
    <t>The market here is in a flux with many losing jobs and a solid slow down in spends by the residents - the telecom &amp; mobile companies are also facing severe strain on their earnings and they traditionally spend the maximum</t>
  </si>
  <si>
    <t>No advertiser interest</t>
  </si>
  <si>
    <t>No. Very few advertisers are interested in looking at 3D opportunities. Novelty has worn off. (PD) / We haven’t seen any 3D ads this year. (DCM)</t>
  </si>
  <si>
    <t>Yes - clients are always looking to create premium content and 3D is a great option for that. (Screenvision)</t>
  </si>
  <si>
    <t>Be more flexible in order to improve in occupation ratio</t>
  </si>
  <si>
    <t>Budgets of online video is increasing</t>
  </si>
  <si>
    <t>Lack of measurement. Increasing premium content via digital environment.</t>
  </si>
  <si>
    <t>Universal (Flix)</t>
  </si>
  <si>
    <t>Nassau</t>
  </si>
  <si>
    <t>Tim Celular</t>
  </si>
  <si>
    <t>SECOM</t>
  </si>
  <si>
    <t>Vivo (Flix)</t>
  </si>
  <si>
    <t>Casa Civil</t>
  </si>
  <si>
    <t>Centro Universitario Jorge Amado</t>
  </si>
  <si>
    <t>Porto Seguro</t>
  </si>
  <si>
    <t>Safe</t>
  </si>
  <si>
    <t>Devry Educational</t>
  </si>
  <si>
    <t>Educadora 7 de Setembro</t>
  </si>
  <si>
    <t>Ministerio da Saude</t>
  </si>
  <si>
    <t>Banco do Brasil (Kinomaxx)</t>
  </si>
  <si>
    <t>Natura (Kinomaxx)</t>
  </si>
  <si>
    <t>Our company doesn't have 3D Content (Flix); Not in our market (Kinomaxx)</t>
  </si>
  <si>
    <t>Kawei (Spark)</t>
  </si>
  <si>
    <t>Oppo</t>
  </si>
  <si>
    <t>Brand USA</t>
  </si>
  <si>
    <t>Visit California</t>
  </si>
  <si>
    <t>Choose Chicago</t>
  </si>
  <si>
    <t>Suning</t>
  </si>
  <si>
    <t>Baic</t>
  </si>
  <si>
    <t>Mask</t>
  </si>
  <si>
    <t>HY Data Not Available</t>
  </si>
  <si>
    <t>Half 2017 (RUB)</t>
  </si>
  <si>
    <t>I think we are in an adjustment period for 2017 and beyond as we built too many new cinemas in 2016 while the total box-office has reached the top in 2016. (Spark); Blockbusters directly impact on screen advertising more and more. Many brands or clients would like to choose the specific films, for instance, if a client has a product placement in a film or their spokesperson is in the film, it will release the screen ad in most cases. (Firstlook)</t>
  </si>
  <si>
    <t>There seems to be a decrease in media budget. TV &amp; Digital have the main share of total advertising expenditure, and it's often difficult to include cinema as a 3rd medium in the media mix. Despite these crucial factors, we consider the company's revenue will remain stable, as we expect a strong Q4.</t>
  </si>
  <si>
    <t>Cinema advertsing business has grown by  15 % in comparision to last year.</t>
  </si>
  <si>
    <t>More campaigns with specific target group which leads to a higher net price per 1.000 per campaign. Increasing budget for our medium because of good economics which leads to more branding campaigns that fit into our medium.  Increasing revenue, increasing number of cinemas and increase in number of admissions (+14,6%)</t>
  </si>
  <si>
    <t>Cinema performed well, also saw modest audience growth in the half against ongoing fragmentation in other channels</t>
  </si>
  <si>
    <t>Brands are using the preshow more to exhibit Branded Content (Flix)</t>
  </si>
  <si>
    <t xml:space="preserve">The brands need to have accurate measures; the selling by effective contact is the most desired one. </t>
  </si>
  <si>
    <t>Growth in revenue. Still strong attention. TV is struggling with declining PUT-level</t>
  </si>
  <si>
    <t>The economy in Japan is going well comparatively, but in cinema advertising, we don't see any increase. (Sunrise) No trend in that period. (Cinebridge)</t>
  </si>
  <si>
    <t>The market is experiencing strong year-on-year growth and has been for the last 2 years - we have recovered from a poor 2014 &amp; 2015 and forecasts for 2018 are ca. +5%. Some of the reasons behind this growth is an improved admissions performance but most of the increases have come from advertisers realising that despite our high CPT prices, they get better effect for their campaigns on cinema than they do on say Online video and Print. Add to which, our digital initaitves have given us the opportunity to sell combined solutions that serve the needs of those advertisers that insist on digital elements to their campaigns i.e. use of beacon data and retargeting campaigns ... (CAPA) / More periods with "sold out situations" (MDN)</t>
  </si>
  <si>
    <t>Shifts in spend patterns - shorter budgeting cycles. Longer decision making phase (Cinemark) / 1. There has been an increase in 4DX advertising enquiries. 2. Marked increase in the number of Financial Services Advertisers. 3. Advertisers are opting for ad placements in our Premium Cinemas with smaller seating capacities, with the goal of reaching the right smaller audience instead of a bigger mass audience that our opening cinemas can provide. (Popcorn)</t>
  </si>
  <si>
    <t xml:space="preserve">Focus on special advertising and exclusive placements. The planning period is constantly getting shorter. The clients demand a very specific target group approach, which we can deliver with cinema advertising. </t>
  </si>
  <si>
    <t>Advertisers tend to use cinema as more engaged therefore aim to use screen with offscreen activities, digital included whenever possible.</t>
  </si>
  <si>
    <t>That the business is cyclic. Advertisers tend to come and go, as they shift focus by year between mediums. Also, their spending pattern thus is not consistent.</t>
  </si>
  <si>
    <t>Advertisers continue to recognize cinema as an attractive solution for enhancement or replacement of TV GRPs; continued interest in mobile retargeting extenstions; continued request for new and unique content opportunities (Screenvision) / Increased competition from digital companies and pressure from TV in the Scatter marketplace due to TV's decreasing ratings (thereby creating fewer sellable impressions) (NCM)</t>
  </si>
  <si>
    <t>We expect a positive trend in the cinema advertising business for 2018 and beyond. As we can see, the Chinese film industry has a great improvement in 2017. They can make better films for people so more and more people will go to cinema. It is good news for cinema advertising business. (Spark) / Now the total number of screens is 45,000, but the top 10 ad agencies only cover less than 24,000 screens in total, it still has a huge growth space. (Firstlook)</t>
  </si>
  <si>
    <t>surround home entertainment; connectivity through technique; shift to programmatic and automation</t>
  </si>
  <si>
    <t xml:space="preserve">Cinema advertsing business should grow with all an average 15 to 18% year on  year. Innovations, ,activations and Impact (on screen+ off screen)… will help many clients to use Cinema as a medium more effectively. </t>
  </si>
  <si>
    <t>We do expect an economic advance more and more toward Olympics in 2020. We also expect cinema advertising to expand because it might be expected that corporate and municipal budget of the ads would increase! (Sunrise) / Cross media modeling, Programmatic buying, and to be in a Private Market Place (Cinebridge)</t>
  </si>
  <si>
    <t>In general, broadly similar to the Australian positve outlook with increasing competition from other AV formats. Need to contiunue focus on promoting Cinema's core USPs and meeting the market demand for innovation and first rate sales service.</t>
  </si>
  <si>
    <t>While the national economy keeps stabilizing and growing, we think the admissions and the cinema advertising will keep growing.</t>
  </si>
  <si>
    <t>General positive outlook, strong future release slate but facing increaing competition from other AV formats. Need to continue focus on promoting cinema's core USPs and meeting the market demand for innovation and first rate sales service.</t>
  </si>
  <si>
    <t>Interactivity of Mobile and Screen, Programatic Screen Ads (Flix)</t>
  </si>
  <si>
    <t>Continued "creative" integration in on screen assets; clients want more. Proof of ROI. Reserved Seating Implications. AR in Lobby and integrated with studio film product.  Minimal Cinema ad revenue growth in the face of skeptisim re: attendance/ shrinking windows.</t>
  </si>
  <si>
    <t>Being more innovative, provide a more efficient cost for effective contact</t>
  </si>
  <si>
    <t xml:space="preserve">We hope to have new screens. </t>
  </si>
  <si>
    <t>Admissions to increase slightly, mostly based on local content. Advertising revenues to remain steady On Screen - they cannot increase much as we are often sold out but we can increase revenues be being even better with yield management. Our total revenues will be supplemented and/or increased due to Offscreen initiatives, mostly digital and/or data based. At some point there will be a negative shift from long for (30-60 sec) content and that will have an effect on revenues but by then we hope to offset that with new initatives i.e. event cinema, branded content, digital poster networks etc. (CAPA) / Even more sold out situations. We must look at other ways to improve revenue.  (MDN)</t>
  </si>
  <si>
    <t>Under strain as a nice to have in a volatile economy. Requirement for a measure of impact to demonstrate real ROI (Cinemark) / We believe that the trends experienced in 2017 will continue into 2018 (Popcorn)</t>
  </si>
  <si>
    <t>More flexibility and speed in the process and playout, more automation  = digitization, possiblity for programmatic planning/buying. New measurements to prove the effectiveness of cinema and make it comparable to TV.</t>
  </si>
  <si>
    <t>4DX commercials are coming up. More crossover campaigns, especially with online. Increase in revenue in NL because of increase in screens and maturity of medium. Programmatic buying for a certain amount of seconds.</t>
  </si>
  <si>
    <t>Proving the value of reallocating budgets from TV and digital to Cinema. Programmatic, advanced targeting through data; exploration/experimentation in VR/AR/MR, eSports, ecommerce. (Screenvision) / Increased desire for targeting and ROI measurement (NCM)</t>
  </si>
  <si>
    <t>No, it isn't interesting for the advertisers.</t>
  </si>
  <si>
    <t>We don't have much 3D advertising in China as it costs too much to make the video (Spark) / Yes, 3D film is very popular, but screen ads in 3D format is only a small percentage of total. (Firstlook)</t>
  </si>
  <si>
    <t>No, it has been stagnant for the last 5 years.</t>
  </si>
  <si>
    <t>The uptake is a lot less, the way we try and sell the same is that along with having greater recall, the ad also has better positioning - but with the current slowdown in the market, advertisers are trying not to spend more</t>
  </si>
  <si>
    <t>Significant drop in advertiser interest for 3D creative campaigns.  Required leadtime and cost of content creation and conversion a barrier.  The differential in any campaign impact is not generally considered to be worth the effort and cost to place 3D.</t>
  </si>
  <si>
    <t xml:space="preserve">Yes because we hardly have any 3D campaigns on screen. </t>
  </si>
  <si>
    <t>Campaign creatives are not made keeping cinema in perspective, TV and digital campaign creatives are used on cinema and hence campaign content is limited in 3D. The day campaigns are made for cinema, 3D will become a reality.</t>
  </si>
  <si>
    <t>There were several ads when 3D cinema began, but not anymore. (Sunrise) / No. (Cinebridge)</t>
  </si>
  <si>
    <t>No, there is no interest in our market … (CAPA) / maybe when Avatar 2 comes (MDN)</t>
  </si>
  <si>
    <t>We don't think so because there were no 3D commercials last year.</t>
  </si>
  <si>
    <t>No, advertisers in SA don't see the value in using 3D platform (Cinemark) / We do not believe that 3D advertising provides our country with growth opportunities. We have had 3D capable screens for over 5 years with only a handful of clients venturing into this space. Of late more and more advertisers have rather expressed an interest in 4DX advertising. Further, we find that ticket sales for 2D films out perform the same 3D versions and as such we are opening with the 2D films then switching to the 3D versions a week or two later. By having a 2D version of a commercial, the advertiser can still capitalise on all versions of the film, whereas a 3D version of a commercial will only be able to be used should we opt to show a specific film in 3D (Popcorn)</t>
  </si>
  <si>
    <t>We have sold 3D advertising for many years, but the demand for it is very limited. Since we also see a decrease in visitors to the 3D-movies, the answer is no.</t>
  </si>
  <si>
    <t>No, it’s not. The coverage of 3D movies doesn’t add up to the costs of making these commercials. It’ll have to be movies that reach their target group throughout a longer period.</t>
  </si>
  <si>
    <t>The way we execute the advertisement is still a big problem. Cinema doesn't execute the ad video while we can hardly monitor them one by one. Our company is now promoting the Theater Management System in China to solve the problem (Spark) /The limit of screen ad length (Firstlook).</t>
  </si>
  <si>
    <t xml:space="preserve">Cinema still happens to be an optional medium for the client. Need to build cinema as an important part of the media mix and not an afterthought. No creative planning is done keeping cinema in mind and also there is no 3rd party measurement for cinema in India.  </t>
  </si>
  <si>
    <t xml:space="preserve">Audience data and dynamic ad delivery; digital planning is having an increasing impact on cinema advertising. We need to address while not devaluing cinema. </t>
  </si>
  <si>
    <t>Justifying cinema's role in a plan and its premium cost</t>
  </si>
  <si>
    <t>Political/Economic instability (Cinemark) / The growth of digital advertising and the metrics that digital can provide is a challenge for us. Advertisers still believe in short codes as a measurement of a successful campaign. This belief makes it problematic for us to grow our business into mass market car sales and insurance companies (Popcorn)</t>
  </si>
  <si>
    <t>ROI; proving the value of reallocating budgets from TV and digital to Cinema (Screenvision) / Huge dollars shifting to digital; need to get into agency planning/buying systems; need to convince clients to use cinema as a part of their overall  video mix, not just for major launches. (NCM)</t>
  </si>
  <si>
    <t>As in previous years, justifying cinema's role and premium cost in media plans.</t>
  </si>
  <si>
    <t>To educate more and more the Brazillian market (through Ad Agencies) showing that Cinema is a mass medium and reaches all kinds of targets (Flix); Is to fight all the research provided by the digital media. (Kinomaxx)</t>
  </si>
  <si>
    <t>Garnering TV budgets while broadcasters are discounting far more than before given their overall decline in revenue outside of live sports and events. Cinema business in general given all the negative press lately around movie attendance decline and the possibility of the release windows getting tighter.</t>
  </si>
  <si>
    <t xml:space="preserve">Capacity which we can´t grow and prices which are quite high already comparing to other media channels. </t>
  </si>
  <si>
    <t>We don't see a biggest challenge</t>
  </si>
  <si>
    <t>Researching; "How does Cinema Advertising drive consumer action?"  "Does Cinema Advertising affect purchasing behavior of consumers?" (Cinebridge)</t>
  </si>
  <si>
    <t>Cinema gets sold out in periods. From an internal cinema indsustry point of view: 1. Inventory ... Admissions won't increase to such an extent that we will see significant growth ... Particularly as we are often sold out! 2. Competition between the two players in the market, driving prices down! From an external point of view: clients will eventually learn how to extract more effect from digital channels and that will lead to more focus on targeted campaigns, less so on broadcast solutions. (CAPA) / sold out situations. We have no more to sell (MDN)</t>
  </si>
  <si>
    <t xml:space="preserve">Speed, flexibility in playout, daily booking-opportunities = digitization will be the main topic. Measurability of the media, gain the media usage data which are comparable to the TV market. </t>
  </si>
  <si>
    <t>Keeping cinema advertising relevant in an age of addressable and automated media planning and buying. (PD) /The biggest challenge will be that we have shown signifiant growth over the last 3 years and we are now seeing pressure on our inventory. (DCM)</t>
  </si>
  <si>
    <t>Restrictions on categories &amp; in addition to the slowdown VAT being implemented as the first tax in the country from Jan 2018. Many categories like Malls aren't allowed to advertise at cinemas in other malls, many sub categories like Online/On demand channels are not allowed to advertise movies, restrictions even on Entertainment and theme parks as cinemas are getting more and more protective of their turf.</t>
  </si>
  <si>
    <t>Full Year Survey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</si>
</sst>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76">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
    <numFmt numFmtId="168" formatCode="&quot;$&quot;#,##0"/>
    <numFmt numFmtId="169" formatCode="_([$USD]\ * #,##0.00_);_([$USD]\ * \(#,##0.00\);_([$USD]\ * &quot;-&quot;??_);_(@_)"/>
    <numFmt numFmtId="170" formatCode="_([$TRY]\ * #,##0.00_);_([$TRY]\ * \(#,##0.00\);_([$TRY]\ * &quot;-&quot;??_);_(@_)"/>
    <numFmt numFmtId="171" formatCode="_([$EUR]\ * #,##0_);_([$EUR]\ * \(#,##0\);_([$EUR]\ * &quot;-&quot;_);_(@_)"/>
    <numFmt numFmtId="172" formatCode="_([$USD]\ * #,##0_);_([$USD]\ * \(#,##0\);_([$USD]\ * &quot;-&quot;_);_(@_)"/>
    <numFmt numFmtId="173" formatCode="[$NOK]\ #,##0"/>
    <numFmt numFmtId="174" formatCode="[$JPY]\ #,##0"/>
    <numFmt numFmtId="175" formatCode="[$EUR]\ #,##0"/>
    <numFmt numFmtId="176" formatCode="[$BRL]\ #,##0"/>
    <numFmt numFmtId="177" formatCode="[$DKK]\ #,##0"/>
    <numFmt numFmtId="178" formatCode="[$CHF]\ #,##0"/>
    <numFmt numFmtId="179" formatCode="[$RUB]\ #,##0_);\([$RUB]\ #,##0\)"/>
    <numFmt numFmtId="180" formatCode="[$NZD]\ #,##0"/>
    <numFmt numFmtId="181" formatCode="[$SEK]\ #,##0"/>
    <numFmt numFmtId="182" formatCode="[$GBP]\ #,##0"/>
    <numFmt numFmtId="183" formatCode="_([$ARS]\ * #,##0_);_([$ARS]\ * \(#,##0\);_([$ARS]\ * &quot;-&quot;_);_(@_)"/>
    <numFmt numFmtId="184" formatCode="[$PLN]\ #,##0"/>
    <numFmt numFmtId="185" formatCode="_([$COP]\ * #,##0_);_([$COP]\ * \(#,##0\);_([$COP]\ * &quot;-&quot;_);_(@_)"/>
    <numFmt numFmtId="186" formatCode="_([$CRC]\ * #,##0_);_([$CRC]\ * \(#,##0\);_([$CRC]\ * &quot;-&quot;_);_(@_)"/>
    <numFmt numFmtId="187" formatCode="_([$HNL]\ * #,##0_);_([$HNL]\ * \(#,##0\);_([$HNL]\ * &quot;-&quot;_);_(@_)"/>
    <numFmt numFmtId="188" formatCode="_([$GTQ]\ * #,##0_);_([$GTQ]\ * \(#,##0\);_([$GTQ]\ * &quot;-&quot;_);_(@_)"/>
    <numFmt numFmtId="189" formatCode="_([$NIO]\ * #,##0_);_([$NIO]\ * \(#,##0\);_([$NIO]\ * &quot;-&quot;_);_(@_)"/>
    <numFmt numFmtId="190" formatCode="[$PAB]\ #,##0"/>
    <numFmt numFmtId="191" formatCode="[$AED]\ #,##0"/>
    <numFmt numFmtId="192" formatCode="[$JPY]\ #,##0.00"/>
    <numFmt numFmtId="193" formatCode="[$ZAR]\ #,##0"/>
    <numFmt numFmtId="194" formatCode="_([$AUD]\ * #,##0_);_([$AUD]\ * \(#,##0\);_([$AUD]\ * &quot;-&quot;_);_(@_)"/>
    <numFmt numFmtId="195" formatCode="_([$BRL]\ * #,##0_);_([$BRL]\ * \(#,##0\);_([$BRL]\ * &quot;-&quot;_);_(@_)"/>
    <numFmt numFmtId="196" formatCode="_([$CAD]\ * #,##0_);_([$CAD]\ * \(#,##0\);_([$CAD]\ * &quot;-&quot;_);_(@_)"/>
    <numFmt numFmtId="197" formatCode="_([$CLP]\ * #,##0_);_([$CLP]\ * \(#,##0\);_([$CLP]\ * &quot;-&quot;_);_(@_)"/>
    <numFmt numFmtId="198" formatCode="_([$CNY]\ * #,##0_);_([$CNY]\ * \(#,##0\);_([$CNY]\ * &quot;-&quot;_);_(@_)"/>
    <numFmt numFmtId="199" formatCode="_([$CRC]\ * #,##0.00_);_([$CRC]\ * \(#,##0.00\);_([$CRC]\ * &quot;-&quot;??_);_(@_)"/>
    <numFmt numFmtId="200" formatCode="_([$JPY]\ * #,##0_);_([$JPY]\ * \(#,##0\);_([$JPY]\ * &quot;-&quot;_);_(@_)"/>
    <numFmt numFmtId="201" formatCode="_([$NZD]\ * #,##0_);_([$NZD]\ * \(#,##0\);_([$NZD]\ * &quot;-&quot;_);_(@_)"/>
    <numFmt numFmtId="202" formatCode="_([$NOK]\ * #,##0_);_([$NOK]\ * \(#,##0\);_([$NOK]\ * &quot;-&quot;_);_(@_)"/>
    <numFmt numFmtId="203" formatCode="_([$PAB]\ * #,##0_);_([$PAB]\ * \(#,##0\);_([$PAB]\ * &quot;-&quot;_);_(@_)"/>
    <numFmt numFmtId="204" formatCode="_([$PLN]\ * #,##0_);_([$PLN]\ * \(#,##0\);_([$PLN]\ * &quot;-&quot;_);_(@_)"/>
    <numFmt numFmtId="205" formatCode="_([$RUB]\ * #,##0_);_([$RUB]\ * \(#,##0\);_([$RUB]\ * &quot;-&quot;_);_(@_)"/>
    <numFmt numFmtId="206" formatCode="_([$ZAR]\ * #,##0_);_([$ZAR]\ * \(#,##0\);_([$ZAR]\ * &quot;-&quot;_);_(@_)"/>
    <numFmt numFmtId="207" formatCode="_([$SEK]\ * #,##0_);_([$SEK]\ * \(#,##0\);_([$SEK]\ * &quot;-&quot;_);_(@_)"/>
    <numFmt numFmtId="208" formatCode="_([$CHF]\ * #,##0_);_([$CHF]\ * \(#,##0\);_([$CHF]\ * &quot;-&quot;_);_(@_)"/>
    <numFmt numFmtId="209" formatCode="_([$AED]\ * #,##0_);_([$AED]\ * \(#,##0\);_([$AED]\ * &quot;-&quot;_);_(@_)"/>
    <numFmt numFmtId="210" formatCode="_([$GBP]\ * #,##0_);_([$GBP]\ * \(#,##0\);_([$GBP]\ * &quot;-&quot;_);_(@_)"/>
    <numFmt numFmtId="211" formatCode="_([$DKK]\ * #,##0_);_([$DKK]\ * \(#,##0\);_([$DKK]\ * &quot;-&quot;_);_(@_)"/>
    <numFmt numFmtId="212" formatCode="_([$INR]\ * #,##0_);_([$INR]\ * \(#,##0\);_([$INR]\ * &quot;-&quot;_);_(@_)"/>
    <numFmt numFmtId="213" formatCode="_([$EUR]\ * #,##0.00_);_([$EUR]\ * \(#,##0.00\);_([$EUR]\ * &quot;-&quot;??_);_(@_)"/>
    <numFmt numFmtId="214" formatCode="_([$PLN]\ * #,##0.00_);_([$PLN]\ * \(#,##0.00\);_([$PLN]\ * &quot;-&quot;??_);_(@_)"/>
    <numFmt numFmtId="215" formatCode="_([$COP]\ * #,##0.00_);_([$COP]\ * \(#,##0.00\);_([$COP]\ * &quot;-&quot;??_);_(@_)"/>
    <numFmt numFmtId="216" formatCode="_([$GTQ]\ * #,##0.00_);_([$GTQ]\ * \(#,##0.00\);_([$GTQ]\ * &quot;-&quot;??_);_(@_)"/>
    <numFmt numFmtId="217" formatCode="_([$INR]\ * #,##0.00_);_([$INR]\ * \(#,##0.00\);_([$INR]\ * &quot;-&quot;??_);_(@_)"/>
    <numFmt numFmtId="218" formatCode="_([$NOK]\ * #,##0.00_);_([$NOK]\ * \(#,##0.00\);_([$NOK]\ * &quot;-&quot;??_);_(@_)"/>
    <numFmt numFmtId="219" formatCode="_([$EUR]\ * #,##0_);_([$EUR]\ * \(#,##0\);_([$EUR]\ * &quot;-&quot;??_);_(@_)"/>
    <numFmt numFmtId="220" formatCode="_([$TRY]\ * #,##0_);_([$TRY]\ * \(#,##0\);_([$TRY]\ * &quot;-&quot;??_);_(@_)"/>
    <numFmt numFmtId="221" formatCode="_([$GBP]\ * #,##0_);_([$GBP]\ * \(#,##0\);_([$GBP]\ * &quot;-&quot;??_);_(@_)"/>
    <numFmt numFmtId="222" formatCode="_([$ARS]\ * #,##0_);_([$ARS]\ * \(#,##0\);_([$ARS]\ * &quot;-&quot;??_);_(@_)"/>
    <numFmt numFmtId="223" formatCode="_([$USD]\ * #,##0_);_([$USD]\ * \(#,##0\);_([$USD]\ * &quot;-&quot;??_);_(@_)"/>
    <numFmt numFmtId="224" formatCode="_([$CRC]\ * #,##0_);_([$CRC]\ * \(#,##0\);_([$CRC]\ * &quot;-&quot;??_);_(@_)"/>
    <numFmt numFmtId="225" formatCode="_([$GTQ]\ * #,##0_);_([$GTQ]\ * \(#,##0\);_([$GTQ]\ * &quot;-&quot;??_);_(@_)"/>
    <numFmt numFmtId="226" formatCode="_([$HNL]\ * #,##0_);_([$HNL]\ * \(#,##0\);_([$HNL]\ * &quot;-&quot;??_);_(@_)"/>
    <numFmt numFmtId="227" formatCode="_([$NIO]\ * #,##0_);_([$NIO]\ * \(#,##0\);_([$NIO]\ * &quot;-&quot;??_);_(@_)"/>
    <numFmt numFmtId="228" formatCode="_([$PAB]\ * #,##0_);_([$PAB]\ * \(#,##0\);_([$PAB]\ * &quot;-&quot;??_);_(@_)"/>
    <numFmt numFmtId="229" formatCode="_([$CAD]\ * #,##0_);_([$CAD]\ * \(#,##0\);_([$CAD]\ * &quot;-&quot;??_);_(@_)"/>
    <numFmt numFmtId="230" formatCode="[$USD]\ #,##0"/>
    <numFmt numFmtId="231" formatCode="_([$TRY]\ * #,##0_);_([$TRY]\ * \(#,##0\);_([$TRY]\ * &quot;-&quot;_);_(@_)"/>
    <numFmt numFmtId="232" formatCode="[$USD]\ #,##0.00"/>
    <numFmt numFmtId="233" formatCode="_([$NOK]\ * #,##0_);_([$NOK]\ * \(#,##0\);_([$NOK]\ * &quot;-&quot;??_);_(@_)"/>
    <numFmt numFmtId="234" formatCode="_([$CLP]\ * #,##0.00_);_([$CLP]\ * \(#,##0.00\);_([$CLP]\ * &quot;-&quot;??_);_(@_)"/>
    <numFmt numFmtId="235" formatCode="_([$DKK]\ * #,##0_);_([$DKK]\ * \(#,##0\);_([$DKK]\ * &quot;-&quot;??_);_(@_)"/>
    <numFmt numFmtId="236" formatCode="_([$DKK]\ * #,##0.00_);_([$DKK]\ * \(#,##0.00\);_([$DKK]\ * &quot;-&quot;??_);_(@_)"/>
  </numFmts>
  <fonts count="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i/>
      <u/>
      <sz val="10"/>
      <color indexed="9"/>
      <name val="Arial"/>
      <family val="2"/>
    </font>
    <font>
      <b/>
      <sz val="10"/>
      <color indexed="9"/>
      <name val="Arial"/>
      <family val="2"/>
    </font>
    <font>
      <sz val="10"/>
      <color indexed="8"/>
      <name val="Arial"/>
      <family val="2"/>
    </font>
    <font>
      <sz val="10"/>
      <color indexed="9"/>
      <name val="Arial"/>
      <family val="2"/>
    </font>
    <font>
      <i/>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u/>
      <sz val="10"/>
      <color indexed="12"/>
      <name val="Arial"/>
      <family val="2"/>
    </font>
    <font>
      <b/>
      <u/>
      <sz val="10"/>
      <color indexed="8"/>
      <name val="Arial"/>
      <family val="2"/>
    </font>
    <font>
      <b/>
      <sz val="18"/>
      <color indexed="56"/>
      <name val="Cambria"/>
      <family val="1"/>
    </font>
    <font>
      <u/>
      <sz val="10"/>
      <color indexed="12"/>
      <name val="Arial"/>
      <family val="2"/>
      <charset val="204"/>
    </font>
    <font>
      <i/>
      <sz val="10"/>
      <name val="Arial"/>
      <family val="2"/>
    </font>
    <font>
      <sz val="8"/>
      <color indexed="81"/>
      <name val="Tahoma"/>
      <family val="2"/>
    </font>
    <font>
      <sz val="10"/>
      <color indexed="8"/>
      <name val="Calibri"/>
      <family val="2"/>
    </font>
    <font>
      <sz val="10"/>
      <name val="Arial"/>
      <family val="2"/>
    </font>
    <font>
      <b/>
      <sz val="8"/>
      <color indexed="81"/>
      <name val="Tahoma"/>
      <family val="2"/>
    </font>
    <font>
      <sz val="11"/>
      <color indexed="8"/>
      <name val="Calibri"/>
      <family val="2"/>
    </font>
    <font>
      <sz val="10"/>
      <name val="Arial"/>
      <family val="2"/>
    </font>
    <font>
      <sz val="10"/>
      <color indexed="72"/>
      <name val="Arial"/>
      <family val="2"/>
    </font>
    <font>
      <sz val="11"/>
      <color indexed="8"/>
      <name val="Calibri"/>
      <family val="3"/>
      <charset val="128"/>
    </font>
    <font>
      <sz val="11"/>
      <color indexed="8"/>
      <name val="Calibri"/>
      <family val="3"/>
      <charset val="128"/>
    </font>
    <font>
      <sz val="11"/>
      <color indexed="81"/>
      <name val="Calibri"/>
      <family val="2"/>
    </font>
    <font>
      <sz val="9"/>
      <color indexed="81"/>
      <name val="Tahoma"/>
      <family val="2"/>
    </font>
    <font>
      <b/>
      <u/>
      <sz val="12"/>
      <color indexed="9"/>
      <name val="Arial"/>
      <family val="2"/>
    </font>
    <font>
      <sz val="10"/>
      <name val="Arial"/>
      <family val="2"/>
    </font>
    <font>
      <sz val="11"/>
      <name val="Calibri"/>
      <family val="2"/>
    </font>
    <font>
      <sz val="11"/>
      <color theme="1"/>
      <name val="Calibri"/>
      <family val="2"/>
      <scheme val="minor"/>
    </font>
    <font>
      <sz val="11"/>
      <color theme="1"/>
      <name val="Calibri"/>
      <family val="3"/>
      <charset val="128"/>
      <scheme val="minor"/>
    </font>
    <font>
      <sz val="10"/>
      <color theme="1"/>
      <name val="Arial"/>
      <family val="2"/>
    </font>
    <font>
      <sz val="11"/>
      <name val="Calibri"/>
      <family val="2"/>
      <scheme val="minor"/>
    </font>
    <font>
      <b/>
      <sz val="12"/>
      <color theme="0"/>
      <name val="Calibri"/>
      <family val="2"/>
      <scheme val="minor"/>
    </font>
    <font>
      <b/>
      <sz val="11"/>
      <color theme="1"/>
      <name val="Calibri"/>
      <family val="2"/>
      <scheme val="minor"/>
    </font>
    <font>
      <b/>
      <sz val="11"/>
      <name val="Calibri"/>
      <family val="2"/>
      <scheme val="minor"/>
    </font>
    <font>
      <b/>
      <sz val="28"/>
      <color rgb="FF009DD9"/>
      <name val="Calibri"/>
      <family val="2"/>
      <scheme val="minor"/>
    </font>
    <font>
      <b/>
      <sz val="10"/>
      <color rgb="FFFF0000"/>
      <name val="Calibri"/>
      <family val="2"/>
      <scheme val="minor"/>
    </font>
    <font>
      <sz val="10"/>
      <name val="Calibri"/>
      <family val="2"/>
      <scheme val="minor"/>
    </font>
    <font>
      <sz val="12"/>
      <color theme="0"/>
      <name val="Calibri"/>
      <family val="2"/>
      <scheme val="minor"/>
    </font>
    <font>
      <b/>
      <sz val="16"/>
      <name val="Calibri"/>
      <family val="2"/>
      <scheme val="minor"/>
    </font>
    <font>
      <sz val="20"/>
      <name val="Calibri"/>
      <family val="2"/>
      <scheme val="minor"/>
    </font>
    <font>
      <b/>
      <i/>
      <u/>
      <sz val="10"/>
      <color theme="0"/>
      <name val="Arial"/>
      <family val="2"/>
    </font>
    <font>
      <b/>
      <sz val="10"/>
      <color theme="0"/>
      <name val="Arial"/>
      <family val="2"/>
    </font>
    <font>
      <sz val="12"/>
      <name val="Calibri"/>
      <family val="2"/>
      <scheme val="minor"/>
    </font>
    <font>
      <b/>
      <sz val="12"/>
      <name val="Calibri"/>
      <family val="2"/>
      <scheme val="minor"/>
    </font>
    <font>
      <b/>
      <sz val="12"/>
      <color rgb="FFFF0000"/>
      <name val="Arial"/>
      <family val="2"/>
    </font>
    <font>
      <b/>
      <u/>
      <sz val="12"/>
      <color theme="0"/>
      <name val="Arial"/>
      <family val="2"/>
    </font>
    <font>
      <b/>
      <sz val="9"/>
      <color indexed="81"/>
      <name val="Tahoma"/>
      <family val="2"/>
    </font>
    <font>
      <sz val="11"/>
      <color indexed="8"/>
      <name val="Calibri"/>
      <family val="2"/>
      <scheme val="minor"/>
    </font>
    <font>
      <sz val="10"/>
      <color theme="0"/>
      <name val="Calibri"/>
      <family val="2"/>
      <scheme val="minor"/>
    </font>
    <font>
      <sz val="20"/>
      <color theme="0"/>
      <name val="Calibri"/>
      <family val="2"/>
      <scheme val="minor"/>
    </font>
    <font>
      <b/>
      <sz val="16"/>
      <color theme="0"/>
      <name val="Calibri"/>
      <family val="2"/>
      <scheme val="minor"/>
    </font>
    <font>
      <sz val="10"/>
      <color theme="0"/>
      <name val="Arial"/>
      <family val="2"/>
    </font>
    <font>
      <b/>
      <sz val="12"/>
      <color theme="1"/>
      <name val="Calibri"/>
      <family val="2"/>
      <scheme val="minor"/>
    </font>
    <font>
      <b/>
      <sz val="10"/>
      <color theme="0"/>
      <name val="Calibri"/>
      <family val="2"/>
      <scheme val="minor"/>
    </font>
    <font>
      <b/>
      <sz val="10"/>
      <color theme="1"/>
      <name val="Calibri"/>
      <family val="2"/>
      <scheme val="minor"/>
    </font>
    <font>
      <b/>
      <sz val="10"/>
      <name val="Calibri"/>
      <family val="2"/>
      <scheme val="minor"/>
    </font>
    <font>
      <sz val="10"/>
      <color theme="1"/>
      <name val="Calibri"/>
      <family val="2"/>
      <scheme val="minor"/>
    </font>
    <font>
      <b/>
      <i/>
      <u/>
      <sz val="10"/>
      <color indexed="9"/>
      <name val="Calibri"/>
      <family val="2"/>
      <scheme val="minor"/>
    </font>
    <font>
      <b/>
      <sz val="10"/>
      <color indexed="9"/>
      <name val="Calibri"/>
      <family val="2"/>
      <scheme val="minor"/>
    </font>
    <font>
      <sz val="10"/>
      <color indexed="8"/>
      <name val="Calibri"/>
      <family val="2"/>
      <scheme val="minor"/>
    </font>
    <font>
      <i/>
      <sz val="10"/>
      <name val="Calibri"/>
      <family val="2"/>
      <scheme val="minor"/>
    </font>
    <font>
      <sz val="10"/>
      <color indexed="9"/>
      <name val="Calibri"/>
      <family val="2"/>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707276"/>
        <bgColor indexed="64"/>
      </patternFill>
    </fill>
    <fill>
      <patternFill patternType="solid">
        <fgColor rgb="FF009DD9"/>
        <bgColor indexed="64"/>
      </patternFill>
    </fill>
    <fill>
      <patternFill patternType="solid">
        <fgColor theme="0"/>
        <bgColor indexed="31"/>
      </patternFill>
    </fill>
    <fill>
      <patternFill patternType="solid">
        <fgColor theme="0"/>
        <bgColor indexed="44"/>
      </patternFill>
    </fill>
    <fill>
      <patternFill patternType="solid">
        <fgColor rgb="FF009DD9"/>
        <bgColor indexed="62"/>
      </patternFill>
    </fill>
    <fill>
      <patternFill patternType="solid">
        <fgColor theme="1" tint="0.499984740745262"/>
        <bgColor indexed="64"/>
      </patternFill>
    </fill>
    <fill>
      <patternFill patternType="solid">
        <fgColor rgb="FFFFFF00"/>
        <bgColor indexed="64"/>
      </patternFill>
    </fill>
    <fill>
      <patternFill patternType="solid">
        <fgColor theme="4"/>
        <bgColor indexed="64"/>
      </patternFill>
    </fill>
    <fill>
      <patternFill patternType="solid">
        <fgColor theme="2"/>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9"/>
      </left>
      <right style="thin">
        <color indexed="9"/>
      </right>
      <top style="thin">
        <color indexed="9"/>
      </top>
      <bottom style="thin">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style="medium">
        <color indexed="9"/>
      </top>
      <bottom/>
      <diagonal/>
    </border>
    <border>
      <left/>
      <right/>
      <top style="thin">
        <color indexed="9"/>
      </top>
      <bottom/>
      <diagonal/>
    </border>
    <border>
      <left style="medium">
        <color indexed="64"/>
      </left>
      <right style="thin">
        <color indexed="9"/>
      </right>
      <top/>
      <bottom style="thin">
        <color indexed="9"/>
      </bottom>
      <diagonal/>
    </border>
    <border>
      <left style="medium">
        <color indexed="64"/>
      </left>
      <right style="thin">
        <color indexed="9"/>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9"/>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9"/>
      </right>
      <top/>
      <bottom style="thin">
        <color indexed="9"/>
      </bottom>
      <diagonal/>
    </border>
    <border>
      <left/>
      <right style="thin">
        <color indexed="9"/>
      </right>
      <top style="medium">
        <color indexed="64"/>
      </top>
      <bottom style="thin">
        <color indexed="64"/>
      </bottom>
      <diagonal/>
    </border>
    <border>
      <left style="thin">
        <color indexed="9"/>
      </left>
      <right style="thin">
        <color indexed="9"/>
      </right>
      <top style="medium">
        <color indexed="64"/>
      </top>
      <bottom style="thin">
        <color indexed="64"/>
      </bottom>
      <diagonal/>
    </border>
    <border>
      <left style="medium">
        <color indexed="64"/>
      </left>
      <right/>
      <top style="thin">
        <color indexed="64"/>
      </top>
      <bottom style="thin">
        <color indexed="64"/>
      </bottom>
      <diagonal/>
    </border>
    <border>
      <left style="thin">
        <color indexed="9"/>
      </left>
      <right style="thin">
        <color indexed="9"/>
      </right>
      <top/>
      <bottom style="medium">
        <color indexed="64"/>
      </bottom>
      <diagonal/>
    </border>
    <border>
      <left style="medium">
        <color indexed="64"/>
      </left>
      <right style="thin">
        <color indexed="9"/>
      </right>
      <top style="medium">
        <color indexed="64"/>
      </top>
      <bottom style="medium">
        <color indexed="64"/>
      </bottom>
      <diagonal/>
    </border>
    <border>
      <left/>
      <right style="thin">
        <color indexed="9"/>
      </right>
      <top style="medium">
        <color indexed="64"/>
      </top>
      <bottom style="medium">
        <color indexed="64"/>
      </bottom>
      <diagonal/>
    </border>
    <border>
      <left style="thin">
        <color indexed="9"/>
      </left>
      <right style="thin">
        <color indexed="9"/>
      </right>
      <top style="medium">
        <color indexed="64"/>
      </top>
      <bottom style="medium">
        <color indexed="64"/>
      </bottom>
      <diagonal/>
    </border>
    <border>
      <left/>
      <right style="medium">
        <color indexed="64"/>
      </right>
      <top/>
      <bottom/>
      <diagonal/>
    </border>
    <border>
      <left style="thin">
        <color indexed="9"/>
      </left>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9"/>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9"/>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9"/>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theme="1"/>
      </right>
      <top/>
      <bottom/>
      <diagonal/>
    </border>
    <border>
      <left/>
      <right/>
      <top/>
      <bottom style="thin">
        <color indexed="9"/>
      </bottom>
      <diagonal/>
    </border>
    <border>
      <left/>
      <right/>
      <top style="thin">
        <color indexed="9"/>
      </top>
      <bottom style="thin">
        <color indexed="9"/>
      </bottom>
      <diagonal/>
    </border>
    <border>
      <left style="thin">
        <color indexed="9"/>
      </left>
      <right/>
      <top style="medium">
        <color indexed="64"/>
      </top>
      <bottom style="thin">
        <color indexed="64"/>
      </bottom>
      <diagonal/>
    </border>
    <border>
      <left style="thin">
        <color indexed="9"/>
      </left>
      <right/>
      <top/>
      <bottom style="thin">
        <color indexed="9"/>
      </bottom>
      <diagonal/>
    </border>
    <border>
      <left style="thin">
        <color indexed="9"/>
      </left>
      <right/>
      <top style="thin">
        <color indexed="64"/>
      </top>
      <bottom style="thin">
        <color indexed="64"/>
      </bottom>
      <diagonal/>
    </border>
    <border>
      <left style="thin">
        <color indexed="9"/>
      </left>
      <right/>
      <top/>
      <bottom style="medium">
        <color indexed="64"/>
      </bottom>
      <diagonal/>
    </border>
    <border>
      <left style="thin">
        <color indexed="64"/>
      </left>
      <right style="medium">
        <color indexed="64"/>
      </right>
      <top/>
      <bottom/>
      <diagonal/>
    </border>
    <border>
      <left style="thin">
        <color auto="1"/>
      </left>
      <right/>
      <top style="thin">
        <color indexed="64"/>
      </top>
      <bottom/>
      <diagonal/>
    </border>
    <border>
      <left/>
      <right style="thin">
        <color auto="1"/>
      </right>
      <top style="thin">
        <color indexed="64"/>
      </top>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9"/>
      </right>
      <top/>
      <bottom/>
      <diagonal/>
    </border>
    <border>
      <left/>
      <right style="thin">
        <color auto="1"/>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top style="thin">
        <color indexed="64"/>
      </top>
      <bottom/>
      <diagonal/>
    </border>
    <border>
      <left style="thin">
        <color indexed="9"/>
      </left>
      <right style="thin">
        <color indexed="9"/>
      </right>
      <top/>
      <bottom/>
      <diagonal/>
    </border>
    <border>
      <left style="thin">
        <color indexed="9"/>
      </left>
      <right/>
      <top/>
      <bottom/>
      <diagonal/>
    </border>
    <border>
      <left style="thin">
        <color indexed="64"/>
      </left>
      <right style="medium">
        <color indexed="64"/>
      </right>
      <top style="medium">
        <color indexed="64"/>
      </top>
      <bottom style="thin">
        <color indexed="64"/>
      </bottom>
      <diagonal/>
    </border>
    <border>
      <left/>
      <right/>
      <top style="thin">
        <color theme="0"/>
      </top>
      <bottom/>
      <diagonal/>
    </border>
    <border>
      <left style="thin">
        <color theme="0"/>
      </left>
      <right style="medium">
        <color indexed="64"/>
      </right>
      <top style="medium">
        <color indexed="64"/>
      </top>
      <bottom style="medium">
        <color indexed="64"/>
      </bottom>
      <diagonal/>
    </border>
    <border>
      <left style="thin">
        <color auto="1"/>
      </left>
      <right/>
      <top/>
      <bottom/>
      <diagonal/>
    </border>
    <border>
      <left style="thin">
        <color auto="1"/>
      </left>
      <right style="thin">
        <color auto="1"/>
      </right>
      <top/>
      <bottom/>
      <diagonal/>
    </border>
    <border>
      <left style="medium">
        <color indexed="64"/>
      </left>
      <right style="thin">
        <color indexed="9"/>
      </right>
      <top style="medium">
        <color indexed="64"/>
      </top>
      <bottom style="thin">
        <color indexed="9"/>
      </bottom>
      <diagonal/>
    </border>
    <border>
      <left/>
      <right style="thin">
        <color indexed="9"/>
      </right>
      <top style="medium">
        <color indexed="64"/>
      </top>
      <bottom style="thin">
        <color indexed="9"/>
      </bottom>
      <diagonal/>
    </border>
    <border>
      <left/>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top style="medium">
        <color indexed="64"/>
      </top>
      <bottom style="thin">
        <color indexed="9"/>
      </bottom>
      <diagonal/>
    </border>
    <border>
      <left/>
      <right style="medium">
        <color indexed="64"/>
      </right>
      <top style="thin">
        <color indexed="64"/>
      </top>
      <bottom/>
      <diagonal/>
    </border>
    <border>
      <left style="thin">
        <color indexed="64"/>
      </left>
      <right style="thin">
        <color indexed="64"/>
      </right>
      <top style="thin">
        <color indexed="64"/>
      </top>
      <bottom/>
      <diagonal/>
    </border>
  </borders>
  <cellStyleXfs count="1458">
    <xf numFmtId="0" fontId="0" fillId="0" borderId="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7"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32" fillId="0" borderId="3" applyNumberFormat="0" applyFill="0" applyAlignment="0" applyProtection="0"/>
    <xf numFmtId="0" fontId="25" fillId="21" borderId="2" applyNumberFormat="0" applyAlignment="0" applyProtection="0"/>
    <xf numFmtId="0" fontId="25" fillId="21" borderId="2" applyNumberFormat="0" applyAlignment="0" applyProtection="0"/>
    <xf numFmtId="43" fontId="15" fillId="0" borderId="0" applyFont="0" applyFill="0" applyBorder="0" applyAlignment="0" applyProtection="0"/>
    <xf numFmtId="41" fontId="38" fillId="0" borderId="0" applyFont="0" applyFill="0" applyBorder="0" applyAlignment="0" applyProtection="0"/>
    <xf numFmtId="41" fontId="49" fillId="0" borderId="0" applyFont="0" applyFill="0" applyBorder="0" applyAlignment="0" applyProtection="0"/>
    <xf numFmtId="41"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5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51" fillId="0" borderId="0" applyFont="0" applyFill="0" applyBorder="0" applyAlignment="0" applyProtection="0"/>
    <xf numFmtId="43" fontId="52"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6"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6"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8" fillId="0" borderId="0" applyFont="0" applyFill="0" applyBorder="0" applyAlignment="0" applyProtection="0"/>
    <xf numFmtId="43" fontId="51" fillId="0" borderId="0" applyFont="0" applyFill="0" applyBorder="0" applyAlignment="0" applyProtection="0"/>
    <xf numFmtId="43" fontId="52" fillId="0" borderId="0" applyFont="0" applyFill="0" applyBorder="0" applyAlignment="0" applyProtection="0"/>
    <xf numFmtId="43" fontId="51"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44" fontId="1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6"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46"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48" fillId="0" borderId="0" applyFont="0" applyFill="0" applyBorder="0" applyAlignment="0" applyProtection="0"/>
    <xf numFmtId="44" fontId="51" fillId="0" borderId="0" applyFont="0" applyFill="0" applyBorder="0" applyAlignment="0" applyProtection="0"/>
    <xf numFmtId="44" fontId="52" fillId="0" borderId="0" applyFont="0" applyFill="0" applyBorder="0" applyAlignment="0" applyProtection="0"/>
    <xf numFmtId="44" fontId="51"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46"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0" fillId="0" borderId="0" applyNumberForma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31" fillId="7" borderId="1"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7" fillId="4" borderId="0" applyNumberFormat="0" applyBorder="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3" fillId="3" borderId="0" applyNumberFormat="0" applyBorder="0" applyAlignment="0" applyProtection="0"/>
    <xf numFmtId="0" fontId="31" fillId="7" borderId="1" applyNumberFormat="0" applyAlignment="0" applyProtection="0"/>
    <xf numFmtId="0" fontId="31" fillId="7" borderId="1" applyNumberFormat="0" applyAlignment="0" applyProtection="0"/>
    <xf numFmtId="0" fontId="32" fillId="0" borderId="3" applyNumberFormat="0" applyFill="0" applyAlignment="0" applyProtection="0"/>
    <xf numFmtId="0" fontId="32" fillId="0" borderId="3" applyNumberFormat="0" applyFill="0" applyAlignment="0" applyProtection="0"/>
    <xf numFmtId="44" fontId="38" fillId="0" borderId="0" applyFont="0" applyFill="0" applyBorder="0" applyAlignment="0" applyProtection="0"/>
    <xf numFmtId="44" fontId="49" fillId="0" borderId="0" applyFont="0" applyFill="0" applyBorder="0" applyAlignment="0" applyProtection="0"/>
    <xf numFmtId="44" fontId="38" fillId="0" borderId="0" applyFont="0" applyFill="0" applyBorder="0" applyAlignment="0" applyProtection="0"/>
    <xf numFmtId="37" fontId="38" fillId="0" borderId="7" applyAlignment="0"/>
    <xf numFmtId="37" fontId="49" fillId="0" borderId="7" applyAlignment="0"/>
    <xf numFmtId="37" fontId="38" fillId="0" borderId="7" applyAlignment="0"/>
    <xf numFmtId="0" fontId="33" fillId="22" borderId="0" applyNumberFormat="0" applyBorder="0" applyAlignment="0" applyProtection="0"/>
    <xf numFmtId="0" fontId="33" fillId="22" borderId="0" applyNumberFormat="0" applyBorder="0" applyAlignment="0" applyProtection="0"/>
    <xf numFmtId="0" fontId="38" fillId="0" borderId="0"/>
    <xf numFmtId="0" fontId="38" fillId="0" borderId="0"/>
    <xf numFmtId="0" fontId="49" fillId="0" borderId="0"/>
    <xf numFmtId="0" fontId="38" fillId="0" borderId="0"/>
    <xf numFmtId="0" fontId="49" fillId="0" borderId="0"/>
    <xf numFmtId="0" fontId="38" fillId="0" borderId="0"/>
    <xf numFmtId="0" fontId="38" fillId="0" borderId="0"/>
    <xf numFmtId="0" fontId="38" fillId="0" borderId="0"/>
    <xf numFmtId="0" fontId="49" fillId="0" borderId="0"/>
    <xf numFmtId="0" fontId="38" fillId="0" borderId="0"/>
    <xf numFmtId="0" fontId="38" fillId="0" borderId="0"/>
    <xf numFmtId="0" fontId="49" fillId="0" borderId="0"/>
    <xf numFmtId="0" fontId="38" fillId="0" borderId="0"/>
    <xf numFmtId="0" fontId="58" fillId="0" borderId="0"/>
    <xf numFmtId="0" fontId="59" fillId="0" borderId="0"/>
    <xf numFmtId="0" fontId="38" fillId="0" borderId="0"/>
    <xf numFmtId="0" fontId="49" fillId="0" borderId="0"/>
    <xf numFmtId="0" fontId="38" fillId="0" borderId="0"/>
    <xf numFmtId="0" fontId="38" fillId="0" borderId="0"/>
    <xf numFmtId="0" fontId="49" fillId="0" borderId="0"/>
    <xf numFmtId="0" fontId="38" fillId="0" borderId="0"/>
    <xf numFmtId="0" fontId="58" fillId="0" borderId="0"/>
    <xf numFmtId="0" fontId="59" fillId="0" borderId="0"/>
    <xf numFmtId="0" fontId="56" fillId="0" borderId="0"/>
    <xf numFmtId="0" fontId="38" fillId="0" borderId="0"/>
    <xf numFmtId="0" fontId="38" fillId="0" borderId="0"/>
    <xf numFmtId="0" fontId="15" fillId="23" borderId="8" applyNumberFormat="0" applyFont="0" applyAlignment="0" applyProtection="0"/>
    <xf numFmtId="0" fontId="38" fillId="23" borderId="8" applyNumberFormat="0" applyFont="0" applyAlignment="0" applyProtection="0"/>
    <xf numFmtId="0" fontId="49"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49" fillId="23" borderId="8" applyNumberFormat="0" applyFont="0" applyAlignment="0" applyProtection="0"/>
    <xf numFmtId="0" fontId="38" fillId="23" borderId="8" applyNumberFormat="0" applyFont="0" applyAlignment="0" applyProtection="0"/>
    <xf numFmtId="0" fontId="49" fillId="23" borderId="8" applyNumberFormat="0" applyFont="0" applyAlignment="0" applyProtection="0"/>
    <xf numFmtId="0" fontId="38" fillId="23" borderId="8" applyNumberFormat="0" applyFont="0" applyAlignment="0" applyProtection="0"/>
    <xf numFmtId="0" fontId="49"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15" fillId="23" borderId="8" applyNumberFormat="0" applyFont="0" applyAlignment="0" applyProtection="0"/>
    <xf numFmtId="0" fontId="38" fillId="23" borderId="8" applyNumberFormat="0" applyFont="0" applyAlignment="0" applyProtection="0"/>
    <xf numFmtId="0" fontId="49"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49" fillId="23" borderId="8" applyNumberFormat="0" applyFont="0" applyAlignment="0" applyProtection="0"/>
    <xf numFmtId="0" fontId="38" fillId="23" borderId="8" applyNumberFormat="0" applyFont="0" applyAlignment="0" applyProtection="0"/>
    <xf numFmtId="0" fontId="49" fillId="23" borderId="8" applyNumberFormat="0" applyFont="0" applyAlignment="0" applyProtection="0"/>
    <xf numFmtId="0" fontId="38" fillId="23" borderId="8" applyNumberFormat="0" applyFont="0" applyAlignment="0" applyProtection="0"/>
    <xf numFmtId="0" fontId="49" fillId="23" borderId="8" applyNumberFormat="0" applyFont="0" applyAlignment="0" applyProtection="0"/>
    <xf numFmtId="0" fontId="38" fillId="23" borderId="8" applyNumberFormat="0" applyFont="0" applyAlignment="0" applyProtection="0"/>
    <xf numFmtId="0" fontId="34" fillId="20" borderId="9" applyNumberFormat="0" applyAlignment="0" applyProtection="0"/>
    <xf numFmtId="0" fontId="34" fillId="20" borderId="9" applyNumberFormat="0" applyAlignment="0" applyProtection="0"/>
    <xf numFmtId="9" fontId="15"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6"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46"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46"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49" fillId="0" borderId="0" applyFont="0" applyFill="0" applyBorder="0" applyAlignment="0" applyProtection="0"/>
    <xf numFmtId="9" fontId="38" fillId="0" borderId="0" applyFont="0" applyFill="0" applyBorder="0" applyAlignment="0" applyProtection="0"/>
    <xf numFmtId="0" fontId="50" fillId="0" borderId="0"/>
    <xf numFmtId="0" fontId="34" fillId="20" borderId="9" applyNumberFormat="0" applyAlignment="0" applyProtection="0"/>
    <xf numFmtId="0" fontId="50" fillId="0" borderId="0"/>
    <xf numFmtId="0" fontId="60" fillId="0" borderId="0"/>
    <xf numFmtId="0" fontId="37" fillId="0" borderId="0" applyNumberFormat="0" applyFill="0" applyBorder="0" applyAlignment="0" applyProtection="0"/>
    <xf numFmtId="0" fontId="37" fillId="0" borderId="0" applyNumberFormat="0" applyFill="0" applyBorder="0" applyAlignment="0" applyProtection="0"/>
    <xf numFmtId="0" fontId="2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1" fillId="0" borderId="0" applyNumberFormat="0" applyFill="0" applyBorder="0" applyAlignment="0" applyProtection="0"/>
    <xf numFmtId="0" fontId="35" fillId="0" borderId="0" applyNumberFormat="0" applyFill="0" applyBorder="0" applyAlignment="0" applyProtection="0"/>
    <xf numFmtId="0" fontId="28" fillId="0" borderId="4"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5"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0" applyNumberFormat="0" applyFill="0" applyAlignment="0" applyProtection="0"/>
    <xf numFmtId="0" fontId="36" fillId="0" borderId="10" applyNumberFormat="0" applyFill="0" applyAlignment="0" applyProtection="0"/>
    <xf numFmtId="0" fontId="36" fillId="0" borderId="10" applyNumberFormat="0" applyFill="0" applyAlignment="0" applyProtection="0"/>
    <xf numFmtId="43" fontId="38" fillId="0" borderId="0" applyFont="0" applyFill="0" applyBorder="0" applyAlignment="0" applyProtection="0"/>
    <xf numFmtId="43" fontId="49" fillId="0" borderId="0" applyFont="0" applyFill="0" applyBorder="0" applyAlignment="0" applyProtection="0"/>
    <xf numFmtId="43" fontId="38"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14" fillId="0" borderId="0" applyFont="0" applyFill="0" applyBorder="0" applyAlignment="0" applyProtection="0"/>
    <xf numFmtId="0" fontId="15" fillId="0" borderId="0"/>
    <xf numFmtId="43" fontId="14" fillId="0" borderId="0" applyFont="0" applyFill="0" applyBorder="0" applyAlignment="0" applyProtection="0"/>
    <xf numFmtId="9" fontId="15" fillId="0" borderId="0" applyFont="0" applyFill="0" applyBorder="0" applyAlignment="0" applyProtection="0"/>
    <xf numFmtId="0" fontId="14" fillId="0" borderId="0"/>
    <xf numFmtId="43" fontId="14"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37" fontId="15" fillId="0" borderId="7" applyAlignment="0"/>
    <xf numFmtId="37" fontId="15" fillId="0" borderId="7" applyAlignment="0"/>
    <xf numFmtId="37" fontId="15" fillId="0" borderId="7" applyAlignment="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0" fontId="15" fillId="23" borderId="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9" fillId="0" borderId="0"/>
    <xf numFmtId="0" fontId="15"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15" fillId="0" borderId="0" applyFont="0" applyFill="0" applyBorder="0" applyAlignment="0" applyProtection="0"/>
    <xf numFmtId="44" fontId="9"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4"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3" applyNumberFormat="0" applyFill="0" applyAlignment="0" applyProtection="0"/>
    <xf numFmtId="0" fontId="33" fillId="22" borderId="0" applyNumberFormat="0" applyBorder="0" applyAlignment="0" applyProtection="0"/>
    <xf numFmtId="0" fontId="9" fillId="0" borderId="0"/>
    <xf numFmtId="0" fontId="9" fillId="0" borderId="0"/>
    <xf numFmtId="0" fontId="15" fillId="23" borderId="8" applyNumberFormat="0" applyFont="0" applyAlignment="0" applyProtection="0"/>
    <xf numFmtId="0" fontId="34" fillId="20" borderId="9" applyNumberFormat="0" applyAlignment="0" applyProtection="0"/>
    <xf numFmtId="9" fontId="1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1497">
    <xf numFmtId="0" fontId="0" fillId="0" borderId="0" xfId="0"/>
    <xf numFmtId="0" fontId="61" fillId="25" borderId="0" xfId="0" applyFont="1" applyFill="1" applyBorder="1" applyAlignment="1">
      <alignment horizontal="left" vertical="center" wrapText="1"/>
    </xf>
    <xf numFmtId="0" fontId="61" fillId="25" borderId="0" xfId="0" applyFont="1" applyFill="1" applyBorder="1" applyAlignment="1">
      <alignment horizontal="right" vertical="center" wrapText="1"/>
    </xf>
    <xf numFmtId="0" fontId="62" fillId="26" borderId="0" xfId="0" applyFont="1" applyFill="1" applyBorder="1" applyAlignment="1">
      <alignment horizontal="left" vertical="center" wrapText="1"/>
    </xf>
    <xf numFmtId="0" fontId="62" fillId="26" borderId="0" xfId="0" applyFont="1" applyFill="1" applyBorder="1" applyAlignment="1">
      <alignment horizontal="right" vertical="center" wrapText="1"/>
    </xf>
    <xf numFmtId="0" fontId="62" fillId="27" borderId="0" xfId="0" applyFont="1" applyFill="1" applyBorder="1" applyAlignment="1">
      <alignment horizontal="right" vertical="center" wrapText="1"/>
    </xf>
    <xf numFmtId="0" fontId="63" fillId="25" borderId="0" xfId="0" applyFont="1" applyFill="1" applyBorder="1" applyAlignment="1">
      <alignment horizontal="left" vertical="center" wrapText="1"/>
    </xf>
    <xf numFmtId="0" fontId="64" fillId="25" borderId="0" xfId="0" applyFont="1" applyFill="1" applyBorder="1" applyAlignment="1">
      <alignment horizontal="left" vertical="center" wrapText="1"/>
    </xf>
    <xf numFmtId="0" fontId="61" fillId="25" borderId="0" xfId="0" applyFont="1" applyFill="1" applyBorder="1" applyAlignment="1">
      <alignment vertical="center" wrapText="1"/>
    </xf>
    <xf numFmtId="164" fontId="61" fillId="25" borderId="0" xfId="0" applyNumberFormat="1" applyFont="1" applyFill="1" applyBorder="1" applyAlignment="1">
      <alignment horizontal="right" vertical="center" wrapText="1"/>
    </xf>
    <xf numFmtId="3" fontId="61" fillId="25" borderId="0" xfId="0" applyNumberFormat="1" applyFont="1" applyFill="1" applyBorder="1" applyAlignment="1">
      <alignment horizontal="right" vertical="center" wrapText="1"/>
    </xf>
    <xf numFmtId="0" fontId="64" fillId="25" borderId="0" xfId="0" applyFont="1" applyFill="1" applyBorder="1" applyAlignment="1">
      <alignment horizontal="left" vertical="top" wrapText="1"/>
    </xf>
    <xf numFmtId="0" fontId="61" fillId="25" borderId="0" xfId="0" applyFont="1" applyFill="1" applyBorder="1" applyAlignment="1">
      <alignment horizontal="center" vertical="center" wrapText="1"/>
    </xf>
    <xf numFmtId="0" fontId="65" fillId="25" borderId="0" xfId="0" applyFont="1" applyFill="1" applyBorder="1" applyAlignment="1">
      <alignment horizontal="left" vertical="center" wrapText="1"/>
    </xf>
    <xf numFmtId="0" fontId="64" fillId="28" borderId="0" xfId="0" applyFont="1" applyFill="1" applyBorder="1" applyAlignment="1">
      <alignment horizontal="left" vertical="center" wrapText="1"/>
    </xf>
    <xf numFmtId="0" fontId="63" fillId="25" borderId="0" xfId="0" applyFont="1" applyFill="1" applyBorder="1" applyAlignment="1">
      <alignment horizontal="left" vertical="top" wrapText="1"/>
    </xf>
    <xf numFmtId="0" fontId="63" fillId="28" borderId="0" xfId="0" applyFont="1" applyFill="1" applyBorder="1" applyAlignment="1">
      <alignment horizontal="left" vertical="top" wrapText="1"/>
    </xf>
    <xf numFmtId="0" fontId="63" fillId="25" borderId="0" xfId="0" applyFont="1" applyFill="1" applyBorder="1" applyAlignment="1">
      <alignment horizontal="left" wrapText="1"/>
    </xf>
    <xf numFmtId="0" fontId="63" fillId="28" borderId="0" xfId="0" applyFont="1" applyFill="1" applyBorder="1" applyAlignment="1">
      <alignment horizontal="left" vertical="center" wrapText="1"/>
    </xf>
    <xf numFmtId="0" fontId="65" fillId="25" borderId="0" xfId="0" applyFont="1" applyFill="1" applyBorder="1" applyAlignment="1">
      <alignment horizontal="left" vertical="center"/>
    </xf>
    <xf numFmtId="0" fontId="62" fillId="25" borderId="0" xfId="0" applyFont="1" applyFill="1" applyBorder="1" applyAlignment="1">
      <alignment horizontal="left" vertical="center" wrapText="1"/>
    </xf>
    <xf numFmtId="172" fontId="61" fillId="25" borderId="0" xfId="0" applyNumberFormat="1" applyFont="1" applyFill="1" applyBorder="1" applyAlignment="1">
      <alignment horizontal="right" vertical="center" wrapText="1"/>
    </xf>
    <xf numFmtId="0" fontId="68" fillId="26" borderId="12" xfId="425" applyFont="1" applyFill="1" applyBorder="1" applyAlignment="1" applyProtection="1">
      <alignment horizontal="center" vertical="center"/>
    </xf>
    <xf numFmtId="0" fontId="69" fillId="27" borderId="0" xfId="0" applyFont="1" applyFill="1" applyAlignment="1">
      <alignment horizontal="center" vertical="center"/>
    </xf>
    <xf numFmtId="0" fontId="0" fillId="25" borderId="0" xfId="0" applyFill="1" applyAlignment="1">
      <alignment wrapText="1"/>
    </xf>
    <xf numFmtId="0" fontId="0" fillId="25" borderId="0" xfId="0" applyFill="1"/>
    <xf numFmtId="0" fontId="67" fillId="25" borderId="0" xfId="0" applyFont="1" applyFill="1" applyBorder="1" applyAlignment="1">
      <alignment horizontal="left" vertical="center"/>
    </xf>
    <xf numFmtId="0" fontId="67" fillId="25" borderId="0" xfId="0" applyFont="1" applyFill="1" applyAlignment="1">
      <alignment horizontal="left" vertical="center"/>
    </xf>
    <xf numFmtId="0" fontId="68" fillId="25" borderId="0" xfId="425" applyFont="1" applyFill="1" applyBorder="1" applyAlignment="1" applyProtection="1">
      <alignment horizontal="center" vertical="center"/>
    </xf>
    <xf numFmtId="0" fontId="68" fillId="26" borderId="15" xfId="425" applyFont="1" applyFill="1" applyBorder="1" applyAlignment="1" applyProtection="1">
      <alignment horizontal="left" vertical="center"/>
    </xf>
    <xf numFmtId="0" fontId="68" fillId="26" borderId="16" xfId="425" applyFont="1" applyFill="1" applyBorder="1" applyAlignment="1" applyProtection="1">
      <alignment horizontal="left" vertical="center"/>
    </xf>
    <xf numFmtId="0" fontId="69" fillId="27" borderId="17" xfId="0" applyFont="1" applyFill="1" applyBorder="1" applyAlignment="1">
      <alignment vertical="center"/>
    </xf>
    <xf numFmtId="0" fontId="70" fillId="0" borderId="0" xfId="0" applyFont="1" applyFill="1" applyAlignment="1">
      <alignment horizontal="center" vertical="center"/>
    </xf>
    <xf numFmtId="10" fontId="0" fillId="25" borderId="0" xfId="0" applyNumberFormat="1" applyFill="1" applyAlignment="1">
      <alignment wrapText="1"/>
    </xf>
    <xf numFmtId="0" fontId="16" fillId="30" borderId="37" xfId="0" applyFont="1" applyFill="1" applyBorder="1" applyAlignment="1">
      <alignment horizontal="left" wrapText="1"/>
    </xf>
    <xf numFmtId="0" fontId="17" fillId="30" borderId="38" xfId="0" applyFont="1" applyFill="1" applyBorder="1" applyAlignment="1">
      <alignment horizontal="center" wrapText="1"/>
    </xf>
    <xf numFmtId="164" fontId="18" fillId="28" borderId="0" xfId="359" applyNumberFormat="1" applyFont="1" applyFill="1" applyBorder="1" applyAlignment="1">
      <alignment horizontal="center"/>
    </xf>
    <xf numFmtId="164" fontId="18" fillId="29" borderId="0" xfId="359" applyNumberFormat="1" applyFont="1" applyFill="1" applyBorder="1" applyAlignment="1">
      <alignment horizontal="center"/>
    </xf>
    <xf numFmtId="166" fontId="18" fillId="28" borderId="0" xfId="77" applyNumberFormat="1" applyFont="1" applyFill="1" applyBorder="1" applyAlignment="1">
      <alignment horizontal="center"/>
    </xf>
    <xf numFmtId="164" fontId="18" fillId="28" borderId="48" xfId="359" applyNumberFormat="1" applyFont="1" applyFill="1" applyBorder="1"/>
    <xf numFmtId="164" fontId="18" fillId="29" borderId="48" xfId="359" applyNumberFormat="1" applyFont="1" applyFill="1" applyBorder="1"/>
    <xf numFmtId="164" fontId="18" fillId="29" borderId="52" xfId="359" applyNumberFormat="1" applyFont="1" applyFill="1" applyBorder="1"/>
    <xf numFmtId="164" fontId="18" fillId="29" borderId="27" xfId="359" applyNumberFormat="1" applyFont="1" applyFill="1" applyBorder="1" applyAlignment="1">
      <alignment horizontal="center"/>
    </xf>
    <xf numFmtId="164" fontId="18" fillId="28" borderId="27" xfId="359" applyNumberFormat="1" applyFont="1" applyFill="1" applyBorder="1" applyAlignment="1">
      <alignment horizontal="center"/>
    </xf>
    <xf numFmtId="166" fontId="18" fillId="28" borderId="0" xfId="77" applyNumberFormat="1" applyFont="1" applyFill="1" applyBorder="1" applyAlignment="1">
      <alignment horizontal="right"/>
    </xf>
    <xf numFmtId="166" fontId="18" fillId="29" borderId="0" xfId="77" applyNumberFormat="1" applyFont="1" applyFill="1" applyBorder="1" applyAlignment="1">
      <alignment horizontal="right"/>
    </xf>
    <xf numFmtId="166" fontId="18" fillId="29" borderId="27" xfId="77" applyNumberFormat="1" applyFont="1" applyFill="1" applyBorder="1" applyAlignment="1">
      <alignment horizontal="right"/>
    </xf>
    <xf numFmtId="166" fontId="18" fillId="28" borderId="27" xfId="77" applyNumberFormat="1" applyFont="1" applyFill="1" applyBorder="1" applyAlignment="1">
      <alignment horizontal="right"/>
    </xf>
    <xf numFmtId="164" fontId="20" fillId="29" borderId="0" xfId="359" applyNumberFormat="1" applyFont="1" applyFill="1" applyBorder="1" applyAlignment="1">
      <alignment horizontal="left" vertical="center" wrapText="1"/>
    </xf>
    <xf numFmtId="164" fontId="18" fillId="28" borderId="0" xfId="359" applyNumberFormat="1" applyFont="1" applyFill="1" applyBorder="1" applyAlignment="1">
      <alignment horizontal="left" vertical="center" wrapText="1"/>
    </xf>
    <xf numFmtId="0" fontId="15" fillId="0" borderId="0" xfId="570"/>
    <xf numFmtId="167" fontId="61" fillId="25" borderId="0" xfId="572" applyNumberFormat="1" applyFont="1" applyFill="1" applyBorder="1" applyAlignment="1">
      <alignment horizontal="right" vertical="center" wrapText="1"/>
    </xf>
    <xf numFmtId="37" fontId="61" fillId="25" borderId="0" xfId="0" applyNumberFormat="1" applyFont="1" applyFill="1" applyBorder="1" applyAlignment="1">
      <alignment horizontal="right" vertical="center" wrapText="1"/>
    </xf>
    <xf numFmtId="9" fontId="61" fillId="25" borderId="0" xfId="0" applyNumberFormat="1" applyFont="1" applyFill="1" applyBorder="1" applyAlignment="1">
      <alignment horizontal="right" vertical="center" wrapText="1"/>
    </xf>
    <xf numFmtId="10" fontId="61" fillId="25" borderId="0" xfId="0" applyNumberFormat="1" applyFont="1" applyFill="1" applyBorder="1" applyAlignment="1">
      <alignment horizontal="right" vertical="center" wrapText="1"/>
    </xf>
    <xf numFmtId="0" fontId="17" fillId="30" borderId="22" xfId="0" applyFont="1" applyFill="1" applyBorder="1" applyAlignment="1">
      <alignment horizontal="center" wrapText="1"/>
    </xf>
    <xf numFmtId="0" fontId="0" fillId="25" borderId="0" xfId="0" applyFill="1" applyBorder="1"/>
    <xf numFmtId="164" fontId="15" fillId="28" borderId="0" xfId="359" applyNumberFormat="1" applyFont="1" applyFill="1" applyBorder="1" applyAlignment="1">
      <alignment horizontal="center"/>
    </xf>
    <xf numFmtId="0" fontId="15" fillId="25" borderId="0" xfId="0" applyFont="1" applyFill="1" applyAlignment="1">
      <alignment horizontal="right" wrapText="1"/>
    </xf>
    <xf numFmtId="167" fontId="15" fillId="25" borderId="0" xfId="495" applyNumberFormat="1" applyFont="1" applyFill="1" applyBorder="1" applyAlignment="1">
      <alignment horizontal="right" wrapText="1"/>
    </xf>
    <xf numFmtId="9" fontId="15" fillId="25" borderId="0" xfId="495" applyNumberFormat="1" applyFont="1" applyFill="1" applyBorder="1" applyAlignment="1">
      <alignment horizontal="right" wrapText="1"/>
    </xf>
    <xf numFmtId="167" fontId="15" fillId="25" borderId="32" xfId="495" applyNumberFormat="1" applyFont="1" applyFill="1" applyBorder="1" applyAlignment="1">
      <alignment horizontal="right"/>
    </xf>
    <xf numFmtId="167" fontId="15" fillId="25" borderId="27" xfId="495" applyNumberFormat="1" applyFont="1" applyFill="1" applyBorder="1" applyAlignment="1">
      <alignment horizontal="right" wrapText="1"/>
    </xf>
    <xf numFmtId="37" fontId="0" fillId="0" borderId="0" xfId="0" applyNumberFormat="1" applyFill="1"/>
    <xf numFmtId="3" fontId="0" fillId="25" borderId="0" xfId="0" applyNumberFormat="1" applyFill="1"/>
    <xf numFmtId="0" fontId="70" fillId="25" borderId="0" xfId="0" applyFont="1" applyFill="1" applyAlignment="1">
      <alignment horizontal="center" vertical="center"/>
    </xf>
    <xf numFmtId="43" fontId="0" fillId="25" borderId="0" xfId="77" applyFont="1" applyFill="1" applyBorder="1" applyAlignment="1">
      <alignment horizontal="left" vertical="center" wrapText="1"/>
    </xf>
    <xf numFmtId="0" fontId="15" fillId="25" borderId="0" xfId="495" applyNumberFormat="1" applyFont="1" applyFill="1" applyBorder="1" applyAlignment="1">
      <alignment horizontal="left" vertical="center" wrapText="1"/>
    </xf>
    <xf numFmtId="0" fontId="65" fillId="25" borderId="0" xfId="576" applyFont="1" applyFill="1" applyBorder="1" applyAlignment="1">
      <alignment horizontal="left" vertical="center" wrapText="1"/>
    </xf>
    <xf numFmtId="0" fontId="62" fillId="26" borderId="0" xfId="576" applyFont="1" applyFill="1" applyBorder="1" applyAlignment="1">
      <alignment horizontal="left" vertical="center" wrapText="1"/>
    </xf>
    <xf numFmtId="0" fontId="62" fillId="26" borderId="0" xfId="576" applyFont="1" applyFill="1" applyBorder="1" applyAlignment="1">
      <alignment horizontal="right" vertical="center" wrapText="1"/>
    </xf>
    <xf numFmtId="0" fontId="63" fillId="25" borderId="0" xfId="576" applyFont="1" applyFill="1" applyBorder="1" applyAlignment="1">
      <alignment horizontal="left" vertical="center" wrapText="1"/>
    </xf>
    <xf numFmtId="0" fontId="63" fillId="28" borderId="0" xfId="576" applyFont="1" applyFill="1" applyBorder="1" applyAlignment="1">
      <alignment horizontal="left" vertical="center" wrapText="1"/>
    </xf>
    <xf numFmtId="0" fontId="64" fillId="25" borderId="0" xfId="576" applyFont="1" applyFill="1" applyBorder="1" applyAlignment="1">
      <alignment horizontal="left" vertical="center" wrapText="1"/>
    </xf>
    <xf numFmtId="166" fontId="74" fillId="25" borderId="0" xfId="575" applyNumberFormat="1" applyFont="1" applyFill="1" applyBorder="1" applyAlignment="1">
      <alignment horizontal="right" vertical="center" wrapText="1"/>
    </xf>
    <xf numFmtId="166" fontId="73" fillId="25" borderId="0" xfId="575" applyNumberFormat="1" applyFont="1" applyFill="1" applyBorder="1" applyAlignment="1">
      <alignment horizontal="right" vertical="center" wrapText="1"/>
    </xf>
    <xf numFmtId="0" fontId="61" fillId="25" borderId="0" xfId="576" applyFont="1" applyFill="1" applyBorder="1" applyAlignment="1">
      <alignment horizontal="right" vertical="center" wrapText="1"/>
    </xf>
    <xf numFmtId="227" fontId="15" fillId="0" borderId="0" xfId="576" applyNumberFormat="1"/>
    <xf numFmtId="43" fontId="61" fillId="25" borderId="0" xfId="575" applyFont="1" applyFill="1" applyBorder="1" applyAlignment="1">
      <alignment horizontal="left" vertical="center" wrapText="1"/>
    </xf>
    <xf numFmtId="0" fontId="61" fillId="25" borderId="0" xfId="576" applyFont="1" applyFill="1" applyBorder="1" applyAlignment="1">
      <alignment horizontal="left" vertical="center" wrapText="1"/>
    </xf>
    <xf numFmtId="0" fontId="15" fillId="25" borderId="0" xfId="576" applyFill="1"/>
    <xf numFmtId="0" fontId="15" fillId="0" borderId="0" xfId="577"/>
    <xf numFmtId="0" fontId="65" fillId="25" borderId="0" xfId="577" applyFont="1" applyFill="1" applyBorder="1" applyAlignment="1">
      <alignment horizontal="left" vertical="center" wrapText="1"/>
    </xf>
    <xf numFmtId="0" fontId="62" fillId="26" borderId="0" xfId="577" applyFont="1" applyFill="1" applyBorder="1" applyAlignment="1">
      <alignment horizontal="left" vertical="center" wrapText="1"/>
    </xf>
    <xf numFmtId="0" fontId="62" fillId="26" borderId="0" xfId="577" applyFont="1" applyFill="1" applyBorder="1" applyAlignment="1">
      <alignment horizontal="right" vertical="center" wrapText="1"/>
    </xf>
    <xf numFmtId="0" fontId="63" fillId="25" borderId="0" xfId="577" applyFont="1" applyFill="1" applyBorder="1" applyAlignment="1">
      <alignment horizontal="left" vertical="top" wrapText="1"/>
    </xf>
    <xf numFmtId="0" fontId="63" fillId="28" borderId="0" xfId="577" applyFont="1" applyFill="1" applyBorder="1" applyAlignment="1">
      <alignment horizontal="left" vertical="top" wrapText="1"/>
    </xf>
    <xf numFmtId="0" fontId="63" fillId="25" borderId="0" xfId="577" applyFont="1" applyFill="1" applyBorder="1" applyAlignment="1">
      <alignment horizontal="left" wrapText="1"/>
    </xf>
    <xf numFmtId="0" fontId="64" fillId="25" borderId="0" xfId="577" applyFont="1" applyFill="1" applyBorder="1" applyAlignment="1">
      <alignment horizontal="left" vertical="center" wrapText="1"/>
    </xf>
    <xf numFmtId="0" fontId="61" fillId="25" borderId="0" xfId="577" applyFont="1" applyFill="1" applyBorder="1" applyAlignment="1">
      <alignment horizontal="right" vertical="center" wrapText="1"/>
    </xf>
    <xf numFmtId="228" fontId="15" fillId="0" borderId="0" xfId="577" applyNumberFormat="1"/>
    <xf numFmtId="164" fontId="60" fillId="25" borderId="27" xfId="359" applyNumberFormat="1" applyFont="1" applyFill="1" applyBorder="1" applyAlignment="1">
      <alignment horizontal="left" vertical="center" wrapText="1"/>
    </xf>
    <xf numFmtId="0" fontId="15" fillId="25" borderId="0" xfId="0" applyFont="1" applyFill="1"/>
    <xf numFmtId="0" fontId="15" fillId="25" borderId="0" xfId="570" applyFill="1"/>
    <xf numFmtId="0" fontId="15" fillId="25" borderId="0" xfId="576" applyFill="1" applyBorder="1"/>
    <xf numFmtId="228" fontId="61" fillId="25" borderId="0" xfId="577" applyNumberFormat="1" applyFont="1" applyFill="1" applyBorder="1" applyAlignment="1">
      <alignment horizontal="left" vertical="center" wrapText="1"/>
    </xf>
    <xf numFmtId="227" fontId="61" fillId="25" borderId="0" xfId="576" applyNumberFormat="1" applyFont="1" applyFill="1" applyBorder="1" applyAlignment="1">
      <alignment horizontal="left" vertical="center" wrapText="1"/>
    </xf>
    <xf numFmtId="167" fontId="61" fillId="25" borderId="0" xfId="0" applyNumberFormat="1" applyFont="1" applyFill="1" applyBorder="1" applyAlignment="1">
      <alignment horizontal="right" vertical="center" wrapText="1"/>
    </xf>
    <xf numFmtId="172" fontId="61" fillId="0" borderId="0" xfId="577" applyNumberFormat="1" applyFont="1" applyFill="1" applyBorder="1" applyAlignment="1">
      <alignment horizontal="left" vertical="center" wrapText="1"/>
    </xf>
    <xf numFmtId="172" fontId="61" fillId="25" borderId="0" xfId="577" applyNumberFormat="1" applyFont="1" applyFill="1" applyBorder="1" applyAlignment="1">
      <alignment horizontal="left" vertical="center" wrapText="1"/>
    </xf>
    <xf numFmtId="229" fontId="61" fillId="0" borderId="0" xfId="577" applyNumberFormat="1" applyFont="1" applyFill="1" applyBorder="1" applyAlignment="1">
      <alignment horizontal="left" vertical="center" wrapText="1"/>
    </xf>
    <xf numFmtId="229" fontId="61" fillId="25" borderId="0" xfId="577" applyNumberFormat="1" applyFont="1" applyFill="1" applyBorder="1" applyAlignment="1">
      <alignment horizontal="left" vertical="center" wrapText="1"/>
    </xf>
    <xf numFmtId="0" fontId="61" fillId="25" borderId="0" xfId="914" applyFont="1" applyFill="1" applyBorder="1" applyAlignment="1">
      <alignment horizontal="right" vertical="center" wrapText="1"/>
    </xf>
    <xf numFmtId="0" fontId="65" fillId="25" borderId="0" xfId="914" applyFont="1" applyFill="1" applyBorder="1" applyAlignment="1">
      <alignment horizontal="left" vertical="center" wrapText="1"/>
    </xf>
    <xf numFmtId="0" fontId="62" fillId="26" borderId="0" xfId="914" applyFont="1" applyFill="1" applyBorder="1" applyAlignment="1">
      <alignment horizontal="left" vertical="center" wrapText="1"/>
    </xf>
    <xf numFmtId="0" fontId="62" fillId="26" borderId="0" xfId="914" applyFont="1" applyFill="1" applyBorder="1" applyAlignment="1">
      <alignment horizontal="right" vertical="center" wrapText="1"/>
    </xf>
    <xf numFmtId="0" fontId="62" fillId="27" borderId="0" xfId="914" applyFont="1" applyFill="1" applyBorder="1" applyAlignment="1" applyProtection="1">
      <alignment horizontal="right" vertical="center" wrapText="1"/>
    </xf>
    <xf numFmtId="0" fontId="64" fillId="25" borderId="0" xfId="914" applyFont="1" applyFill="1" applyBorder="1" applyAlignment="1">
      <alignment horizontal="left" vertical="center" wrapText="1"/>
    </xf>
    <xf numFmtId="172" fontId="61" fillId="25" borderId="0" xfId="914" applyNumberFormat="1" applyFont="1" applyFill="1" applyBorder="1" applyAlignment="1">
      <alignment horizontal="right" vertical="center" wrapText="1"/>
    </xf>
    <xf numFmtId="212" fontId="61" fillId="25" borderId="0" xfId="914" applyNumberFormat="1" applyFont="1" applyFill="1" applyBorder="1" applyAlignment="1">
      <alignment horizontal="right" vertical="center" wrapText="1"/>
    </xf>
    <xf numFmtId="9" fontId="61" fillId="25" borderId="0" xfId="941" applyFont="1" applyFill="1" applyBorder="1" applyAlignment="1">
      <alignment horizontal="right" vertical="center" wrapText="1"/>
    </xf>
    <xf numFmtId="0" fontId="64" fillId="28" borderId="0" xfId="914" applyFont="1" applyFill="1" applyBorder="1" applyAlignment="1">
      <alignment horizontal="left" vertical="center" wrapText="1"/>
    </xf>
    <xf numFmtId="166" fontId="61" fillId="25" borderId="0" xfId="584" applyNumberFormat="1" applyFont="1" applyFill="1" applyBorder="1" applyAlignment="1">
      <alignment horizontal="right" vertical="center" wrapText="1"/>
    </xf>
    <xf numFmtId="37" fontId="61" fillId="25" borderId="0" xfId="914" applyNumberFormat="1" applyFont="1" applyFill="1" applyBorder="1" applyAlignment="1">
      <alignment horizontal="right" vertical="center" wrapText="1"/>
    </xf>
    <xf numFmtId="172" fontId="61" fillId="25" borderId="0" xfId="870" applyNumberFormat="1" applyFont="1" applyFill="1" applyBorder="1" applyAlignment="1">
      <alignment horizontal="right" vertical="center" wrapText="1"/>
    </xf>
    <xf numFmtId="37" fontId="0" fillId="0" borderId="0" xfId="0" applyNumberFormat="1"/>
    <xf numFmtId="166" fontId="73" fillId="25" borderId="0" xfId="986" applyNumberFormat="1" applyFont="1" applyFill="1" applyBorder="1" applyAlignment="1">
      <alignment horizontal="right" vertical="center" wrapText="1"/>
    </xf>
    <xf numFmtId="3" fontId="0" fillId="0" borderId="0" xfId="0" applyNumberFormat="1"/>
    <xf numFmtId="166" fontId="61" fillId="25" borderId="0" xfId="986" applyNumberFormat="1" applyFont="1" applyFill="1" applyBorder="1" applyAlignment="1">
      <alignment horizontal="right" vertical="center" wrapText="1"/>
    </xf>
    <xf numFmtId="9" fontId="61" fillId="25" borderId="0" xfId="914" applyNumberFormat="1" applyFont="1" applyFill="1" applyBorder="1" applyAlignment="1">
      <alignment horizontal="right" vertical="center" wrapText="1"/>
    </xf>
    <xf numFmtId="10" fontId="61" fillId="25" borderId="0" xfId="914" applyNumberFormat="1" applyFont="1" applyFill="1" applyBorder="1" applyAlignment="1">
      <alignment horizontal="right" vertical="center" wrapText="1"/>
    </xf>
    <xf numFmtId="0" fontId="61" fillId="25" borderId="0" xfId="914" applyFont="1" applyFill="1" applyBorder="1" applyAlignment="1">
      <alignment vertical="center" wrapText="1"/>
    </xf>
    <xf numFmtId="43" fontId="61" fillId="25" borderId="0" xfId="986" applyFont="1" applyFill="1" applyBorder="1" applyAlignment="1">
      <alignment horizontal="left" vertical="center" wrapText="1"/>
    </xf>
    <xf numFmtId="43" fontId="61" fillId="25" borderId="0" xfId="986" applyFont="1" applyFill="1" applyBorder="1" applyAlignment="1">
      <alignment horizontal="right" vertical="center" wrapText="1"/>
    </xf>
    <xf numFmtId="164" fontId="61" fillId="25" borderId="0" xfId="865" applyNumberFormat="1" applyFont="1" applyFill="1" applyBorder="1" applyAlignment="1">
      <alignment horizontal="left" vertical="center" wrapText="1"/>
    </xf>
    <xf numFmtId="0" fontId="61" fillId="25" borderId="0" xfId="577" applyFont="1" applyFill="1" applyBorder="1" applyAlignment="1">
      <alignment vertical="center" wrapText="1"/>
    </xf>
    <xf numFmtId="0" fontId="61" fillId="25" borderId="0" xfId="577" applyFont="1" applyFill="1" applyBorder="1" applyAlignment="1">
      <alignment horizontal="left" vertical="center" wrapText="1"/>
    </xf>
    <xf numFmtId="0" fontId="62" fillId="33" borderId="0" xfId="914" applyFont="1" applyFill="1" applyBorder="1" applyAlignment="1">
      <alignment horizontal="right" vertical="center" wrapText="1"/>
    </xf>
    <xf numFmtId="0" fontId="63" fillId="25" borderId="0" xfId="577" applyFont="1" applyFill="1" applyBorder="1" applyAlignment="1">
      <alignment horizontal="left" vertical="center" wrapText="1"/>
    </xf>
    <xf numFmtId="172" fontId="61" fillId="25" borderId="0" xfId="865" applyNumberFormat="1" applyFont="1" applyFill="1" applyBorder="1" applyAlignment="1">
      <alignment horizontal="right" vertical="center" wrapText="1"/>
    </xf>
    <xf numFmtId="183" fontId="61" fillId="25" borderId="0" xfId="577" applyNumberFormat="1" applyFont="1" applyFill="1" applyBorder="1" applyAlignment="1">
      <alignment horizontal="right" vertical="center" wrapText="1"/>
    </xf>
    <xf numFmtId="183" fontId="61" fillId="25" borderId="0" xfId="914" applyNumberFormat="1" applyFont="1" applyFill="1" applyBorder="1" applyAlignment="1">
      <alignment horizontal="right" vertical="center" wrapText="1"/>
    </xf>
    <xf numFmtId="0" fontId="62" fillId="0" borderId="0" xfId="914" applyFont="1" applyFill="1" applyBorder="1" applyAlignment="1">
      <alignment horizontal="right" vertical="center" wrapText="1"/>
    </xf>
    <xf numFmtId="0" fontId="62" fillId="31" borderId="0" xfId="914" applyFont="1" applyFill="1" applyBorder="1" applyAlignment="1">
      <alignment horizontal="right" vertical="center" wrapText="1"/>
    </xf>
    <xf numFmtId="166" fontId="61" fillId="25" borderId="0" xfId="734" applyNumberFormat="1" applyFont="1" applyFill="1" applyBorder="1" applyAlignment="1">
      <alignment horizontal="right" vertical="center" wrapText="1"/>
    </xf>
    <xf numFmtId="41" fontId="61" fillId="25" borderId="0" xfId="734" applyNumberFormat="1" applyFont="1" applyFill="1" applyBorder="1" applyAlignment="1">
      <alignment horizontal="right" vertical="center" wrapText="1"/>
    </xf>
    <xf numFmtId="166" fontId="74" fillId="25" borderId="0" xfId="584" applyNumberFormat="1" applyFont="1" applyFill="1" applyBorder="1" applyAlignment="1">
      <alignment horizontal="right" vertical="center" wrapText="1"/>
    </xf>
    <xf numFmtId="166" fontId="73" fillId="25" borderId="0" xfId="584" applyNumberFormat="1" applyFont="1" applyFill="1" applyBorder="1" applyAlignment="1">
      <alignment horizontal="right" vertical="center" wrapText="1"/>
    </xf>
    <xf numFmtId="166" fontId="74" fillId="25" borderId="0" xfId="986" applyNumberFormat="1" applyFont="1" applyFill="1" applyBorder="1" applyAlignment="1">
      <alignment horizontal="right" vertical="center" wrapText="1"/>
    </xf>
    <xf numFmtId="167" fontId="61" fillId="25" borderId="0" xfId="941" applyNumberFormat="1" applyFont="1" applyFill="1" applyBorder="1" applyAlignment="1">
      <alignment horizontal="right" vertical="center" wrapText="1"/>
    </xf>
    <xf numFmtId="167" fontId="61" fillId="25" borderId="0" xfId="914" applyNumberFormat="1" applyFont="1" applyFill="1" applyBorder="1" applyAlignment="1">
      <alignment horizontal="right" vertical="center" wrapText="1"/>
    </xf>
    <xf numFmtId="0" fontId="62" fillId="31" borderId="0" xfId="577" applyFont="1" applyFill="1" applyBorder="1" applyAlignment="1">
      <alignment horizontal="right" vertical="center" wrapText="1"/>
    </xf>
    <xf numFmtId="0" fontId="62" fillId="33" borderId="0" xfId="577" applyFont="1" applyFill="1" applyBorder="1" applyAlignment="1">
      <alignment horizontal="right" vertical="center" wrapText="1"/>
    </xf>
    <xf numFmtId="183" fontId="61" fillId="25" borderId="0" xfId="914" applyNumberFormat="1" applyFont="1" applyFill="1" applyBorder="1" applyAlignment="1"/>
    <xf numFmtId="172" fontId="61" fillId="25" borderId="0" xfId="865" applyNumberFormat="1" applyFont="1" applyFill="1" applyBorder="1" applyAlignment="1"/>
    <xf numFmtId="183" fontId="61" fillId="25" borderId="0" xfId="914" applyNumberFormat="1" applyFont="1" applyFill="1" applyBorder="1" applyAlignment="1">
      <alignment horizontal="left"/>
    </xf>
    <xf numFmtId="164" fontId="61" fillId="25" borderId="0" xfId="577" applyNumberFormat="1" applyFont="1" applyFill="1" applyBorder="1" applyAlignment="1">
      <alignment horizontal="right" vertical="center" wrapText="1"/>
    </xf>
    <xf numFmtId="164" fontId="61" fillId="25" borderId="0" xfId="865" applyNumberFormat="1" applyFont="1" applyFill="1" applyBorder="1" applyAlignment="1">
      <alignment horizontal="right" vertical="center" wrapText="1"/>
    </xf>
    <xf numFmtId="3" fontId="61" fillId="25" borderId="0" xfId="577" applyNumberFormat="1" applyFont="1" applyFill="1" applyBorder="1" applyAlignment="1">
      <alignment horizontal="left" vertical="center" wrapText="1"/>
    </xf>
    <xf numFmtId="0" fontId="61" fillId="25" borderId="66" xfId="914" applyFont="1" applyFill="1" applyBorder="1" applyAlignment="1">
      <alignment horizontal="right" vertical="center" wrapText="1"/>
    </xf>
    <xf numFmtId="3" fontId="61" fillId="25" borderId="0" xfId="577" applyNumberFormat="1" applyFont="1" applyFill="1" applyBorder="1" applyAlignment="1">
      <alignment horizontal="right" vertical="center" wrapText="1"/>
    </xf>
    <xf numFmtId="172" fontId="61" fillId="25" borderId="0" xfId="914" applyNumberFormat="1" applyFont="1" applyFill="1" applyBorder="1" applyAlignment="1">
      <alignment horizontal="left" vertical="center" wrapText="1"/>
    </xf>
    <xf numFmtId="171" fontId="61" fillId="25" borderId="0" xfId="577" applyNumberFormat="1" applyFont="1" applyFill="1" applyBorder="1" applyAlignment="1">
      <alignment horizontal="right" vertical="center" wrapText="1"/>
    </xf>
    <xf numFmtId="171" fontId="61" fillId="25" borderId="0" xfId="914" applyNumberFormat="1" applyFont="1" applyFill="1" applyBorder="1" applyAlignment="1">
      <alignment horizontal="right" vertical="center" wrapText="1"/>
    </xf>
    <xf numFmtId="171" fontId="61" fillId="25" borderId="0" xfId="914" applyNumberFormat="1" applyFont="1" applyFill="1" applyBorder="1" applyAlignment="1">
      <alignment horizontal="left" vertical="center" wrapText="1"/>
    </xf>
    <xf numFmtId="194" fontId="61" fillId="25" borderId="0" xfId="914" applyNumberFormat="1" applyFont="1" applyFill="1" applyBorder="1" applyAlignment="1">
      <alignment horizontal="right" vertical="center" wrapText="1"/>
    </xf>
    <xf numFmtId="166" fontId="61" fillId="25" borderId="0" xfId="584" applyNumberFormat="1" applyFont="1" applyFill="1" applyBorder="1" applyAlignment="1">
      <alignment vertical="center" wrapText="1"/>
    </xf>
    <xf numFmtId="10" fontId="61" fillId="25" borderId="0" xfId="953" applyNumberFormat="1" applyFont="1" applyFill="1" applyBorder="1" applyAlignment="1">
      <alignment horizontal="right" vertical="center" wrapText="1"/>
    </xf>
    <xf numFmtId="167" fontId="61" fillId="25" borderId="0" xfId="957" applyNumberFormat="1" applyFont="1" applyFill="1" applyBorder="1" applyAlignment="1">
      <alignment horizontal="right" vertical="center" wrapText="1"/>
    </xf>
    <xf numFmtId="0" fontId="62" fillId="25" borderId="0" xfId="914" applyFont="1" applyFill="1" applyBorder="1" applyAlignment="1">
      <alignment horizontal="right" vertical="center" wrapText="1"/>
    </xf>
    <xf numFmtId="0" fontId="15" fillId="25" borderId="0" xfId="577" applyFont="1" applyFill="1" applyBorder="1" applyAlignment="1">
      <alignment horizontal="right" wrapText="1"/>
    </xf>
    <xf numFmtId="43" fontId="61" fillId="25" borderId="0" xfId="584" applyFont="1" applyFill="1" applyBorder="1" applyAlignment="1">
      <alignment horizontal="right" vertical="center" wrapText="1"/>
    </xf>
    <xf numFmtId="171" fontId="61" fillId="25" borderId="0" xfId="865" applyNumberFormat="1" applyFont="1" applyFill="1" applyBorder="1" applyAlignment="1">
      <alignment horizontal="right" vertical="center" wrapText="1"/>
    </xf>
    <xf numFmtId="171" fontId="61" fillId="25" borderId="0" xfId="577" applyNumberFormat="1" applyFont="1" applyFill="1" applyBorder="1" applyAlignment="1">
      <alignment horizontal="left" vertical="center" wrapText="1"/>
    </xf>
    <xf numFmtId="3" fontId="61" fillId="25" borderId="0" xfId="914" applyNumberFormat="1" applyFont="1" applyFill="1" applyBorder="1" applyAlignment="1">
      <alignment horizontal="left" vertical="center" wrapText="1"/>
    </xf>
    <xf numFmtId="195" fontId="61" fillId="25" borderId="0" xfId="914" applyNumberFormat="1" applyFont="1" applyFill="1" applyBorder="1" applyAlignment="1">
      <alignment horizontal="right" vertical="center" wrapText="1"/>
    </xf>
    <xf numFmtId="176" fontId="61" fillId="25" borderId="0" xfId="914" applyNumberFormat="1" applyFont="1" applyFill="1" applyBorder="1" applyAlignment="1">
      <alignment horizontal="right" vertical="center" wrapText="1"/>
    </xf>
    <xf numFmtId="166" fontId="61" fillId="25" borderId="0" xfId="986" applyNumberFormat="1" applyFont="1" applyFill="1" applyBorder="1" applyAlignment="1">
      <alignment vertical="center" wrapText="1"/>
    </xf>
    <xf numFmtId="166" fontId="61" fillId="25" borderId="0" xfId="784" applyNumberFormat="1" applyFont="1" applyFill="1" applyBorder="1" applyAlignment="1">
      <alignment horizontal="right" vertical="center" wrapText="1"/>
    </xf>
    <xf numFmtId="41" fontId="61" fillId="25" borderId="0" xfId="784" applyNumberFormat="1" applyFont="1" applyFill="1" applyBorder="1" applyAlignment="1">
      <alignment horizontal="right" vertical="center" wrapText="1"/>
    </xf>
    <xf numFmtId="166" fontId="61" fillId="25" borderId="0" xfId="914" applyNumberFormat="1" applyFont="1" applyFill="1" applyBorder="1" applyAlignment="1">
      <alignment horizontal="right" vertical="center" wrapText="1"/>
    </xf>
    <xf numFmtId="10" fontId="61" fillId="25" borderId="0" xfId="958" applyNumberFormat="1" applyFont="1" applyFill="1" applyBorder="1" applyAlignment="1">
      <alignment horizontal="right" vertical="center" wrapText="1"/>
    </xf>
    <xf numFmtId="9" fontId="61" fillId="25" borderId="0" xfId="958" applyFont="1" applyFill="1" applyBorder="1" applyAlignment="1">
      <alignment horizontal="right" vertical="center" wrapText="1"/>
    </xf>
    <xf numFmtId="3" fontId="61" fillId="25" borderId="0" xfId="914" applyNumberFormat="1" applyFont="1" applyFill="1" applyBorder="1" applyAlignment="1">
      <alignment horizontal="right" vertical="center" wrapText="1"/>
    </xf>
    <xf numFmtId="195" fontId="61" fillId="25" borderId="0" xfId="865" applyNumberFormat="1" applyFont="1" applyFill="1" applyBorder="1" applyAlignment="1">
      <alignment horizontal="right" vertical="center" wrapText="1"/>
    </xf>
    <xf numFmtId="164" fontId="61" fillId="25" borderId="0" xfId="914" applyNumberFormat="1" applyFont="1" applyFill="1" applyBorder="1" applyAlignment="1">
      <alignment horizontal="right" vertical="center" wrapText="1"/>
    </xf>
    <xf numFmtId="49" fontId="61" fillId="25" borderId="0" xfId="870" applyNumberFormat="1" applyFont="1" applyFill="1" applyBorder="1" applyAlignment="1">
      <alignment horizontal="right" vertical="center" wrapText="1"/>
    </xf>
    <xf numFmtId="196" fontId="61" fillId="25" borderId="0" xfId="577" applyNumberFormat="1" applyFont="1" applyFill="1" applyBorder="1" applyAlignment="1">
      <alignment horizontal="right" vertical="center" wrapText="1"/>
    </xf>
    <xf numFmtId="196" fontId="61" fillId="25" borderId="0" xfId="914" applyNumberFormat="1" applyFont="1" applyFill="1" applyBorder="1" applyAlignment="1">
      <alignment horizontal="right" vertical="center" wrapText="1"/>
    </xf>
    <xf numFmtId="0" fontId="64" fillId="28" borderId="0" xfId="577" applyFont="1" applyFill="1" applyBorder="1" applyAlignment="1">
      <alignment horizontal="left" vertical="center" wrapText="1"/>
    </xf>
    <xf numFmtId="166" fontId="61" fillId="25" borderId="0" xfId="577" applyNumberFormat="1" applyFont="1" applyFill="1" applyBorder="1" applyAlignment="1">
      <alignment horizontal="right" vertical="center" wrapText="1"/>
    </xf>
    <xf numFmtId="0" fontId="61" fillId="25" borderId="0" xfId="914" applyNumberFormat="1" applyFont="1" applyFill="1" applyBorder="1" applyAlignment="1">
      <alignment horizontal="right" vertical="center" wrapText="1"/>
    </xf>
    <xf numFmtId="196" fontId="61" fillId="25" borderId="0" xfId="865" applyNumberFormat="1" applyFont="1" applyFill="1" applyBorder="1" applyAlignment="1">
      <alignment horizontal="right" vertical="center" wrapText="1"/>
    </xf>
    <xf numFmtId="43" fontId="61" fillId="25" borderId="0" xfId="584" applyFont="1" applyFill="1" applyBorder="1" applyAlignment="1">
      <alignment horizontal="left" vertical="center" wrapText="1"/>
    </xf>
    <xf numFmtId="172" fontId="61" fillId="25" borderId="0" xfId="577" applyNumberFormat="1" applyFont="1" applyFill="1" applyBorder="1" applyAlignment="1">
      <alignment horizontal="right" vertical="center" wrapText="1"/>
    </xf>
    <xf numFmtId="185" fontId="61" fillId="25" borderId="0" xfId="577" applyNumberFormat="1" applyFont="1" applyFill="1" applyBorder="1" applyAlignment="1">
      <alignment horizontal="right" vertical="center" wrapText="1"/>
    </xf>
    <xf numFmtId="185" fontId="61" fillId="25" borderId="0" xfId="914" applyNumberFormat="1" applyFont="1" applyFill="1" applyBorder="1" applyAlignment="1">
      <alignment horizontal="right" vertical="center" wrapText="1"/>
    </xf>
    <xf numFmtId="0" fontId="15" fillId="25" borderId="0" xfId="577" applyFill="1" applyAlignment="1">
      <alignment wrapText="1"/>
    </xf>
    <xf numFmtId="199" fontId="61" fillId="25" borderId="0" xfId="577" applyNumberFormat="1" applyFont="1" applyFill="1" applyBorder="1" applyAlignment="1">
      <alignment vertical="center" wrapText="1"/>
    </xf>
    <xf numFmtId="186" fontId="61" fillId="25" borderId="0" xfId="577" applyNumberFormat="1" applyFont="1" applyFill="1" applyBorder="1" applyAlignment="1">
      <alignment horizontal="right" vertical="center" wrapText="1"/>
    </xf>
    <xf numFmtId="186" fontId="61" fillId="25" borderId="0" xfId="914" applyNumberFormat="1" applyFont="1" applyFill="1" applyBorder="1" applyAlignment="1">
      <alignment horizontal="right" vertical="center" wrapText="1"/>
    </xf>
    <xf numFmtId="199" fontId="61" fillId="25" borderId="0" xfId="577" applyNumberFormat="1" applyFont="1" applyFill="1" applyBorder="1" applyAlignment="1">
      <alignment horizontal="left" vertical="center" wrapText="1"/>
    </xf>
    <xf numFmtId="224" fontId="61" fillId="25" borderId="0" xfId="577" applyNumberFormat="1" applyFont="1" applyFill="1" applyBorder="1" applyAlignment="1">
      <alignment horizontal="left" vertical="center" wrapText="1"/>
    </xf>
    <xf numFmtId="177" fontId="61" fillId="25" borderId="0" xfId="577" applyNumberFormat="1" applyFont="1" applyFill="1" applyBorder="1" applyAlignment="1">
      <alignment horizontal="left" vertical="center" wrapText="1"/>
    </xf>
    <xf numFmtId="211" fontId="61" fillId="25" borderId="0" xfId="577" applyNumberFormat="1" applyFont="1" applyFill="1" applyBorder="1" applyAlignment="1">
      <alignment horizontal="right" vertical="center" wrapText="1"/>
    </xf>
    <xf numFmtId="211" fontId="61" fillId="25" borderId="0" xfId="914" applyNumberFormat="1" applyFont="1" applyFill="1" applyBorder="1" applyAlignment="1">
      <alignment horizontal="right" vertical="center" wrapText="1"/>
    </xf>
    <xf numFmtId="43" fontId="61" fillId="25" borderId="0" xfId="659" applyFont="1" applyFill="1" applyBorder="1" applyAlignment="1">
      <alignment horizontal="left" vertical="center" wrapText="1"/>
    </xf>
    <xf numFmtId="164" fontId="61" fillId="25" borderId="0" xfId="870" applyNumberFormat="1" applyFont="1" applyFill="1" applyBorder="1" applyAlignment="1">
      <alignment horizontal="right" vertical="center" wrapText="1"/>
    </xf>
    <xf numFmtId="230" fontId="61" fillId="25" borderId="0" xfId="914" applyNumberFormat="1" applyFont="1" applyFill="1" applyBorder="1" applyAlignment="1">
      <alignment horizontal="right" vertical="center" wrapText="1"/>
    </xf>
    <xf numFmtId="169" fontId="61" fillId="25" borderId="0" xfId="577" applyNumberFormat="1" applyFont="1" applyFill="1" applyBorder="1" applyAlignment="1">
      <alignment horizontal="left" vertical="center" wrapText="1"/>
    </xf>
    <xf numFmtId="223" fontId="61" fillId="25" borderId="0" xfId="577" applyNumberFormat="1" applyFont="1" applyFill="1" applyBorder="1" applyAlignment="1">
      <alignment horizontal="left" vertical="center" wrapText="1"/>
    </xf>
    <xf numFmtId="166" fontId="61" fillId="25" borderId="0" xfId="584" applyNumberFormat="1" applyFont="1" applyFill="1" applyBorder="1" applyAlignment="1">
      <alignment horizontal="left" vertical="center" wrapText="1"/>
    </xf>
    <xf numFmtId="166" fontId="61" fillId="25" borderId="0" xfId="986" applyNumberFormat="1" applyFont="1" applyFill="1" applyBorder="1" applyAlignment="1">
      <alignment horizontal="left" vertical="center" wrapText="1"/>
    </xf>
    <xf numFmtId="175" fontId="61" fillId="25" borderId="0" xfId="577" applyNumberFormat="1" applyFont="1" applyFill="1" applyBorder="1" applyAlignment="1">
      <alignment horizontal="right" vertical="center" wrapText="1"/>
    </xf>
    <xf numFmtId="171" fontId="61" fillId="25" borderId="0" xfId="870" applyNumberFormat="1" applyFont="1" applyFill="1" applyBorder="1" applyAlignment="1">
      <alignment horizontal="right" vertical="center" wrapText="1"/>
    </xf>
    <xf numFmtId="166" fontId="61" fillId="25" borderId="0" xfId="672" applyNumberFormat="1" applyFont="1" applyFill="1" applyBorder="1" applyAlignment="1">
      <alignment horizontal="right" vertical="center" wrapText="1"/>
    </xf>
    <xf numFmtId="171" fontId="61" fillId="25" borderId="0" xfId="577" applyNumberFormat="1" applyFont="1" applyFill="1" applyBorder="1" applyAlignment="1">
      <alignment vertical="center" wrapText="1"/>
    </xf>
    <xf numFmtId="171" fontId="61" fillId="25" borderId="0" xfId="914" applyNumberFormat="1" applyFont="1" applyFill="1" applyBorder="1" applyAlignment="1">
      <alignment vertical="center" wrapText="1"/>
    </xf>
    <xf numFmtId="0" fontId="61" fillId="25" borderId="0" xfId="577" applyFont="1" applyFill="1" applyBorder="1" applyAlignment="1">
      <alignment horizontal="left" vertical="top" wrapText="1"/>
    </xf>
    <xf numFmtId="0" fontId="61" fillId="25" borderId="0" xfId="577" applyFont="1" applyFill="1" applyBorder="1" applyAlignment="1">
      <alignment horizontal="right" vertical="top" wrapText="1"/>
    </xf>
    <xf numFmtId="0" fontId="61" fillId="25" borderId="0" xfId="914" applyFont="1" applyFill="1" applyBorder="1" applyAlignment="1">
      <alignment horizontal="right" vertical="top" wrapText="1"/>
    </xf>
    <xf numFmtId="0" fontId="64" fillId="25" borderId="0" xfId="577" applyFont="1" applyFill="1" applyBorder="1" applyAlignment="1">
      <alignment horizontal="left" vertical="top" wrapText="1"/>
    </xf>
    <xf numFmtId="175" fontId="61" fillId="25" borderId="0" xfId="577" applyNumberFormat="1" applyFont="1" applyFill="1" applyBorder="1" applyAlignment="1">
      <alignment horizontal="right" vertical="top" wrapText="1"/>
    </xf>
    <xf numFmtId="0" fontId="64" fillId="28" borderId="0" xfId="577" applyFont="1" applyFill="1" applyBorder="1" applyAlignment="1">
      <alignment horizontal="left" vertical="top" wrapText="1"/>
    </xf>
    <xf numFmtId="166" fontId="61" fillId="25" borderId="0" xfId="584" applyNumberFormat="1" applyFont="1" applyFill="1" applyBorder="1" applyAlignment="1">
      <alignment horizontal="right" vertical="top" wrapText="1"/>
    </xf>
    <xf numFmtId="166" fontId="61" fillId="25" borderId="0" xfId="986" applyNumberFormat="1" applyFont="1" applyFill="1" applyBorder="1" applyAlignment="1">
      <alignment horizontal="right" vertical="top" wrapText="1"/>
    </xf>
    <xf numFmtId="37" fontId="61" fillId="25" borderId="0" xfId="914" applyNumberFormat="1" applyFont="1" applyFill="1" applyBorder="1" applyAlignment="1">
      <alignment horizontal="right" vertical="top" wrapText="1"/>
    </xf>
    <xf numFmtId="166" fontId="61" fillId="25" borderId="0" xfId="784" applyNumberFormat="1" applyFont="1" applyFill="1" applyBorder="1" applyAlignment="1">
      <alignment horizontal="right" vertical="top" wrapText="1"/>
    </xf>
    <xf numFmtId="167" fontId="61" fillId="25" borderId="0" xfId="941" applyNumberFormat="1" applyFont="1" applyFill="1" applyBorder="1" applyAlignment="1">
      <alignment horizontal="right" vertical="top" wrapText="1"/>
    </xf>
    <xf numFmtId="171" fontId="61" fillId="25" borderId="0" xfId="577" applyNumberFormat="1" applyFont="1" applyFill="1" applyBorder="1" applyAlignment="1">
      <alignment horizontal="right" vertical="top" wrapText="1"/>
    </xf>
    <xf numFmtId="171" fontId="61" fillId="25" borderId="0" xfId="914" applyNumberFormat="1" applyFont="1" applyFill="1" applyBorder="1" applyAlignment="1">
      <alignment horizontal="right" vertical="top" wrapText="1"/>
    </xf>
    <xf numFmtId="213" fontId="61" fillId="25" borderId="0" xfId="577" applyNumberFormat="1" applyFont="1" applyFill="1" applyBorder="1" applyAlignment="1">
      <alignment horizontal="left" vertical="center" wrapText="1"/>
    </xf>
    <xf numFmtId="164" fontId="61" fillId="25" borderId="0" xfId="577" applyNumberFormat="1" applyFont="1" applyFill="1" applyBorder="1" applyAlignment="1">
      <alignment horizontal="right" vertical="top" wrapText="1"/>
    </xf>
    <xf numFmtId="43" fontId="61" fillId="25" borderId="0" xfId="584" applyFont="1" applyFill="1" applyBorder="1" applyAlignment="1">
      <alignment horizontal="left" vertical="top" wrapText="1"/>
    </xf>
    <xf numFmtId="0" fontId="61" fillId="25" borderId="0" xfId="914" applyFont="1" applyFill="1" applyBorder="1" applyAlignment="1">
      <alignment horizontal="left" vertical="top" wrapText="1"/>
    </xf>
    <xf numFmtId="188" fontId="61" fillId="25" borderId="0" xfId="577" applyNumberFormat="1" applyFont="1" applyFill="1" applyBorder="1" applyAlignment="1">
      <alignment horizontal="right" vertical="center" wrapText="1"/>
    </xf>
    <xf numFmtId="188" fontId="61" fillId="25" borderId="0" xfId="914" applyNumberFormat="1" applyFont="1" applyFill="1" applyBorder="1" applyAlignment="1">
      <alignment horizontal="right" vertical="center" wrapText="1"/>
    </xf>
    <xf numFmtId="216" fontId="61" fillId="25" borderId="0" xfId="577" applyNumberFormat="1" applyFont="1" applyFill="1" applyBorder="1" applyAlignment="1">
      <alignment horizontal="left" vertical="center" wrapText="1"/>
    </xf>
    <xf numFmtId="225" fontId="61" fillId="25" borderId="0" xfId="577" applyNumberFormat="1" applyFont="1" applyFill="1" applyBorder="1" applyAlignment="1">
      <alignment horizontal="left" vertical="center" wrapText="1"/>
    </xf>
    <xf numFmtId="187" fontId="61" fillId="25" borderId="0" xfId="577" applyNumberFormat="1" applyFont="1" applyFill="1" applyBorder="1" applyAlignment="1">
      <alignment horizontal="right" vertical="center" wrapText="1"/>
    </xf>
    <xf numFmtId="187" fontId="61" fillId="25" borderId="0" xfId="914" applyNumberFormat="1" applyFont="1" applyFill="1" applyBorder="1" applyAlignment="1">
      <alignment horizontal="right" vertical="center" wrapText="1"/>
    </xf>
    <xf numFmtId="226" fontId="61" fillId="25" borderId="0" xfId="577" applyNumberFormat="1" applyFont="1" applyFill="1" applyBorder="1" applyAlignment="1">
      <alignment horizontal="left" vertical="center" wrapText="1"/>
    </xf>
    <xf numFmtId="189" fontId="61" fillId="25" borderId="0" xfId="914" applyNumberFormat="1" applyFont="1" applyFill="1" applyBorder="1" applyAlignment="1">
      <alignment horizontal="right" vertical="center" wrapText="1"/>
    </xf>
    <xf numFmtId="0" fontId="62" fillId="33" borderId="0" xfId="576" applyFont="1" applyFill="1" applyBorder="1" applyAlignment="1">
      <alignment horizontal="right" vertical="center" wrapText="1"/>
    </xf>
    <xf numFmtId="203" fontId="61" fillId="25" borderId="0" xfId="914" applyNumberFormat="1" applyFont="1" applyFill="1" applyBorder="1" applyAlignment="1">
      <alignment horizontal="right" vertical="center" wrapText="1"/>
    </xf>
    <xf numFmtId="0" fontId="63" fillId="25" borderId="0" xfId="914" applyFont="1" applyFill="1" applyBorder="1" applyAlignment="1">
      <alignment horizontal="left" vertical="center" wrapText="1"/>
    </xf>
    <xf numFmtId="167" fontId="61" fillId="25" borderId="0" xfId="953" applyNumberFormat="1" applyFont="1" applyFill="1" applyBorder="1" applyAlignment="1">
      <alignment horizontal="right" vertical="center" wrapText="1"/>
    </xf>
    <xf numFmtId="0" fontId="15" fillId="25" borderId="0" xfId="577" applyFont="1" applyFill="1" applyBorder="1"/>
    <xf numFmtId="0" fontId="62" fillId="27" borderId="0" xfId="577" applyFont="1" applyFill="1" applyBorder="1" applyAlignment="1">
      <alignment horizontal="right" vertical="center" wrapText="1"/>
    </xf>
    <xf numFmtId="0" fontId="63" fillId="28" borderId="0" xfId="577" applyFont="1" applyFill="1" applyBorder="1" applyAlignment="1">
      <alignment horizontal="left" vertical="center" wrapText="1"/>
    </xf>
    <xf numFmtId="0" fontId="15" fillId="25" borderId="0" xfId="577" applyFont="1" applyFill="1" applyBorder="1" applyAlignment="1">
      <alignment horizontal="right" vertical="center" wrapText="1"/>
    </xf>
    <xf numFmtId="206" fontId="15" fillId="25" borderId="0" xfId="577" applyNumberFormat="1" applyFont="1" applyFill="1" applyBorder="1" applyAlignment="1">
      <alignment vertical="center" wrapText="1"/>
    </xf>
    <xf numFmtId="0" fontId="62" fillId="26" borderId="0" xfId="914" applyFont="1" applyFill="1" applyBorder="1" applyAlignment="1" applyProtection="1">
      <alignment horizontal="right" vertical="center" wrapText="1"/>
    </xf>
    <xf numFmtId="172" fontId="61" fillId="25" borderId="0" xfId="865" applyNumberFormat="1" applyFont="1" applyFill="1" applyBorder="1" applyAlignment="1" applyProtection="1">
      <alignment horizontal="right" vertical="center" wrapText="1"/>
    </xf>
    <xf numFmtId="194" fontId="61" fillId="25" borderId="0" xfId="0" applyNumberFormat="1" applyFont="1" applyFill="1" applyBorder="1" applyAlignment="1">
      <alignment horizontal="right" vertical="center" wrapText="1"/>
    </xf>
    <xf numFmtId="194" fontId="61" fillId="25" borderId="0" xfId="914" applyNumberFormat="1" applyFont="1" applyFill="1" applyBorder="1" applyAlignment="1" applyProtection="1">
      <alignment horizontal="right" vertical="center" wrapText="1"/>
    </xf>
    <xf numFmtId="0" fontId="61" fillId="25" borderId="0" xfId="914" applyFont="1" applyFill="1" applyBorder="1" applyAlignment="1" applyProtection="1">
      <alignment horizontal="right" vertical="center" wrapText="1"/>
    </xf>
    <xf numFmtId="166" fontId="61" fillId="25" borderId="0" xfId="574" applyNumberFormat="1" applyFont="1" applyFill="1" applyBorder="1" applyAlignment="1">
      <alignment horizontal="right" vertical="center" wrapText="1"/>
    </xf>
    <xf numFmtId="166" fontId="61" fillId="25" borderId="0" xfId="574" applyNumberFormat="1" applyFont="1" applyFill="1" applyBorder="1" applyAlignment="1" applyProtection="1">
      <alignment horizontal="right" vertical="center" wrapText="1"/>
    </xf>
    <xf numFmtId="166" fontId="61" fillId="25" borderId="0" xfId="574" applyNumberFormat="1" applyFont="1" applyFill="1" applyBorder="1" applyAlignment="1">
      <alignment vertical="center" wrapText="1"/>
    </xf>
    <xf numFmtId="172" fontId="61" fillId="25" borderId="0" xfId="914" applyNumberFormat="1" applyFont="1" applyFill="1" applyBorder="1" applyAlignment="1" applyProtection="1">
      <alignment horizontal="right" vertical="center" wrapText="1"/>
    </xf>
    <xf numFmtId="183" fontId="61" fillId="25" borderId="0" xfId="914" applyNumberFormat="1" applyFont="1" applyFill="1" applyBorder="1" applyAlignment="1" applyProtection="1">
      <alignment horizontal="right" vertical="center" wrapText="1"/>
    </xf>
    <xf numFmtId="166" fontId="74" fillId="25" borderId="0" xfId="986" applyNumberFormat="1" applyFont="1" applyFill="1" applyBorder="1" applyAlignment="1" applyProtection="1">
      <alignment horizontal="right" vertical="center" wrapText="1"/>
    </xf>
    <xf numFmtId="166" fontId="73" fillId="25" borderId="0" xfId="986" applyNumberFormat="1" applyFont="1" applyFill="1" applyBorder="1" applyAlignment="1" applyProtection="1">
      <alignment horizontal="right" vertical="center" wrapText="1"/>
    </xf>
    <xf numFmtId="9" fontId="61" fillId="25" borderId="0" xfId="914" applyNumberFormat="1" applyFont="1" applyFill="1" applyBorder="1" applyAlignment="1" applyProtection="1">
      <alignment horizontal="right" vertical="center" wrapText="1"/>
    </xf>
    <xf numFmtId="167" fontId="61" fillId="25" borderId="0" xfId="957" applyNumberFormat="1" applyFont="1" applyFill="1" applyBorder="1" applyAlignment="1" applyProtection="1">
      <alignment horizontal="right" vertical="center" wrapText="1"/>
    </xf>
    <xf numFmtId="0" fontId="0" fillId="25" borderId="0" xfId="0" applyFont="1" applyFill="1" applyBorder="1" applyAlignment="1">
      <alignment horizontal="right" wrapText="1"/>
    </xf>
    <xf numFmtId="167" fontId="61" fillId="25" borderId="0" xfId="914" applyNumberFormat="1" applyFont="1" applyFill="1" applyBorder="1" applyAlignment="1" applyProtection="1">
      <alignment horizontal="right" vertical="center" wrapText="1"/>
    </xf>
    <xf numFmtId="167" fontId="61" fillId="0" borderId="0" xfId="914" applyNumberFormat="1" applyFont="1" applyFill="1" applyBorder="1" applyAlignment="1">
      <alignment horizontal="right" vertical="center" wrapText="1"/>
    </xf>
    <xf numFmtId="165" fontId="61" fillId="25" borderId="0" xfId="574" applyNumberFormat="1" applyFont="1" applyFill="1" applyBorder="1" applyAlignment="1">
      <alignment horizontal="right" vertical="center" wrapText="1"/>
    </xf>
    <xf numFmtId="165" fontId="61" fillId="25" borderId="0" xfId="574" applyNumberFormat="1" applyFont="1" applyFill="1" applyBorder="1" applyAlignment="1">
      <alignment horizontal="left" vertical="center" wrapText="1"/>
    </xf>
    <xf numFmtId="0" fontId="61" fillId="25" borderId="0" xfId="577" applyFont="1" applyFill="1" applyBorder="1" applyAlignment="1" applyProtection="1">
      <alignment horizontal="right" vertical="center" wrapText="1"/>
    </xf>
    <xf numFmtId="172" fontId="61" fillId="25" borderId="0" xfId="577" applyNumberFormat="1" applyFont="1" applyFill="1" applyBorder="1" applyAlignment="1">
      <alignment vertical="center" wrapText="1"/>
    </xf>
    <xf numFmtId="200" fontId="61" fillId="25" borderId="0" xfId="577" applyNumberFormat="1" applyFont="1" applyFill="1" applyBorder="1" applyAlignment="1">
      <alignment horizontal="right" vertical="center" wrapText="1"/>
    </xf>
    <xf numFmtId="200" fontId="61" fillId="25" borderId="0" xfId="577" applyNumberFormat="1" applyFont="1" applyFill="1" applyBorder="1" applyAlignment="1">
      <alignment vertical="center" wrapText="1"/>
    </xf>
    <xf numFmtId="174" fontId="61" fillId="25" borderId="0" xfId="577" applyNumberFormat="1" applyFont="1" applyFill="1" applyBorder="1" applyAlignment="1">
      <alignment horizontal="right" vertical="center" wrapText="1"/>
    </xf>
    <xf numFmtId="37" fontId="61" fillId="25" borderId="0" xfId="577" applyNumberFormat="1" applyFont="1" applyFill="1" applyBorder="1" applyAlignment="1">
      <alignment vertical="center" wrapText="1"/>
    </xf>
    <xf numFmtId="37" fontId="61" fillId="25" borderId="0" xfId="577" applyNumberFormat="1" applyFont="1" applyFill="1" applyBorder="1" applyAlignment="1">
      <alignment horizontal="right" vertical="center" wrapText="1"/>
    </xf>
    <xf numFmtId="9" fontId="61" fillId="25" borderId="0" xfId="577" applyNumberFormat="1" applyFont="1" applyFill="1" applyBorder="1" applyAlignment="1">
      <alignment horizontal="right" vertical="center" wrapText="1"/>
    </xf>
    <xf numFmtId="167" fontId="61" fillId="25" borderId="0" xfId="577" applyNumberFormat="1" applyFont="1" applyFill="1" applyBorder="1" applyAlignment="1">
      <alignment horizontal="right" vertical="center" wrapText="1"/>
    </xf>
    <xf numFmtId="0" fontId="66" fillId="25" borderId="0" xfId="577" applyFont="1" applyFill="1" applyBorder="1" applyAlignment="1">
      <alignment horizontal="left" vertical="center" wrapText="1"/>
    </xf>
    <xf numFmtId="192" fontId="61" fillId="25" borderId="0" xfId="577" applyNumberFormat="1" applyFont="1" applyFill="1" applyBorder="1" applyAlignment="1">
      <alignment horizontal="right" vertical="center" wrapText="1"/>
    </xf>
    <xf numFmtId="172" fontId="0" fillId="25" borderId="0" xfId="0" applyNumberFormat="1" applyFill="1" applyBorder="1"/>
    <xf numFmtId="49" fontId="61" fillId="25" borderId="0" xfId="870" applyNumberFormat="1" applyFont="1" applyFill="1" applyBorder="1" applyAlignment="1">
      <alignment horizontal="left" vertical="center" wrapText="1"/>
    </xf>
    <xf numFmtId="43" fontId="61" fillId="25" borderId="0" xfId="584" applyFont="1" applyFill="1" applyBorder="1" applyAlignment="1">
      <alignment horizontal="left" wrapText="1"/>
    </xf>
    <xf numFmtId="43" fontId="61" fillId="25" borderId="0" xfId="986" applyFont="1" applyFill="1" applyBorder="1" applyAlignment="1">
      <alignment horizontal="left" vertical="top" wrapText="1"/>
    </xf>
    <xf numFmtId="214" fontId="61" fillId="25" borderId="0" xfId="914" applyNumberFormat="1" applyFont="1" applyFill="1" applyBorder="1" applyAlignment="1" applyProtection="1">
      <alignment horizontal="right" vertical="center" wrapText="1"/>
    </xf>
    <xf numFmtId="213" fontId="61" fillId="25" borderId="0" xfId="914" applyNumberFormat="1" applyFont="1" applyFill="1" applyBorder="1" applyAlignment="1" applyProtection="1">
      <alignment horizontal="right" vertical="center" wrapText="1"/>
    </xf>
    <xf numFmtId="172" fontId="15" fillId="25" borderId="0" xfId="577" applyNumberFormat="1" applyFont="1" applyFill="1" applyBorder="1" applyAlignment="1">
      <alignment horizontal="right" vertical="center" wrapText="1"/>
    </xf>
    <xf numFmtId="166" fontId="15" fillId="25" borderId="0" xfId="584" applyNumberFormat="1" applyFont="1" applyFill="1" applyBorder="1" applyAlignment="1">
      <alignment horizontal="right" vertical="center" wrapText="1"/>
    </xf>
    <xf numFmtId="170" fontId="0" fillId="25" borderId="0" xfId="865" applyNumberFormat="1" applyFont="1" applyFill="1" applyBorder="1" applyAlignment="1">
      <alignment horizontal="right" vertical="center" wrapText="1"/>
    </xf>
    <xf numFmtId="223" fontId="61" fillId="25" borderId="0" xfId="914" applyNumberFormat="1" applyFont="1" applyFill="1" applyBorder="1" applyAlignment="1" applyProtection="1">
      <alignment horizontal="right" vertical="center" wrapText="1"/>
    </xf>
    <xf numFmtId="217" fontId="61" fillId="25" borderId="0" xfId="914" applyNumberFormat="1" applyFont="1" applyFill="1" applyBorder="1" applyAlignment="1" applyProtection="1">
      <alignment horizontal="right" vertical="center" wrapText="1"/>
    </xf>
    <xf numFmtId="219" fontId="61" fillId="25" borderId="74" xfId="914" applyNumberFormat="1" applyFont="1" applyFill="1" applyBorder="1" applyAlignment="1" applyProtection="1">
      <alignment horizontal="left" vertical="center" wrapText="1"/>
    </xf>
    <xf numFmtId="232" fontId="61" fillId="25" borderId="75" xfId="914" applyNumberFormat="1" applyFont="1" applyFill="1" applyBorder="1" applyAlignment="1" applyProtection="1">
      <alignment horizontal="left" vertical="center" wrapText="1"/>
    </xf>
    <xf numFmtId="0" fontId="62" fillId="26" borderId="0" xfId="915" applyFont="1" applyFill="1" applyBorder="1" applyAlignment="1">
      <alignment horizontal="right" vertical="center" wrapText="1"/>
    </xf>
    <xf numFmtId="0" fontId="61" fillId="25" borderId="0" xfId="915" applyFont="1" applyFill="1" applyBorder="1" applyAlignment="1">
      <alignment horizontal="right" vertical="center" wrapText="1"/>
    </xf>
    <xf numFmtId="166" fontId="73" fillId="25" borderId="0" xfId="642" applyNumberFormat="1" applyFont="1" applyFill="1" applyBorder="1" applyAlignment="1">
      <alignment horizontal="right" vertical="center" wrapText="1"/>
    </xf>
    <xf numFmtId="167" fontId="61" fillId="25" borderId="0" xfId="941" applyNumberFormat="1" applyFont="1" applyFill="1" applyBorder="1" applyAlignment="1">
      <alignment horizontal="center" vertical="center" wrapText="1"/>
    </xf>
    <xf numFmtId="167" fontId="61" fillId="25" borderId="0" xfId="977" applyNumberFormat="1" applyFont="1" applyFill="1" applyBorder="1" applyAlignment="1">
      <alignment horizontal="right" vertical="center" wrapText="1"/>
    </xf>
    <xf numFmtId="219" fontId="61" fillId="25" borderId="0" xfId="914" applyNumberFormat="1" applyFont="1" applyFill="1" applyBorder="1" applyAlignment="1" applyProtection="1">
      <alignment horizontal="right" vertical="center" wrapText="1"/>
    </xf>
    <xf numFmtId="43" fontId="61" fillId="25" borderId="0" xfId="642" applyFont="1" applyFill="1" applyBorder="1" applyAlignment="1">
      <alignment horizontal="left" vertical="center" wrapText="1"/>
    </xf>
    <xf numFmtId="218" fontId="61" fillId="25" borderId="0" xfId="914" applyNumberFormat="1" applyFont="1" applyFill="1" applyBorder="1" applyAlignment="1" applyProtection="1">
      <alignment horizontal="right" vertical="center" wrapText="1"/>
    </xf>
    <xf numFmtId="233" fontId="61" fillId="25" borderId="0" xfId="914" applyNumberFormat="1" applyFont="1" applyFill="1" applyBorder="1" applyAlignment="1" applyProtection="1">
      <alignment horizontal="right" vertical="center" wrapText="1"/>
    </xf>
    <xf numFmtId="9" fontId="0" fillId="25" borderId="0" xfId="577" applyNumberFormat="1" applyFont="1" applyFill="1" applyBorder="1" applyAlignment="1">
      <alignment horizontal="right" vertical="center" wrapText="1"/>
    </xf>
    <xf numFmtId="0" fontId="62" fillId="25" borderId="0" xfId="577" applyFont="1" applyFill="1" applyBorder="1" applyAlignment="1">
      <alignment horizontal="right" vertical="center" wrapText="1"/>
    </xf>
    <xf numFmtId="221" fontId="61" fillId="25" borderId="0" xfId="914" applyNumberFormat="1" applyFont="1" applyFill="1" applyBorder="1" applyAlignment="1" applyProtection="1">
      <alignment horizontal="left" vertical="center" wrapText="1"/>
    </xf>
    <xf numFmtId="206" fontId="0" fillId="25" borderId="0" xfId="577" applyNumberFormat="1" applyFont="1" applyFill="1" applyBorder="1" applyAlignment="1">
      <alignment vertical="center" wrapText="1"/>
    </xf>
    <xf numFmtId="43" fontId="0" fillId="25" borderId="0" xfId="659" applyFont="1" applyFill="1" applyBorder="1" applyAlignment="1">
      <alignment horizontal="left" vertical="center" wrapText="1"/>
    </xf>
    <xf numFmtId="0" fontId="71" fillId="30" borderId="20" xfId="577" applyFont="1" applyFill="1" applyBorder="1" applyAlignment="1">
      <alignment horizontal="center" wrapText="1"/>
    </xf>
    <xf numFmtId="0" fontId="72" fillId="27" borderId="21" xfId="577" applyFont="1" applyFill="1" applyBorder="1" applyAlignment="1">
      <alignment horizontal="center" wrapText="1"/>
    </xf>
    <xf numFmtId="168" fontId="72" fillId="27" borderId="21" xfId="577" applyNumberFormat="1" applyFont="1" applyFill="1" applyBorder="1" applyAlignment="1">
      <alignment horizontal="center" wrapText="1"/>
    </xf>
    <xf numFmtId="164" fontId="15" fillId="25" borderId="0" xfId="577" applyNumberFormat="1" applyFill="1" applyBorder="1"/>
    <xf numFmtId="164" fontId="15" fillId="25" borderId="0" xfId="577" applyNumberFormat="1" applyFill="1" applyBorder="1" applyAlignment="1">
      <alignment horizontal="center"/>
    </xf>
    <xf numFmtId="164" fontId="15" fillId="25" borderId="0" xfId="577" applyNumberFormat="1" applyFont="1" applyFill="1" applyBorder="1" applyAlignment="1">
      <alignment horizontal="center"/>
    </xf>
    <xf numFmtId="164" fontId="15" fillId="25" borderId="27" xfId="577" applyNumberFormat="1" applyFill="1" applyBorder="1"/>
    <xf numFmtId="0" fontId="43" fillId="25" borderId="0" xfId="577" applyFont="1" applyFill="1"/>
    <xf numFmtId="164" fontId="15" fillId="25" borderId="0" xfId="577" applyNumberFormat="1" applyFill="1"/>
    <xf numFmtId="164" fontId="0" fillId="25" borderId="0" xfId="359" applyNumberFormat="1" applyFont="1" applyFill="1" applyBorder="1"/>
    <xf numFmtId="164" fontId="15" fillId="25" borderId="0" xfId="359" applyNumberFormat="1" applyFont="1" applyFill="1" applyBorder="1"/>
    <xf numFmtId="164" fontId="0" fillId="25" borderId="27" xfId="359" applyNumberFormat="1" applyFont="1" applyFill="1" applyBorder="1"/>
    <xf numFmtId="168" fontId="72" fillId="27" borderId="22" xfId="577" applyNumberFormat="1" applyFont="1" applyFill="1" applyBorder="1" applyAlignment="1">
      <alignment horizontal="center" wrapText="1"/>
    </xf>
    <xf numFmtId="0" fontId="15" fillId="25" borderId="0" xfId="577" applyFont="1" applyFill="1" applyAlignment="1">
      <alignment wrapText="1"/>
    </xf>
    <xf numFmtId="0" fontId="19" fillId="27" borderId="23" xfId="577" applyFont="1" applyFill="1" applyBorder="1" applyAlignment="1">
      <alignment horizontal="center"/>
    </xf>
    <xf numFmtId="0" fontId="61" fillId="25" borderId="48" xfId="577" applyFont="1" applyFill="1" applyBorder="1" applyAlignment="1">
      <alignment horizontal="right" vertical="center" wrapText="1"/>
    </xf>
    <xf numFmtId="0" fontId="64" fillId="25" borderId="48" xfId="577" applyFont="1" applyFill="1" applyBorder="1" applyAlignment="1">
      <alignment horizontal="right" vertical="center" wrapText="1"/>
    </xf>
    <xf numFmtId="0" fontId="19" fillId="27" borderId="49" xfId="577" applyNumberFormat="1" applyFont="1" applyFill="1" applyBorder="1" applyAlignment="1">
      <alignment horizontal="center"/>
    </xf>
    <xf numFmtId="0" fontId="19" fillId="27" borderId="59" xfId="577" applyNumberFormat="1" applyFont="1" applyFill="1" applyBorder="1" applyAlignment="1">
      <alignment horizontal="center"/>
    </xf>
    <xf numFmtId="0" fontId="19" fillId="27" borderId="35" xfId="577" applyFont="1" applyFill="1" applyBorder="1" applyAlignment="1">
      <alignment horizontal="center"/>
    </xf>
    <xf numFmtId="0" fontId="64" fillId="25" borderId="52" xfId="577" applyFont="1" applyFill="1" applyBorder="1" applyAlignment="1">
      <alignment horizontal="right" vertical="center" wrapText="1"/>
    </xf>
    <xf numFmtId="0" fontId="75" fillId="25" borderId="0" xfId="577" applyFont="1" applyFill="1" applyBorder="1"/>
    <xf numFmtId="0" fontId="19" fillId="27" borderId="51" xfId="577" applyNumberFormat="1" applyFont="1" applyFill="1" applyBorder="1" applyAlignment="1">
      <alignment horizontal="center"/>
    </xf>
    <xf numFmtId="0" fontId="19" fillId="27" borderId="77" xfId="577" applyNumberFormat="1" applyFont="1" applyFill="1" applyBorder="1" applyAlignment="1">
      <alignment horizontal="center"/>
    </xf>
    <xf numFmtId="0" fontId="19" fillId="27" borderId="78" xfId="577" applyNumberFormat="1" applyFont="1" applyFill="1" applyBorder="1" applyAlignment="1">
      <alignment horizontal="center"/>
    </xf>
    <xf numFmtId="0" fontId="19" fillId="27" borderId="42" xfId="577" applyNumberFormat="1" applyFont="1" applyFill="1" applyBorder="1" applyAlignment="1">
      <alignment horizontal="center"/>
    </xf>
    <xf numFmtId="0" fontId="19" fillId="27" borderId="62" xfId="577" applyNumberFormat="1" applyFont="1" applyFill="1" applyBorder="1" applyAlignment="1">
      <alignment horizontal="center"/>
    </xf>
    <xf numFmtId="166" fontId="15" fillId="25" borderId="0" xfId="577" applyNumberFormat="1" applyFill="1" applyBorder="1" applyAlignment="1">
      <alignment horizontal="right"/>
    </xf>
    <xf numFmtId="166" fontId="15" fillId="25" borderId="0" xfId="577" applyNumberFormat="1" applyFont="1" applyFill="1" applyBorder="1" applyAlignment="1">
      <alignment horizontal="right"/>
    </xf>
    <xf numFmtId="166" fontId="15" fillId="25" borderId="27" xfId="577" applyNumberFormat="1" applyFill="1" applyBorder="1" applyAlignment="1">
      <alignment horizontal="right"/>
    </xf>
    <xf numFmtId="3" fontId="15" fillId="25" borderId="0" xfId="577" applyNumberFormat="1" applyFill="1" applyAlignment="1">
      <alignment horizontal="left" vertical="top"/>
    </xf>
    <xf numFmtId="0" fontId="18" fillId="25" borderId="79" xfId="577" applyFont="1" applyFill="1" applyBorder="1"/>
    <xf numFmtId="3" fontId="15" fillId="0" borderId="0" xfId="577" applyNumberFormat="1" applyFill="1" applyBorder="1"/>
    <xf numFmtId="166" fontId="15" fillId="25" borderId="0" xfId="577" applyNumberFormat="1" applyFill="1" applyBorder="1"/>
    <xf numFmtId="3" fontId="15" fillId="25" borderId="0" xfId="577" applyNumberFormat="1" applyFill="1" applyBorder="1"/>
    <xf numFmtId="3" fontId="15" fillId="25" borderId="27" xfId="577" applyNumberFormat="1" applyFill="1" applyBorder="1"/>
    <xf numFmtId="0" fontId="15" fillId="25" borderId="0" xfId="577" applyFont="1" applyFill="1" applyBorder="1" applyAlignment="1">
      <alignment horizontal="right"/>
    </xf>
    <xf numFmtId="3" fontId="15" fillId="0" borderId="0" xfId="577" applyNumberFormat="1" applyFill="1" applyBorder="1" applyAlignment="1">
      <alignment horizontal="right"/>
    </xf>
    <xf numFmtId="3" fontId="15" fillId="25" borderId="0" xfId="577" applyNumberFormat="1" applyFill="1" applyBorder="1" applyAlignment="1">
      <alignment horizontal="right"/>
    </xf>
    <xf numFmtId="0" fontId="15" fillId="25" borderId="0" xfId="577" applyFill="1" applyBorder="1" applyAlignment="1">
      <alignment horizontal="right"/>
    </xf>
    <xf numFmtId="3" fontId="15" fillId="25" borderId="27" xfId="577" applyNumberFormat="1" applyFill="1" applyBorder="1" applyAlignment="1">
      <alignment horizontal="right"/>
    </xf>
    <xf numFmtId="0" fontId="16" fillId="30" borderId="20" xfId="577" applyFont="1" applyFill="1" applyBorder="1"/>
    <xf numFmtId="0" fontId="17" fillId="27" borderId="21" xfId="577" applyFont="1" applyFill="1" applyBorder="1" applyAlignment="1">
      <alignment horizontal="center" wrapText="1"/>
    </xf>
    <xf numFmtId="44" fontId="61" fillId="25" borderId="0" xfId="865" applyNumberFormat="1" applyFont="1" applyFill="1" applyBorder="1" applyAlignment="1" applyProtection="1">
      <alignment horizontal="right" vertical="center" wrapText="1"/>
    </xf>
    <xf numFmtId="0" fontId="62" fillId="26" borderId="0" xfId="577" applyFont="1" applyFill="1" applyBorder="1" applyAlignment="1">
      <alignment horizontal="center" vertical="center" wrapText="1"/>
    </xf>
    <xf numFmtId="0" fontId="62" fillId="26" borderId="0" xfId="0" applyFont="1" applyFill="1" applyBorder="1" applyAlignment="1">
      <alignment horizontal="center" vertical="center" wrapText="1"/>
    </xf>
    <xf numFmtId="0" fontId="62" fillId="26" borderId="11" xfId="577" applyFont="1" applyFill="1" applyBorder="1" applyAlignment="1">
      <alignment horizontal="center" vertical="center" wrapText="1"/>
    </xf>
    <xf numFmtId="0" fontId="82" fillId="25" borderId="0" xfId="0" applyFont="1" applyFill="1" applyAlignment="1">
      <alignment horizontal="center"/>
    </xf>
    <xf numFmtId="0" fontId="79" fillId="25" borderId="0" xfId="0" applyFont="1" applyFill="1" applyBorder="1" applyAlignment="1">
      <alignment horizontal="center"/>
    </xf>
    <xf numFmtId="0" fontId="79" fillId="25" borderId="0" xfId="0" applyFont="1" applyFill="1" applyAlignment="1">
      <alignment horizontal="center"/>
    </xf>
    <xf numFmtId="0" fontId="80" fillId="25" borderId="0" xfId="0" applyFont="1" applyFill="1" applyAlignment="1">
      <alignment horizontal="center"/>
    </xf>
    <xf numFmtId="0" fontId="81" fillId="25" borderId="0" xfId="0" applyFont="1" applyFill="1" applyAlignment="1">
      <alignment horizontal="center"/>
    </xf>
    <xf numFmtId="0" fontId="68" fillId="25" borderId="0" xfId="425" applyFont="1" applyFill="1" applyBorder="1" applyAlignment="1" applyProtection="1">
      <alignment horizontal="center"/>
    </xf>
    <xf numFmtId="0" fontId="82" fillId="0" borderId="0" xfId="0" applyFont="1" applyAlignment="1">
      <alignment horizontal="center"/>
    </xf>
    <xf numFmtId="0" fontId="10" fillId="25" borderId="0" xfId="577" applyFont="1" applyFill="1" applyBorder="1" applyAlignment="1">
      <alignment horizontal="left" vertical="center" wrapText="1"/>
    </xf>
    <xf numFmtId="0" fontId="10" fillId="25" borderId="0" xfId="577" applyFont="1" applyFill="1" applyBorder="1" applyAlignment="1">
      <alignment horizontal="right" vertical="center" wrapText="1"/>
    </xf>
    <xf numFmtId="0" fontId="10" fillId="25" borderId="0" xfId="0" applyFont="1" applyFill="1" applyBorder="1" applyAlignment="1">
      <alignment vertical="center" wrapText="1"/>
    </xf>
    <xf numFmtId="172" fontId="10" fillId="25" borderId="0" xfId="577" applyNumberFormat="1" applyFont="1" applyFill="1" applyBorder="1" applyAlignment="1">
      <alignment horizontal="right" vertical="center" wrapText="1"/>
    </xf>
    <xf numFmtId="205" fontId="10" fillId="25" borderId="0" xfId="577" applyNumberFormat="1" applyFont="1" applyFill="1" applyBorder="1" applyAlignment="1">
      <alignment horizontal="right" vertical="center" wrapText="1"/>
    </xf>
    <xf numFmtId="166" fontId="10" fillId="25" borderId="0" xfId="584" applyNumberFormat="1" applyFont="1" applyFill="1" applyBorder="1" applyAlignment="1">
      <alignment horizontal="right" vertical="center" wrapText="1"/>
    </xf>
    <xf numFmtId="37" fontId="10" fillId="25" borderId="0" xfId="577" applyNumberFormat="1" applyFont="1" applyFill="1" applyBorder="1" applyAlignment="1">
      <alignment horizontal="right" vertical="center" wrapText="1"/>
    </xf>
    <xf numFmtId="166" fontId="10" fillId="25" borderId="0" xfId="685" applyNumberFormat="1" applyFont="1" applyFill="1" applyBorder="1" applyAlignment="1">
      <alignment horizontal="right" vertical="center" wrapText="1"/>
    </xf>
    <xf numFmtId="167" fontId="10" fillId="25" borderId="0" xfId="941" applyNumberFormat="1" applyFont="1" applyFill="1" applyBorder="1" applyAlignment="1">
      <alignment horizontal="right" vertical="top" wrapText="1"/>
    </xf>
    <xf numFmtId="167" fontId="10" fillId="25" borderId="0" xfId="941" applyNumberFormat="1" applyFont="1" applyFill="1" applyBorder="1" applyAlignment="1">
      <alignment horizontal="right" vertical="center" wrapText="1"/>
    </xf>
    <xf numFmtId="9" fontId="10" fillId="25" borderId="0" xfId="577" applyNumberFormat="1" applyFont="1" applyFill="1" applyBorder="1" applyAlignment="1">
      <alignment horizontal="right" vertical="center" wrapText="1"/>
    </xf>
    <xf numFmtId="166" fontId="10" fillId="25" borderId="0" xfId="659" applyNumberFormat="1" applyFont="1" applyFill="1" applyBorder="1" applyAlignment="1">
      <alignment horizontal="right" vertical="center" wrapText="1"/>
    </xf>
    <xf numFmtId="3" fontId="10" fillId="25" borderId="0" xfId="577" applyNumberFormat="1" applyFont="1" applyFill="1" applyBorder="1" applyAlignment="1">
      <alignment horizontal="right" vertical="center" wrapText="1"/>
    </xf>
    <xf numFmtId="10" fontId="10" fillId="25" borderId="0" xfId="577" applyNumberFormat="1" applyFont="1" applyFill="1" applyBorder="1" applyAlignment="1">
      <alignment horizontal="right" vertical="center" wrapText="1"/>
    </xf>
    <xf numFmtId="0" fontId="62" fillId="26" borderId="11" xfId="577" applyFont="1" applyFill="1" applyBorder="1" applyAlignment="1">
      <alignment horizontal="right" vertical="center" wrapText="1"/>
    </xf>
    <xf numFmtId="0" fontId="62" fillId="26" borderId="80" xfId="577" applyFont="1" applyFill="1" applyBorder="1" applyAlignment="1">
      <alignment horizontal="right" vertical="center" wrapText="1"/>
    </xf>
    <xf numFmtId="172" fontId="10" fillId="25" borderId="80" xfId="577" applyNumberFormat="1" applyFont="1" applyFill="1" applyBorder="1" applyAlignment="1">
      <alignment horizontal="right" vertical="center" wrapText="1"/>
    </xf>
    <xf numFmtId="0" fontId="83" fillId="25" borderId="7" xfId="0" applyFont="1" applyFill="1" applyBorder="1" applyAlignment="1">
      <alignment horizontal="right"/>
    </xf>
    <xf numFmtId="0" fontId="83" fillId="25" borderId="7" xfId="0" applyFont="1" applyFill="1" applyBorder="1" applyAlignment="1">
      <alignment horizontal="right" wrapText="1"/>
    </xf>
    <xf numFmtId="0" fontId="0" fillId="25" borderId="7" xfId="0" applyFill="1" applyBorder="1"/>
    <xf numFmtId="164" fontId="10" fillId="25" borderId="0" xfId="853" applyNumberFormat="1" applyFont="1" applyFill="1" applyBorder="1" applyAlignment="1">
      <alignment horizontal="right" vertical="center" wrapText="1"/>
    </xf>
    <xf numFmtId="179" fontId="10" fillId="25" borderId="0" xfId="577" applyNumberFormat="1" applyFont="1" applyFill="1" applyBorder="1" applyAlignment="1">
      <alignment horizontal="right" vertical="center" wrapText="1"/>
    </xf>
    <xf numFmtId="0" fontId="62" fillId="26" borderId="80" xfId="577" applyFont="1" applyFill="1" applyBorder="1" applyAlignment="1">
      <alignment horizontal="center" vertical="center" wrapText="1"/>
    </xf>
    <xf numFmtId="43" fontId="61" fillId="25" borderId="80" xfId="584" applyFont="1" applyFill="1" applyBorder="1" applyAlignment="1">
      <alignment horizontal="left" vertical="center" wrapText="1"/>
    </xf>
    <xf numFmtId="0" fontId="10" fillId="25" borderId="11" xfId="577" applyFont="1" applyFill="1" applyBorder="1" applyAlignment="1">
      <alignment horizontal="right" vertical="center" wrapText="1"/>
    </xf>
    <xf numFmtId="0" fontId="10" fillId="25" borderId="80" xfId="577" applyFont="1" applyFill="1" applyBorder="1" applyAlignment="1">
      <alignment horizontal="right" vertical="center" wrapText="1"/>
    </xf>
    <xf numFmtId="0" fontId="83" fillId="25" borderId="0" xfId="0" applyFont="1" applyFill="1" applyBorder="1" applyAlignment="1">
      <alignment horizontal="right"/>
    </xf>
    <xf numFmtId="0" fontId="83" fillId="25" borderId="0" xfId="0" applyFont="1" applyFill="1" applyBorder="1" applyAlignment="1">
      <alignment horizontal="right" wrapText="1"/>
    </xf>
    <xf numFmtId="0" fontId="62" fillId="26" borderId="7" xfId="0" applyFont="1" applyFill="1" applyBorder="1" applyAlignment="1">
      <alignment horizontal="left" vertical="center" wrapText="1"/>
    </xf>
    <xf numFmtId="0" fontId="62" fillId="26" borderId="58" xfId="914" applyFont="1" applyFill="1" applyBorder="1" applyAlignment="1">
      <alignment horizontal="left" vertical="center" wrapText="1"/>
    </xf>
    <xf numFmtId="0" fontId="62" fillId="27" borderId="58" xfId="914" applyFont="1" applyFill="1" applyBorder="1" applyAlignment="1" applyProtection="1">
      <alignment horizontal="right" vertical="center" wrapText="1"/>
    </xf>
    <xf numFmtId="0" fontId="62" fillId="27" borderId="77" xfId="914" applyFont="1" applyFill="1" applyBorder="1" applyAlignment="1" applyProtection="1">
      <alignment horizontal="right" vertical="center" wrapText="1"/>
    </xf>
    <xf numFmtId="0" fontId="62" fillId="26" borderId="44" xfId="0" applyFont="1" applyFill="1" applyBorder="1" applyAlignment="1">
      <alignment horizontal="left" vertical="center" wrapText="1"/>
    </xf>
    <xf numFmtId="0" fontId="62" fillId="27" borderId="44" xfId="914" applyFont="1" applyFill="1" applyBorder="1" applyAlignment="1" applyProtection="1">
      <alignment horizontal="right" vertical="center" wrapText="1"/>
    </xf>
    <xf numFmtId="207" fontId="0" fillId="25" borderId="0" xfId="577" applyNumberFormat="1" applyFont="1" applyFill="1" applyBorder="1" applyAlignment="1">
      <alignment horizontal="right" vertical="center" wrapText="1"/>
    </xf>
    <xf numFmtId="0" fontId="15" fillId="0" borderId="0" xfId="576"/>
    <xf numFmtId="9" fontId="61" fillId="25" borderId="0" xfId="914" applyNumberFormat="1" applyFont="1" applyFill="1" applyBorder="1" applyAlignment="1">
      <alignment horizontal="right" vertical="top" wrapText="1"/>
    </xf>
    <xf numFmtId="206" fontId="0" fillId="25" borderId="0" xfId="0" applyNumberFormat="1" applyFill="1"/>
    <xf numFmtId="218" fontId="0" fillId="25" borderId="0" xfId="0" applyNumberFormat="1" applyFill="1"/>
    <xf numFmtId="0" fontId="0" fillId="25" borderId="0" xfId="0" applyFont="1" applyFill="1" applyBorder="1" applyAlignment="1">
      <alignment horizontal="left" vertical="center" wrapText="1"/>
    </xf>
    <xf numFmtId="0" fontId="0" fillId="25" borderId="0" xfId="0" applyFont="1" applyFill="1" applyBorder="1" applyAlignment="1">
      <alignment horizontal="right" vertical="center" wrapText="1"/>
    </xf>
    <xf numFmtId="0" fontId="0" fillId="25" borderId="0" xfId="0" applyFont="1" applyFill="1" applyBorder="1" applyAlignment="1">
      <alignment vertical="center" wrapText="1"/>
    </xf>
    <xf numFmtId="210" fontId="0" fillId="25" borderId="0" xfId="0" applyNumberFormat="1" applyFont="1" applyFill="1" applyBorder="1" applyAlignment="1">
      <alignment horizontal="right" vertical="center" wrapText="1"/>
    </xf>
    <xf numFmtId="182" fontId="0" fillId="25" borderId="0" xfId="0" applyNumberFormat="1" applyFont="1" applyFill="1" applyBorder="1" applyAlignment="1">
      <alignment horizontal="right" vertical="center" wrapText="1"/>
    </xf>
    <xf numFmtId="3" fontId="0" fillId="25" borderId="0" xfId="0" applyNumberFormat="1" applyFont="1" applyFill="1" applyBorder="1" applyAlignment="1">
      <alignment horizontal="right" vertical="center" wrapText="1"/>
    </xf>
    <xf numFmtId="172" fontId="61" fillId="25" borderId="0" xfId="865" applyNumberFormat="1" applyFont="1" applyFill="1" applyBorder="1" applyAlignment="1" applyProtection="1">
      <alignment horizontal="left" vertical="center" wrapText="1"/>
    </xf>
    <xf numFmtId="221" fontId="0" fillId="25" borderId="0" xfId="0" applyNumberFormat="1" applyFill="1"/>
    <xf numFmtId="164" fontId="0" fillId="25" borderId="0" xfId="0" applyNumberFormat="1" applyFont="1" applyFill="1" applyBorder="1" applyAlignment="1">
      <alignment horizontal="right" vertical="center" wrapText="1"/>
    </xf>
    <xf numFmtId="0" fontId="84" fillId="26" borderId="0" xfId="914" applyFont="1" applyFill="1" applyBorder="1" applyAlignment="1">
      <alignment horizontal="left" vertical="center"/>
    </xf>
    <xf numFmtId="0" fontId="85" fillId="25" borderId="0" xfId="914" applyFont="1" applyFill="1" applyBorder="1" applyAlignment="1">
      <alignment horizontal="left" vertical="center"/>
    </xf>
    <xf numFmtId="0" fontId="67" fillId="25" borderId="0" xfId="914" applyFont="1" applyFill="1" applyBorder="1" applyAlignment="1">
      <alignment horizontal="left" vertical="center"/>
    </xf>
    <xf numFmtId="0" fontId="86" fillId="25" borderId="0" xfId="914" applyFont="1" applyFill="1" applyBorder="1" applyAlignment="1">
      <alignment horizontal="left" vertical="center"/>
    </xf>
    <xf numFmtId="195" fontId="61" fillId="25" borderId="0" xfId="914" applyNumberFormat="1" applyFont="1" applyFill="1" applyBorder="1" applyAlignment="1">
      <alignment horizontal="right" wrapText="1"/>
    </xf>
    <xf numFmtId="0" fontId="17" fillId="30" borderId="0" xfId="577" applyFont="1" applyFill="1" applyBorder="1" applyAlignment="1">
      <alignment horizontal="left" vertical="center" wrapText="1"/>
    </xf>
    <xf numFmtId="0" fontId="15" fillId="25" borderId="44" xfId="577" applyFill="1" applyBorder="1"/>
    <xf numFmtId="0" fontId="17" fillId="30" borderId="44" xfId="577" applyFont="1" applyFill="1" applyBorder="1" applyAlignment="1">
      <alignment horizontal="left" vertical="center" wrapText="1"/>
    </xf>
    <xf numFmtId="164" fontId="61" fillId="25" borderId="0" xfId="359" applyNumberFormat="1" applyFont="1" applyFill="1" applyBorder="1" applyAlignment="1">
      <alignment horizontal="right" vertical="center" wrapText="1"/>
    </xf>
    <xf numFmtId="164" fontId="78" fillId="28" borderId="0" xfId="359" applyNumberFormat="1" applyFont="1" applyFill="1" applyBorder="1" applyAlignment="1">
      <alignment horizontal="center"/>
    </xf>
    <xf numFmtId="0" fontId="15" fillId="25" borderId="73" xfId="577" applyFill="1" applyBorder="1"/>
    <xf numFmtId="0" fontId="15" fillId="25" borderId="82" xfId="577" applyFill="1" applyBorder="1"/>
    <xf numFmtId="0" fontId="0" fillId="25" borderId="73" xfId="0" applyFill="1" applyBorder="1"/>
    <xf numFmtId="0" fontId="61" fillId="25" borderId="53" xfId="577" applyFont="1" applyFill="1" applyBorder="1" applyAlignment="1">
      <alignment horizontal="right" vertical="center" wrapText="1"/>
    </xf>
    <xf numFmtId="37" fontId="61" fillId="25" borderId="40" xfId="914" applyNumberFormat="1" applyFont="1" applyFill="1" applyBorder="1" applyAlignment="1">
      <alignment horizontal="right" vertical="center" wrapText="1"/>
    </xf>
    <xf numFmtId="0" fontId="64" fillId="25" borderId="0" xfId="914" applyFont="1" applyFill="1" applyBorder="1" applyAlignment="1">
      <alignment horizontal="left" vertical="center"/>
    </xf>
    <xf numFmtId="0" fontId="67" fillId="25" borderId="0" xfId="0" applyFont="1" applyFill="1" applyBorder="1"/>
    <xf numFmtId="0" fontId="67" fillId="25" borderId="0" xfId="0" applyFont="1" applyFill="1" applyAlignment="1">
      <alignment wrapText="1"/>
    </xf>
    <xf numFmtId="0" fontId="67" fillId="25" borderId="0" xfId="0" applyFont="1" applyFill="1"/>
    <xf numFmtId="0" fontId="88" fillId="30" borderId="20" xfId="0" applyFont="1" applyFill="1" applyBorder="1"/>
    <xf numFmtId="0" fontId="89" fillId="27" borderId="21" xfId="0" applyFont="1" applyFill="1" applyBorder="1" applyAlignment="1">
      <alignment horizontal="center" wrapText="1"/>
    </xf>
    <xf numFmtId="0" fontId="89" fillId="27" borderId="22" xfId="0" applyFont="1" applyFill="1" applyBorder="1" applyAlignment="1">
      <alignment horizontal="center" wrapText="1"/>
    </xf>
    <xf numFmtId="164" fontId="90" fillId="28" borderId="18" xfId="359" applyNumberFormat="1" applyFont="1" applyFill="1" applyBorder="1"/>
    <xf numFmtId="164" fontId="90" fillId="28" borderId="13" xfId="359" applyNumberFormat="1" applyFont="1" applyFill="1" applyBorder="1"/>
    <xf numFmtId="164" fontId="90" fillId="28" borderId="67" xfId="359" applyNumberFormat="1" applyFont="1" applyFill="1" applyBorder="1"/>
    <xf numFmtId="164" fontId="90" fillId="28" borderId="0" xfId="359" applyNumberFormat="1" applyFont="1" applyFill="1" applyBorder="1"/>
    <xf numFmtId="164" fontId="90" fillId="29" borderId="18" xfId="359" applyNumberFormat="1" applyFont="1" applyFill="1" applyBorder="1"/>
    <xf numFmtId="164" fontId="90" fillId="29" borderId="13" xfId="359" applyNumberFormat="1" applyFont="1" applyFill="1" applyBorder="1"/>
    <xf numFmtId="164" fontId="67" fillId="25" borderId="0" xfId="359" applyNumberFormat="1" applyFont="1" applyFill="1" applyBorder="1"/>
    <xf numFmtId="164" fontId="67" fillId="29" borderId="18" xfId="359" applyNumberFormat="1" applyFont="1" applyFill="1" applyBorder="1"/>
    <xf numFmtId="164" fontId="90" fillId="29" borderId="13" xfId="359" applyNumberFormat="1" applyFont="1" applyFill="1" applyBorder="1" applyAlignment="1">
      <alignment horizontal="center"/>
    </xf>
    <xf numFmtId="166" fontId="90" fillId="28" borderId="14" xfId="77" applyNumberFormat="1" applyFont="1" applyFill="1" applyBorder="1" applyAlignment="1">
      <alignment horizontal="center"/>
    </xf>
    <xf numFmtId="166" fontId="90" fillId="28" borderId="68" xfId="77" applyNumberFormat="1" applyFont="1" applyFill="1" applyBorder="1" applyAlignment="1">
      <alignment horizontal="center"/>
    </xf>
    <xf numFmtId="166" fontId="90" fillId="28" borderId="0" xfId="77" applyNumberFormat="1" applyFont="1" applyFill="1" applyBorder="1" applyAlignment="1">
      <alignment horizontal="center"/>
    </xf>
    <xf numFmtId="164" fontId="90" fillId="29" borderId="67" xfId="359" applyNumberFormat="1" applyFont="1" applyFill="1" applyBorder="1" applyAlignment="1">
      <alignment horizontal="center"/>
    </xf>
    <xf numFmtId="164" fontId="90" fillId="29" borderId="0" xfId="359" applyNumberFormat="1" applyFont="1" applyFill="1" applyBorder="1" applyAlignment="1">
      <alignment horizontal="center"/>
    </xf>
    <xf numFmtId="164" fontId="90" fillId="29" borderId="67" xfId="359" applyNumberFormat="1" applyFont="1" applyFill="1" applyBorder="1"/>
    <xf numFmtId="164" fontId="90" fillId="29" borderId="0" xfId="359" applyNumberFormat="1" applyFont="1" applyFill="1" applyBorder="1"/>
    <xf numFmtId="164" fontId="90" fillId="28" borderId="13" xfId="359" applyNumberFormat="1" applyFont="1" applyFill="1" applyBorder="1" applyAlignment="1">
      <alignment horizontal="center"/>
    </xf>
    <xf numFmtId="164" fontId="90" fillId="28" borderId="67" xfId="359" applyNumberFormat="1" applyFont="1" applyFill="1" applyBorder="1" applyAlignment="1">
      <alignment horizontal="center"/>
    </xf>
    <xf numFmtId="164" fontId="90" fillId="28" borderId="0" xfId="359" applyNumberFormat="1" applyFont="1" applyFill="1" applyBorder="1" applyAlignment="1">
      <alignment horizontal="center"/>
    </xf>
    <xf numFmtId="164" fontId="90" fillId="28" borderId="13" xfId="359" applyNumberFormat="1" applyFont="1" applyFill="1" applyBorder="1" applyAlignment="1">
      <alignment horizontal="right"/>
    </xf>
    <xf numFmtId="164" fontId="90" fillId="28" borderId="67" xfId="359" applyNumberFormat="1" applyFont="1" applyFill="1" applyBorder="1" applyAlignment="1">
      <alignment horizontal="right"/>
    </xf>
    <xf numFmtId="164" fontId="90" fillId="28" borderId="0" xfId="359" applyNumberFormat="1" applyFont="1" applyFill="1" applyBorder="1" applyAlignment="1">
      <alignment horizontal="right"/>
    </xf>
    <xf numFmtId="164" fontId="90" fillId="29" borderId="19" xfId="359" applyNumberFormat="1" applyFont="1" applyFill="1" applyBorder="1"/>
    <xf numFmtId="164" fontId="90" fillId="29" borderId="26" xfId="359" applyNumberFormat="1" applyFont="1" applyFill="1" applyBorder="1"/>
    <xf numFmtId="164" fontId="90" fillId="28" borderId="27" xfId="359" applyNumberFormat="1" applyFont="1" applyFill="1" applyBorder="1"/>
    <xf numFmtId="0" fontId="91" fillId="25" borderId="0" xfId="0" applyFont="1" applyFill="1"/>
    <xf numFmtId="219" fontId="61" fillId="25" borderId="0" xfId="577" applyNumberFormat="1" applyFont="1" applyFill="1" applyBorder="1" applyAlignment="1">
      <alignment horizontal="left" vertical="center" wrapText="1"/>
    </xf>
    <xf numFmtId="164" fontId="67" fillId="25" borderId="40" xfId="359" applyNumberFormat="1" applyFont="1" applyFill="1" applyBorder="1"/>
    <xf numFmtId="164" fontId="67" fillId="25" borderId="27" xfId="359" applyNumberFormat="1" applyFont="1" applyFill="1" applyBorder="1"/>
    <xf numFmtId="164" fontId="67" fillId="25" borderId="28" xfId="359" applyNumberFormat="1" applyFont="1" applyFill="1" applyBorder="1"/>
    <xf numFmtId="0" fontId="79" fillId="25" borderId="0" xfId="425" applyFont="1" applyFill="1" applyBorder="1" applyAlignment="1" applyProtection="1">
      <alignment horizontal="center"/>
    </xf>
    <xf numFmtId="164" fontId="18" fillId="25" borderId="0" xfId="359" applyNumberFormat="1" applyFont="1" applyFill="1" applyBorder="1" applyAlignment="1">
      <alignment horizontal="center"/>
    </xf>
    <xf numFmtId="44" fontId="0" fillId="25" borderId="27" xfId="359" applyFont="1" applyFill="1" applyBorder="1"/>
    <xf numFmtId="9" fontId="67" fillId="25" borderId="0" xfId="495" applyFont="1" applyFill="1" applyBorder="1" applyAlignment="1">
      <alignment horizontal="right" vertical="center" wrapText="1"/>
    </xf>
    <xf numFmtId="0" fontId="88" fillId="30" borderId="29" xfId="0" applyFont="1" applyFill="1" applyBorder="1"/>
    <xf numFmtId="10" fontId="67" fillId="25" borderId="0" xfId="0" applyNumberFormat="1" applyFont="1" applyFill="1" applyAlignment="1">
      <alignment wrapText="1"/>
    </xf>
    <xf numFmtId="0" fontId="92" fillId="30" borderId="23" xfId="0" applyFont="1" applyFill="1" applyBorder="1" applyAlignment="1">
      <alignment horizontal="center"/>
    </xf>
    <xf numFmtId="0" fontId="89" fillId="30" borderId="33" xfId="0" applyNumberFormat="1" applyFont="1" applyFill="1" applyBorder="1" applyAlignment="1">
      <alignment horizontal="center" wrapText="1"/>
    </xf>
    <xf numFmtId="0" fontId="89" fillId="30" borderId="34" xfId="0" applyNumberFormat="1" applyFont="1" applyFill="1" applyBorder="1" applyAlignment="1">
      <alignment horizontal="center" wrapText="1"/>
    </xf>
    <xf numFmtId="0" fontId="89" fillId="30" borderId="69" xfId="0" applyNumberFormat="1" applyFont="1" applyFill="1" applyBorder="1" applyAlignment="1">
      <alignment horizontal="center" wrapText="1"/>
    </xf>
    <xf numFmtId="0" fontId="89" fillId="30" borderId="24" xfId="0" applyNumberFormat="1" applyFont="1" applyFill="1" applyBorder="1" applyAlignment="1">
      <alignment horizontal="center" wrapText="1"/>
    </xf>
    <xf numFmtId="164" fontId="90" fillId="28" borderId="18" xfId="359" applyNumberFormat="1" applyFont="1" applyFill="1" applyBorder="1" applyAlignment="1">
      <alignment horizontal="right"/>
    </xf>
    <xf numFmtId="10" fontId="67" fillId="25" borderId="32" xfId="495" applyNumberFormat="1" applyFont="1" applyFill="1" applyBorder="1" applyAlignment="1">
      <alignment horizontal="center"/>
    </xf>
    <xf numFmtId="3" fontId="67" fillId="25" borderId="32" xfId="495" applyNumberFormat="1" applyFont="1" applyFill="1" applyBorder="1" applyAlignment="1">
      <alignment horizontal="right"/>
    </xf>
    <xf numFmtId="166" fontId="67" fillId="25" borderId="70" xfId="77" applyNumberFormat="1" applyFont="1" applyFill="1" applyBorder="1" applyAlignment="1">
      <alignment horizontal="center"/>
    </xf>
    <xf numFmtId="3" fontId="67" fillId="25" borderId="0" xfId="495" applyNumberFormat="1" applyFont="1" applyFill="1" applyBorder="1" applyAlignment="1">
      <alignment horizontal="right"/>
    </xf>
    <xf numFmtId="166" fontId="67" fillId="25" borderId="0" xfId="77" applyNumberFormat="1" applyFont="1" applyFill="1" applyBorder="1"/>
    <xf numFmtId="10" fontId="67" fillId="25" borderId="32" xfId="495" applyNumberFormat="1" applyFont="1" applyFill="1" applyBorder="1" applyAlignment="1">
      <alignment horizontal="right"/>
    </xf>
    <xf numFmtId="10" fontId="67" fillId="25" borderId="70" xfId="495" applyNumberFormat="1" applyFont="1" applyFill="1" applyBorder="1" applyAlignment="1">
      <alignment horizontal="right"/>
    </xf>
    <xf numFmtId="10" fontId="67" fillId="25" borderId="0" xfId="495" applyNumberFormat="1" applyFont="1" applyFill="1" applyBorder="1" applyAlignment="1">
      <alignment horizontal="right"/>
    </xf>
    <xf numFmtId="10" fontId="67" fillId="25" borderId="0" xfId="495" applyNumberFormat="1" applyFont="1" applyFill="1" applyBorder="1"/>
    <xf numFmtId="0" fontId="92" fillId="30" borderId="35" xfId="0" applyFont="1" applyFill="1" applyBorder="1" applyAlignment="1">
      <alignment horizontal="center"/>
    </xf>
    <xf numFmtId="0" fontId="89" fillId="30" borderId="30" xfId="0" applyNumberFormat="1" applyFont="1" applyFill="1" applyBorder="1" applyAlignment="1">
      <alignment horizontal="center" wrapText="1"/>
    </xf>
    <xf numFmtId="0" fontId="89" fillId="30" borderId="31" xfId="0" applyNumberFormat="1" applyFont="1" applyFill="1" applyBorder="1" applyAlignment="1">
      <alignment horizontal="center" wrapText="1"/>
    </xf>
    <xf numFmtId="0" fontId="89" fillId="30" borderId="71" xfId="0" applyNumberFormat="1" applyFont="1" applyFill="1" applyBorder="1" applyAlignment="1">
      <alignment horizontal="center" wrapText="1"/>
    </xf>
    <xf numFmtId="0" fontId="89" fillId="30" borderId="42" xfId="0" applyNumberFormat="1" applyFont="1" applyFill="1" applyBorder="1" applyAlignment="1">
      <alignment horizontal="center" wrapText="1"/>
    </xf>
    <xf numFmtId="166" fontId="67" fillId="0" borderId="0" xfId="77" applyNumberFormat="1" applyFont="1" applyFill="1" applyBorder="1"/>
    <xf numFmtId="166" fontId="67" fillId="25" borderId="0" xfId="77" applyNumberFormat="1" applyFont="1" applyFill="1" applyBorder="1" applyAlignment="1">
      <alignment horizontal="right"/>
    </xf>
    <xf numFmtId="0" fontId="67" fillId="25" borderId="0" xfId="0" applyFont="1" applyFill="1" applyBorder="1" applyAlignment="1">
      <alignment horizontal="right"/>
    </xf>
    <xf numFmtId="3" fontId="67" fillId="25" borderId="0" xfId="0" applyNumberFormat="1" applyFont="1" applyFill="1" applyBorder="1"/>
    <xf numFmtId="10" fontId="67" fillId="25" borderId="0" xfId="77" applyNumberFormat="1" applyFont="1" applyFill="1" applyBorder="1" applyAlignment="1">
      <alignment horizontal="right"/>
    </xf>
    <xf numFmtId="166" fontId="67" fillId="25" borderId="0" xfId="141" applyNumberFormat="1" applyFont="1" applyFill="1" applyBorder="1" applyAlignment="1">
      <alignment horizontal="right" vertical="center" wrapText="1"/>
    </xf>
    <xf numFmtId="9" fontId="67" fillId="25" borderId="0" xfId="465" applyNumberFormat="1" applyFont="1" applyFill="1" applyBorder="1" applyAlignment="1">
      <alignment horizontal="right" vertical="center" wrapText="1"/>
    </xf>
    <xf numFmtId="10" fontId="67" fillId="25" borderId="70" xfId="495" applyNumberFormat="1" applyFont="1" applyFill="1" applyBorder="1" applyAlignment="1">
      <alignment horizontal="center"/>
    </xf>
    <xf numFmtId="10" fontId="67" fillId="25" borderId="13" xfId="495" applyNumberFormat="1" applyFont="1" applyFill="1" applyBorder="1" applyAlignment="1">
      <alignment horizontal="right"/>
    </xf>
    <xf numFmtId="9" fontId="67" fillId="25" borderId="0" xfId="0" applyNumberFormat="1" applyFont="1" applyFill="1" applyBorder="1"/>
    <xf numFmtId="0" fontId="67" fillId="25" borderId="70" xfId="495" applyNumberFormat="1" applyFont="1" applyFill="1" applyBorder="1" applyAlignment="1">
      <alignment horizontal="center"/>
    </xf>
    <xf numFmtId="3" fontId="67" fillId="25" borderId="67" xfId="495" applyNumberFormat="1" applyFont="1" applyFill="1" applyBorder="1" applyAlignment="1">
      <alignment horizontal="right"/>
    </xf>
    <xf numFmtId="166" fontId="67" fillId="25" borderId="0" xfId="82" applyNumberFormat="1" applyFont="1" applyFill="1" applyBorder="1" applyAlignment="1">
      <alignment horizontal="right" vertical="center" wrapText="1"/>
    </xf>
    <xf numFmtId="10" fontId="67" fillId="25" borderId="0" xfId="0" applyNumberFormat="1" applyFont="1" applyFill="1" applyBorder="1"/>
    <xf numFmtId="3" fontId="67" fillId="25" borderId="70" xfId="495" applyNumberFormat="1" applyFont="1" applyFill="1" applyBorder="1" applyAlignment="1">
      <alignment horizontal="right"/>
    </xf>
    <xf numFmtId="164" fontId="90" fillId="28" borderId="19" xfId="359" applyNumberFormat="1" applyFont="1" applyFill="1" applyBorder="1" applyAlignment="1">
      <alignment horizontal="right"/>
    </xf>
    <xf numFmtId="10" fontId="67" fillId="25" borderId="36" xfId="495" applyNumberFormat="1" applyFont="1" applyFill="1" applyBorder="1" applyAlignment="1">
      <alignment horizontal="right"/>
    </xf>
    <xf numFmtId="10" fontId="67" fillId="25" borderId="72" xfId="495" applyNumberFormat="1" applyFont="1" applyFill="1" applyBorder="1" applyAlignment="1">
      <alignment horizontal="right"/>
    </xf>
    <xf numFmtId="10" fontId="67" fillId="25" borderId="27" xfId="495" applyNumberFormat="1" applyFont="1" applyFill="1" applyBorder="1" applyAlignment="1">
      <alignment horizontal="right"/>
    </xf>
    <xf numFmtId="10" fontId="67" fillId="25" borderId="27" xfId="495" applyNumberFormat="1" applyFont="1" applyFill="1" applyBorder="1"/>
    <xf numFmtId="0" fontId="89" fillId="30" borderId="25" xfId="0" applyNumberFormat="1" applyFont="1" applyFill="1" applyBorder="1" applyAlignment="1">
      <alignment horizontal="center" wrapText="1"/>
    </xf>
    <xf numFmtId="166" fontId="67" fillId="25" borderId="40" xfId="569" applyNumberFormat="1" applyFont="1" applyFill="1" applyBorder="1" applyAlignment="1">
      <alignment horizontal="right" vertical="center" wrapText="1"/>
    </xf>
    <xf numFmtId="9" fontId="67" fillId="25" borderId="40" xfId="914" applyNumberFormat="1" applyFont="1" applyFill="1" applyBorder="1" applyAlignment="1">
      <alignment horizontal="right" vertical="center" wrapText="1"/>
    </xf>
    <xf numFmtId="0" fontId="89" fillId="30" borderId="43" xfId="0" applyNumberFormat="1" applyFont="1" applyFill="1" applyBorder="1" applyAlignment="1">
      <alignment horizontal="center" wrapText="1"/>
    </xf>
    <xf numFmtId="3" fontId="67" fillId="25" borderId="40" xfId="914" applyNumberFormat="1" applyFont="1" applyFill="1" applyBorder="1" applyAlignment="1">
      <alignment horizontal="right" vertical="center" wrapText="1"/>
    </xf>
    <xf numFmtId="166" fontId="67" fillId="25" borderId="40" xfId="77" applyNumberFormat="1" applyFont="1" applyFill="1" applyBorder="1"/>
    <xf numFmtId="166" fontId="67" fillId="25" borderId="40" xfId="986" applyNumberFormat="1" applyFont="1" applyFill="1" applyBorder="1" applyAlignment="1">
      <alignment horizontal="right" vertical="center" wrapText="1"/>
    </xf>
    <xf numFmtId="3" fontId="67" fillId="25" borderId="40" xfId="0" applyNumberFormat="1" applyFont="1" applyFill="1" applyBorder="1"/>
    <xf numFmtId="0" fontId="67" fillId="25" borderId="40" xfId="0" applyFont="1" applyFill="1" applyBorder="1"/>
    <xf numFmtId="9" fontId="67" fillId="25" borderId="40" xfId="0" applyNumberFormat="1" applyFont="1" applyFill="1" applyBorder="1"/>
    <xf numFmtId="9" fontId="67" fillId="25" borderId="40" xfId="495" applyFont="1" applyFill="1" applyBorder="1" applyAlignment="1">
      <alignment horizontal="right" vertical="center" wrapText="1"/>
    </xf>
    <xf numFmtId="9" fontId="67" fillId="25" borderId="40" xfId="914" applyNumberFormat="1" applyFont="1" applyFill="1" applyBorder="1" applyAlignment="1">
      <alignment horizontal="right" vertical="top" wrapText="1"/>
    </xf>
    <xf numFmtId="3" fontId="67" fillId="25" borderId="40" xfId="0" applyNumberFormat="1" applyFont="1" applyFill="1" applyBorder="1" applyAlignment="1">
      <alignment horizontal="right" vertical="center" wrapText="1"/>
    </xf>
    <xf numFmtId="9" fontId="67" fillId="25" borderId="40" xfId="0" applyNumberFormat="1" applyFont="1" applyFill="1" applyBorder="1" applyAlignment="1">
      <alignment horizontal="right" vertical="center" wrapText="1"/>
    </xf>
    <xf numFmtId="166" fontId="67" fillId="25" borderId="40" xfId="642" applyNumberFormat="1" applyFont="1" applyFill="1" applyBorder="1" applyAlignment="1">
      <alignment horizontal="right" vertical="center" wrapText="1"/>
    </xf>
    <xf numFmtId="3" fontId="67" fillId="25" borderId="40" xfId="577" applyNumberFormat="1" applyFont="1" applyFill="1" applyBorder="1" applyAlignment="1">
      <alignment horizontal="right" vertical="center" wrapText="1"/>
    </xf>
    <xf numFmtId="9" fontId="67" fillId="25" borderId="40" xfId="577" applyNumberFormat="1" applyFont="1" applyFill="1" applyBorder="1" applyAlignment="1">
      <alignment horizontal="right" vertical="center" wrapText="1"/>
    </xf>
    <xf numFmtId="9" fontId="87" fillId="25" borderId="40" xfId="577" applyNumberFormat="1" applyFont="1" applyFill="1" applyBorder="1" applyAlignment="1">
      <alignment horizontal="right" vertical="top" wrapText="1"/>
    </xf>
    <xf numFmtId="166" fontId="67" fillId="25" borderId="40" xfId="584" applyNumberFormat="1" applyFont="1" applyFill="1" applyBorder="1" applyAlignment="1">
      <alignment horizontal="right" vertical="center" wrapText="1"/>
    </xf>
    <xf numFmtId="9" fontId="87" fillId="25" borderId="40" xfId="576" applyNumberFormat="1" applyFont="1" applyFill="1" applyBorder="1" applyAlignment="1">
      <alignment horizontal="right" vertical="center" wrapText="1"/>
    </xf>
    <xf numFmtId="9" fontId="87" fillId="25" borderId="40" xfId="577" applyNumberFormat="1" applyFont="1" applyFill="1" applyBorder="1" applyAlignment="1">
      <alignment horizontal="right" vertical="center" wrapText="1"/>
    </xf>
    <xf numFmtId="9" fontId="87" fillId="25" borderId="28" xfId="577" applyNumberFormat="1" applyFont="1" applyFill="1" applyBorder="1" applyAlignment="1">
      <alignment horizontal="right" vertical="center" wrapText="1"/>
    </xf>
    <xf numFmtId="0" fontId="15" fillId="25" borderId="27" xfId="0" applyFont="1" applyFill="1" applyBorder="1"/>
    <xf numFmtId="10" fontId="15" fillId="25" borderId="0" xfId="495" applyNumberFormat="1" applyFont="1" applyFill="1" applyBorder="1"/>
    <xf numFmtId="166" fontId="67" fillId="25" borderId="27" xfId="77" applyNumberFormat="1" applyFont="1" applyFill="1" applyBorder="1"/>
    <xf numFmtId="166" fontId="90" fillId="28" borderId="27" xfId="77" applyNumberFormat="1" applyFont="1" applyFill="1" applyBorder="1"/>
    <xf numFmtId="166" fontId="90" fillId="28" borderId="26" xfId="77" applyNumberFormat="1" applyFont="1" applyFill="1" applyBorder="1"/>
    <xf numFmtId="166" fontId="90" fillId="28" borderId="67" xfId="77" applyNumberFormat="1" applyFont="1" applyFill="1" applyBorder="1" applyAlignment="1">
      <alignment horizontal="center"/>
    </xf>
    <xf numFmtId="166" fontId="90" fillId="28" borderId="13" xfId="77" applyNumberFormat="1" applyFont="1" applyFill="1" applyBorder="1" applyAlignment="1">
      <alignment horizontal="center"/>
    </xf>
    <xf numFmtId="166" fontId="90" fillId="28" borderId="0" xfId="77" applyNumberFormat="1" applyFont="1" applyFill="1" applyBorder="1"/>
    <xf numFmtId="166" fontId="90" fillId="28" borderId="13" xfId="77" applyNumberFormat="1" applyFont="1" applyFill="1" applyBorder="1"/>
    <xf numFmtId="0" fontId="88" fillId="30" borderId="20" xfId="0" applyFont="1" applyFill="1" applyBorder="1" applyAlignment="1">
      <alignment horizontal="left"/>
    </xf>
    <xf numFmtId="0" fontId="62" fillId="27" borderId="43" xfId="914" applyFont="1" applyFill="1" applyBorder="1" applyAlignment="1">
      <alignment vertical="center" wrapText="1"/>
    </xf>
    <xf numFmtId="0" fontId="0" fillId="0" borderId="40" xfId="0" applyBorder="1"/>
    <xf numFmtId="43" fontId="61" fillId="25" borderId="0" xfId="584" applyFont="1" applyFill="1" applyBorder="1" applyAlignment="1" applyProtection="1">
      <alignment vertical="center" wrapText="1"/>
    </xf>
    <xf numFmtId="0" fontId="0" fillId="25" borderId="0" xfId="0" applyFill="1" applyBorder="1" applyAlignment="1"/>
    <xf numFmtId="167" fontId="15" fillId="25" borderId="0" xfId="495" applyNumberFormat="1" applyFont="1" applyFill="1" applyBorder="1" applyAlignment="1">
      <alignment horizontal="center"/>
    </xf>
    <xf numFmtId="166" fontId="67" fillId="25" borderId="0" xfId="0" applyNumberFormat="1" applyFont="1" applyFill="1"/>
    <xf numFmtId="166" fontId="90" fillId="29" borderId="26" xfId="77" applyNumberFormat="1" applyFont="1" applyFill="1" applyBorder="1"/>
    <xf numFmtId="0" fontId="62" fillId="27" borderId="44" xfId="914" applyFont="1" applyFill="1" applyBorder="1" applyAlignment="1">
      <alignment vertical="center" wrapText="1"/>
    </xf>
    <xf numFmtId="0" fontId="62" fillId="27" borderId="42" xfId="914" applyFont="1" applyFill="1" applyBorder="1" applyAlignment="1">
      <alignment vertical="center" wrapText="1"/>
    </xf>
    <xf numFmtId="166" fontId="90" fillId="29" borderId="13" xfId="77" applyNumberFormat="1" applyFont="1" applyFill="1" applyBorder="1"/>
    <xf numFmtId="166" fontId="90" fillId="28" borderId="67" xfId="77" applyNumberFormat="1" applyFont="1" applyFill="1" applyBorder="1"/>
    <xf numFmtId="0" fontId="0" fillId="25" borderId="0" xfId="0" applyFill="1" applyAlignment="1">
      <alignment wrapText="1"/>
    </xf>
    <xf numFmtId="0" fontId="0" fillId="25" borderId="0" xfId="0" applyFill="1"/>
    <xf numFmtId="164" fontId="18" fillId="28" borderId="18" xfId="359" applyNumberFormat="1" applyFont="1" applyFill="1" applyBorder="1"/>
    <xf numFmtId="164" fontId="18" fillId="29" borderId="18" xfId="359" applyNumberFormat="1" applyFont="1" applyFill="1" applyBorder="1"/>
    <xf numFmtId="164" fontId="18" fillId="29" borderId="19" xfId="359" applyNumberFormat="1" applyFont="1" applyFill="1" applyBorder="1"/>
    <xf numFmtId="167" fontId="18" fillId="28" borderId="13" xfId="495" applyNumberFormat="1" applyFont="1" applyFill="1" applyBorder="1" applyAlignment="1">
      <alignment horizontal="left"/>
    </xf>
    <xf numFmtId="167" fontId="18" fillId="29" borderId="13" xfId="495" applyNumberFormat="1" applyFont="1" applyFill="1" applyBorder="1" applyAlignment="1">
      <alignment horizontal="left"/>
    </xf>
    <xf numFmtId="0" fontId="17" fillId="30" borderId="39" xfId="0" applyFont="1" applyFill="1" applyBorder="1" applyAlignment="1">
      <alignment horizontal="center" wrapText="1"/>
    </xf>
    <xf numFmtId="0" fontId="16" fillId="30" borderId="37" xfId="0" applyFont="1" applyFill="1" applyBorder="1" applyAlignment="1">
      <alignment wrapText="1"/>
    </xf>
    <xf numFmtId="0" fontId="17" fillId="30" borderId="41" xfId="0" applyFont="1" applyFill="1" applyBorder="1" applyAlignment="1">
      <alignment horizontal="center" wrapText="1"/>
    </xf>
    <xf numFmtId="167" fontId="18" fillId="28" borderId="26" xfId="495" applyNumberFormat="1" applyFont="1" applyFill="1" applyBorder="1" applyAlignment="1">
      <alignment horizontal="left"/>
    </xf>
    <xf numFmtId="0" fontId="17" fillId="25" borderId="0" xfId="0" applyFont="1" applyFill="1" applyBorder="1" applyAlignment="1">
      <alignment horizontal="left" vertical="center" wrapText="1"/>
    </xf>
    <xf numFmtId="0" fontId="0" fillId="25" borderId="0" xfId="0" applyFill="1" applyAlignment="1">
      <alignment horizontal="left" vertical="center" wrapText="1"/>
    </xf>
    <xf numFmtId="0" fontId="15" fillId="25" borderId="0" xfId="0" applyFont="1" applyFill="1" applyAlignment="1">
      <alignment horizontal="left" vertical="center" wrapText="1"/>
    </xf>
    <xf numFmtId="0" fontId="0" fillId="25" borderId="0" xfId="0" applyFill="1" applyBorder="1" applyAlignment="1">
      <alignment horizontal="left" vertical="center" wrapText="1"/>
    </xf>
    <xf numFmtId="0" fontId="15" fillId="25" borderId="0" xfId="0" applyFont="1" applyFill="1" applyBorder="1" applyAlignment="1">
      <alignment vertical="center" wrapText="1"/>
    </xf>
    <xf numFmtId="0" fontId="15" fillId="25" borderId="0" xfId="0" applyFont="1" applyFill="1" applyBorder="1" applyAlignment="1">
      <alignment horizontal="left" vertical="center" wrapText="1"/>
    </xf>
    <xf numFmtId="0" fontId="15" fillId="25" borderId="0" xfId="0" applyFont="1" applyFill="1" applyBorder="1" applyAlignment="1">
      <alignment horizontal="left" vertical="center"/>
    </xf>
    <xf numFmtId="164" fontId="15" fillId="28" borderId="35" xfId="359" applyNumberFormat="1" applyFont="1" applyFill="1" applyBorder="1" applyAlignment="1">
      <alignment horizontal="left" vertical="center"/>
    </xf>
    <xf numFmtId="0" fontId="15" fillId="25" borderId="42" xfId="0" quotePrefix="1" applyFont="1" applyFill="1" applyBorder="1" applyAlignment="1">
      <alignment horizontal="left" vertical="center" wrapText="1"/>
    </xf>
    <xf numFmtId="0" fontId="0" fillId="25" borderId="0" xfId="0" applyFill="1" applyBorder="1" applyAlignment="1">
      <alignment horizontal="left" vertical="center"/>
    </xf>
    <xf numFmtId="0" fontId="15" fillId="25" borderId="44" xfId="0" quotePrefix="1" applyFont="1" applyFill="1" applyBorder="1" applyAlignment="1">
      <alignment horizontal="left" vertical="center" wrapText="1"/>
    </xf>
    <xf numFmtId="167" fontId="18" fillId="28" borderId="13" xfId="495" applyNumberFormat="1" applyFont="1" applyFill="1" applyBorder="1" applyAlignment="1">
      <alignment horizontal="center"/>
    </xf>
    <xf numFmtId="167" fontId="15" fillId="25" borderId="0" xfId="495" applyNumberFormat="1" applyFont="1" applyFill="1" applyBorder="1" applyAlignment="1">
      <alignment horizontal="left" vertical="center" wrapText="1"/>
    </xf>
    <xf numFmtId="0" fontId="15" fillId="25" borderId="0" xfId="0" applyFont="1" applyFill="1" applyBorder="1" applyAlignment="1">
      <alignment horizontal="center" vertical="center" wrapText="1"/>
    </xf>
    <xf numFmtId="0" fontId="17" fillId="30" borderId="27" xfId="0" applyFont="1" applyFill="1" applyBorder="1" applyAlignment="1">
      <alignment horizontal="left" vertical="center" wrapText="1"/>
    </xf>
    <xf numFmtId="0" fontId="0" fillId="25" borderId="42" xfId="0" quotePrefix="1" applyFill="1" applyBorder="1" applyAlignment="1">
      <alignment horizontal="left" vertical="center" wrapText="1"/>
    </xf>
    <xf numFmtId="164" fontId="18" fillId="28" borderId="35" xfId="853" applyNumberFormat="1" applyFont="1" applyFill="1" applyBorder="1" applyAlignment="1">
      <alignment horizontal="left" vertical="center"/>
    </xf>
    <xf numFmtId="164" fontId="18" fillId="28" borderId="54" xfId="853" applyNumberFormat="1" applyFont="1" applyFill="1" applyBorder="1" applyAlignment="1">
      <alignment horizontal="left" vertical="center"/>
    </xf>
    <xf numFmtId="0" fontId="0" fillId="25" borderId="55" xfId="0" quotePrefix="1" applyFill="1" applyBorder="1" applyAlignment="1">
      <alignment horizontal="left" vertical="center" wrapText="1"/>
    </xf>
    <xf numFmtId="0" fontId="15" fillId="25" borderId="55" xfId="0" quotePrefix="1" applyFont="1" applyFill="1" applyBorder="1" applyAlignment="1">
      <alignment horizontal="left" vertical="center" wrapText="1"/>
    </xf>
    <xf numFmtId="164" fontId="15" fillId="28" borderId="54" xfId="359" applyNumberFormat="1" applyFont="1" applyFill="1" applyBorder="1" applyAlignment="1">
      <alignment horizontal="left" vertical="center"/>
    </xf>
    <xf numFmtId="164" fontId="15" fillId="28" borderId="45" xfId="359" applyNumberFormat="1" applyFont="1" applyFill="1" applyBorder="1" applyAlignment="1">
      <alignment horizontal="left" vertical="center"/>
    </xf>
    <xf numFmtId="0" fontId="72" fillId="30" borderId="52" xfId="0" applyFont="1" applyFill="1" applyBorder="1" applyAlignment="1">
      <alignment horizontal="left" vertical="center" wrapText="1"/>
    </xf>
    <xf numFmtId="0" fontId="72" fillId="30" borderId="27" xfId="0" applyFont="1" applyFill="1" applyBorder="1" applyAlignment="1">
      <alignment horizontal="left" vertical="center" wrapText="1"/>
    </xf>
    <xf numFmtId="0" fontId="0" fillId="25" borderId="0" xfId="0" applyFill="1" applyBorder="1" applyAlignment="1">
      <alignment wrapText="1"/>
    </xf>
    <xf numFmtId="167" fontId="15" fillId="25" borderId="0" xfId="495" applyNumberFormat="1" applyFill="1" applyBorder="1" applyAlignment="1">
      <alignment horizontal="left" vertical="center" wrapText="1"/>
    </xf>
    <xf numFmtId="0" fontId="15" fillId="25" borderId="0" xfId="0" applyFont="1" applyFill="1" applyAlignment="1">
      <alignment vertical="center"/>
    </xf>
    <xf numFmtId="49" fontId="18" fillId="28" borderId="0" xfId="359" applyNumberFormat="1" applyFont="1" applyFill="1" applyBorder="1" applyAlignment="1">
      <alignment horizontal="left" vertical="center" wrapText="1"/>
    </xf>
    <xf numFmtId="49" fontId="18" fillId="29" borderId="0" xfId="359" applyNumberFormat="1" applyFont="1" applyFill="1" applyBorder="1" applyAlignment="1">
      <alignment horizontal="left" vertical="center" wrapText="1"/>
    </xf>
    <xf numFmtId="0" fontId="17" fillId="30" borderId="49" xfId="0" applyFont="1" applyFill="1" applyBorder="1" applyAlignment="1">
      <alignment horizontal="left" vertical="center" wrapText="1"/>
    </xf>
    <xf numFmtId="0" fontId="19" fillId="27" borderId="61" xfId="0" applyFont="1" applyFill="1" applyBorder="1" applyAlignment="1">
      <alignment horizontal="left" vertical="center" wrapText="1"/>
    </xf>
    <xf numFmtId="164" fontId="18" fillId="28" borderId="48" xfId="359" applyNumberFormat="1" applyFont="1" applyFill="1" applyBorder="1" applyAlignment="1">
      <alignment horizontal="left" vertical="center" wrapText="1"/>
    </xf>
    <xf numFmtId="164" fontId="20" fillId="29" borderId="48" xfId="359" applyNumberFormat="1" applyFont="1" applyFill="1" applyBorder="1" applyAlignment="1">
      <alignment horizontal="left" vertical="center" wrapText="1"/>
    </xf>
    <xf numFmtId="164" fontId="20" fillId="29" borderId="52" xfId="359" applyNumberFormat="1" applyFont="1" applyFill="1" applyBorder="1" applyAlignment="1">
      <alignment horizontal="left" vertical="center" wrapText="1"/>
    </xf>
    <xf numFmtId="167" fontId="15" fillId="25" borderId="27" xfId="495" applyNumberFormat="1" applyFill="1" applyBorder="1" applyAlignment="1">
      <alignment horizontal="left" vertical="center" wrapText="1"/>
    </xf>
    <xf numFmtId="49" fontId="18" fillId="29" borderId="27" xfId="359" applyNumberFormat="1" applyFont="1" applyFill="1" applyBorder="1" applyAlignment="1">
      <alignment horizontal="left" vertical="center" wrapText="1"/>
    </xf>
    <xf numFmtId="43" fontId="57" fillId="24" borderId="0" xfId="986" applyFont="1" applyFill="1" applyBorder="1" applyAlignment="1">
      <alignment horizontal="left" vertical="center" wrapText="1"/>
    </xf>
    <xf numFmtId="0" fontId="17" fillId="30" borderId="59" xfId="0" applyFont="1" applyFill="1" applyBorder="1" applyAlignment="1">
      <alignment horizontal="left" vertical="center" wrapText="1"/>
    </xf>
    <xf numFmtId="43" fontId="15" fillId="25" borderId="0" xfId="77" applyFill="1" applyBorder="1" applyAlignment="1">
      <alignment horizontal="left" vertical="center" wrapText="1"/>
    </xf>
    <xf numFmtId="0" fontId="0" fillId="0" borderId="0" xfId="0" applyBorder="1"/>
    <xf numFmtId="164" fontId="15" fillId="28" borderId="23" xfId="359" applyNumberFormat="1" applyFont="1" applyFill="1" applyBorder="1" applyAlignment="1">
      <alignment horizontal="left" vertical="center"/>
    </xf>
    <xf numFmtId="0" fontId="15" fillId="25" borderId="24" xfId="0" quotePrefix="1" applyFont="1" applyFill="1" applyBorder="1" applyAlignment="1">
      <alignment horizontal="left" vertical="center" wrapText="1"/>
    </xf>
    <xf numFmtId="0" fontId="15" fillId="25" borderId="27" xfId="0" quotePrefix="1" applyFont="1" applyFill="1" applyBorder="1" applyAlignment="1">
      <alignment horizontal="left" vertical="center" wrapText="1"/>
    </xf>
    <xf numFmtId="0" fontId="0" fillId="25" borderId="27" xfId="0" applyFill="1" applyBorder="1"/>
    <xf numFmtId="0" fontId="0" fillId="25" borderId="40" xfId="0" applyFill="1" applyBorder="1"/>
    <xf numFmtId="0" fontId="0" fillId="25" borderId="28" xfId="0" applyFill="1" applyBorder="1"/>
    <xf numFmtId="167" fontId="18" fillId="28" borderId="67" xfId="495" applyNumberFormat="1" applyFont="1" applyFill="1" applyBorder="1" applyAlignment="1">
      <alignment horizontal="right"/>
    </xf>
    <xf numFmtId="0" fontId="0" fillId="25" borderId="0" xfId="0" applyFill="1" applyBorder="1"/>
    <xf numFmtId="167" fontId="15" fillId="25" borderId="32" xfId="495" applyNumberFormat="1" applyFont="1" applyFill="1" applyBorder="1" applyAlignment="1">
      <alignment horizontal="center"/>
    </xf>
    <xf numFmtId="167" fontId="15" fillId="25" borderId="70" xfId="495" applyNumberFormat="1" applyFont="1" applyFill="1" applyBorder="1" applyAlignment="1">
      <alignment horizontal="right"/>
    </xf>
    <xf numFmtId="167" fontId="15" fillId="25" borderId="0" xfId="495" applyNumberFormat="1" applyFont="1" applyFill="1" applyBorder="1" applyAlignment="1">
      <alignment horizontal="left" wrapText="1"/>
    </xf>
    <xf numFmtId="167" fontId="15" fillId="25" borderId="0" xfId="495" applyNumberFormat="1" applyFont="1" applyFill="1" applyBorder="1" applyAlignment="1">
      <alignment horizontal="center" wrapText="1"/>
    </xf>
    <xf numFmtId="167" fontId="15" fillId="25" borderId="0" xfId="0" applyNumberFormat="1" applyFont="1" applyFill="1" applyBorder="1" applyAlignment="1">
      <alignment horizontal="left" wrapText="1"/>
    </xf>
    <xf numFmtId="0" fontId="15" fillId="25" borderId="0" xfId="0" applyFont="1" applyFill="1" applyBorder="1" applyAlignment="1">
      <alignment wrapText="1"/>
    </xf>
    <xf numFmtId="167" fontId="0" fillId="25" borderId="0" xfId="495" applyNumberFormat="1" applyFont="1" applyFill="1" applyBorder="1" applyAlignment="1">
      <alignment horizontal="left" vertical="center" wrapText="1"/>
    </xf>
    <xf numFmtId="43" fontId="15" fillId="25" borderId="0" xfId="77" applyFont="1" applyFill="1" applyBorder="1" applyAlignment="1">
      <alignment horizontal="left" vertical="center" wrapText="1"/>
    </xf>
    <xf numFmtId="0" fontId="15" fillId="25" borderId="0" xfId="0" applyFont="1" applyFill="1"/>
    <xf numFmtId="0" fontId="15" fillId="25" borderId="0" xfId="577" applyFill="1" applyBorder="1"/>
    <xf numFmtId="0" fontId="15" fillId="25" borderId="0" xfId="577" applyFill="1"/>
    <xf numFmtId="0" fontId="61" fillId="25" borderId="0" xfId="914" applyFont="1" applyFill="1" applyBorder="1" applyAlignment="1">
      <alignment horizontal="left" vertical="center" wrapText="1"/>
    </xf>
    <xf numFmtId="0" fontId="15" fillId="25" borderId="0" xfId="577" applyFill="1" applyBorder="1" applyAlignment="1">
      <alignment wrapText="1"/>
    </xf>
    <xf numFmtId="0" fontId="15" fillId="25" borderId="0" xfId="577" applyFont="1" applyFill="1" applyBorder="1" applyAlignment="1">
      <alignment horizontal="left" vertical="center" wrapText="1"/>
    </xf>
    <xf numFmtId="43" fontId="61" fillId="25" borderId="0" xfId="584" applyFont="1" applyFill="1" applyBorder="1" applyAlignment="1" applyProtection="1">
      <alignment horizontal="left" vertical="center" wrapText="1"/>
    </xf>
    <xf numFmtId="172" fontId="61" fillId="25" borderId="0" xfId="915" applyNumberFormat="1" applyFont="1" applyFill="1" applyBorder="1" applyAlignment="1">
      <alignment horizontal="right" vertical="center" wrapText="1"/>
    </xf>
    <xf numFmtId="171" fontId="61" fillId="25" borderId="0" xfId="875" applyNumberFormat="1" applyFont="1" applyFill="1" applyBorder="1" applyAlignment="1">
      <alignment horizontal="right" vertical="center" wrapText="1"/>
    </xf>
    <xf numFmtId="0" fontId="15" fillId="25" borderId="0" xfId="0" applyFont="1" applyFill="1" applyBorder="1"/>
    <xf numFmtId="43" fontId="61" fillId="25" borderId="40" xfId="584" applyFont="1" applyFill="1" applyBorder="1" applyAlignment="1" applyProtection="1">
      <alignment horizontal="left" vertical="center" wrapText="1"/>
    </xf>
    <xf numFmtId="0" fontId="0" fillId="0" borderId="42" xfId="0" applyBorder="1" applyAlignment="1">
      <alignment vertical="center" wrapText="1"/>
    </xf>
    <xf numFmtId="0" fontId="0" fillId="0" borderId="42" xfId="0" applyBorder="1" applyAlignment="1">
      <alignment vertical="center"/>
    </xf>
    <xf numFmtId="0" fontId="0" fillId="0" borderId="44" xfId="0" applyBorder="1" applyAlignment="1">
      <alignment vertical="center"/>
    </xf>
    <xf numFmtId="0" fontId="15" fillId="0" borderId="42" xfId="0" applyFont="1" applyBorder="1" applyAlignment="1">
      <alignment vertical="center" wrapText="1"/>
    </xf>
    <xf numFmtId="0" fontId="0" fillId="0" borderId="42" xfId="0" applyBorder="1"/>
    <xf numFmtId="0" fontId="15" fillId="0" borderId="42" xfId="0" applyFont="1" applyBorder="1" applyAlignment="1">
      <alignment vertical="top" wrapText="1"/>
    </xf>
    <xf numFmtId="0" fontId="15" fillId="0" borderId="42" xfId="0" applyFont="1" applyBorder="1" applyAlignment="1">
      <alignment vertical="center"/>
    </xf>
    <xf numFmtId="0" fontId="15" fillId="0" borderId="42" xfId="0" applyFont="1" applyBorder="1"/>
    <xf numFmtId="0" fontId="72" fillId="27" borderId="65" xfId="0" applyFont="1" applyFill="1" applyBorder="1" applyAlignment="1">
      <alignment horizontal="left" vertical="center"/>
    </xf>
    <xf numFmtId="0" fontId="72" fillId="30" borderId="63" xfId="0" applyFont="1" applyFill="1" applyBorder="1" applyAlignment="1">
      <alignment horizontal="left" vertical="center" wrapText="1"/>
    </xf>
    <xf numFmtId="0" fontId="17" fillId="30" borderId="63" xfId="0" applyFont="1" applyFill="1" applyBorder="1" applyAlignment="1">
      <alignment horizontal="left" vertical="center" wrapText="1"/>
    </xf>
    <xf numFmtId="0" fontId="0" fillId="0" borderId="42" xfId="0" applyBorder="1" applyAlignment="1">
      <alignment wrapText="1"/>
    </xf>
    <xf numFmtId="0" fontId="15" fillId="0" borderId="24" xfId="0" applyFont="1" applyBorder="1" applyAlignment="1">
      <alignment wrapText="1"/>
    </xf>
    <xf numFmtId="0" fontId="15" fillId="25" borderId="40" xfId="577" applyFill="1" applyBorder="1"/>
    <xf numFmtId="0" fontId="15" fillId="25" borderId="0" xfId="577" applyFont="1" applyFill="1" applyAlignment="1">
      <alignment horizontal="left" vertical="center" wrapText="1"/>
    </xf>
    <xf numFmtId="0" fontId="15" fillId="25" borderId="0" xfId="577" applyFill="1" applyAlignment="1">
      <alignment horizontal="left" vertical="center" wrapText="1"/>
    </xf>
    <xf numFmtId="0" fontId="15" fillId="25" borderId="0" xfId="577" applyFont="1" applyFill="1" applyBorder="1" applyAlignment="1">
      <alignment horizontal="center" vertical="center" wrapText="1"/>
    </xf>
    <xf numFmtId="0" fontId="15" fillId="25" borderId="0" xfId="577" applyFont="1" applyFill="1" applyAlignment="1">
      <alignment vertical="center"/>
    </xf>
    <xf numFmtId="0" fontId="19" fillId="27" borderId="61" xfId="577" applyFont="1" applyFill="1" applyBorder="1" applyAlignment="1">
      <alignment horizontal="left" vertical="center" wrapText="1"/>
    </xf>
    <xf numFmtId="0" fontId="17" fillId="30" borderId="49" xfId="577" applyFont="1" applyFill="1" applyBorder="1" applyAlignment="1">
      <alignment horizontal="left" vertical="center" wrapText="1"/>
    </xf>
    <xf numFmtId="0" fontId="17" fillId="30" borderId="59" xfId="577" applyFont="1" applyFill="1" applyBorder="1" applyAlignment="1">
      <alignment horizontal="left" vertical="center" wrapText="1"/>
    </xf>
    <xf numFmtId="0" fontId="17" fillId="30" borderId="42" xfId="577" applyFont="1" applyFill="1" applyBorder="1" applyAlignment="1">
      <alignment horizontal="left" vertical="center" wrapText="1"/>
    </xf>
    <xf numFmtId="0" fontId="15" fillId="25" borderId="27" xfId="577" applyFill="1" applyBorder="1"/>
    <xf numFmtId="0" fontId="61" fillId="25" borderId="40" xfId="914" applyFont="1" applyFill="1" applyBorder="1" applyAlignment="1">
      <alignment horizontal="left" vertical="center" wrapText="1"/>
    </xf>
    <xf numFmtId="0" fontId="17" fillId="25" borderId="0" xfId="577" applyFont="1" applyFill="1" applyBorder="1" applyAlignment="1">
      <alignment horizontal="left" vertical="center" wrapText="1"/>
    </xf>
    <xf numFmtId="0" fontId="15" fillId="25" borderId="0" xfId="577" applyFill="1" applyBorder="1" applyAlignment="1">
      <alignment horizontal="left" vertical="center" wrapText="1"/>
    </xf>
    <xf numFmtId="0" fontId="17" fillId="25" borderId="79" xfId="577" applyFont="1" applyFill="1" applyBorder="1" applyAlignment="1">
      <alignment horizontal="left" vertical="center" wrapText="1"/>
    </xf>
    <xf numFmtId="167" fontId="15" fillId="25" borderId="0" xfId="495" applyNumberFormat="1" applyFont="1" applyFill="1" applyBorder="1" applyAlignment="1">
      <alignment horizontal="left" vertical="top" wrapText="1"/>
    </xf>
    <xf numFmtId="0" fontId="15" fillId="25" borderId="0" xfId="577" applyFill="1" applyBorder="1" applyAlignment="1"/>
    <xf numFmtId="0" fontId="0" fillId="25" borderId="83" xfId="0" applyFill="1" applyBorder="1"/>
    <xf numFmtId="0" fontId="15" fillId="25" borderId="40" xfId="577" applyFill="1" applyBorder="1" applyAlignment="1">
      <alignment wrapText="1"/>
    </xf>
    <xf numFmtId="0" fontId="17" fillId="30" borderId="42" xfId="0" applyFont="1" applyFill="1" applyBorder="1" applyAlignment="1">
      <alignment horizontal="left" vertical="center" wrapText="1"/>
    </xf>
    <xf numFmtId="0" fontId="17" fillId="30" borderId="44" xfId="0" applyFont="1" applyFill="1" applyBorder="1" applyAlignment="1">
      <alignment horizontal="left" vertical="center" wrapText="1"/>
    </xf>
    <xf numFmtId="0" fontId="17" fillId="30" borderId="0" xfId="0" applyFont="1" applyFill="1" applyBorder="1" applyAlignment="1">
      <alignment horizontal="left" vertical="center" wrapText="1"/>
    </xf>
    <xf numFmtId="0" fontId="17" fillId="30" borderId="51" xfId="0" applyFont="1" applyFill="1" applyBorder="1" applyAlignment="1">
      <alignment horizontal="left" vertical="center" wrapText="1"/>
    </xf>
    <xf numFmtId="0" fontId="19" fillId="27" borderId="81" xfId="0" applyFont="1" applyFill="1" applyBorder="1" applyAlignment="1">
      <alignment horizontal="left" vertical="center" wrapText="1"/>
    </xf>
    <xf numFmtId="0" fontId="17" fillId="30" borderId="58" xfId="0" applyFont="1" applyFill="1" applyBorder="1" applyAlignment="1">
      <alignment horizontal="left" vertical="center" wrapText="1"/>
    </xf>
    <xf numFmtId="0" fontId="0" fillId="25" borderId="42" xfId="0" applyFill="1" applyBorder="1" applyAlignment="1">
      <alignment wrapText="1"/>
    </xf>
    <xf numFmtId="0" fontId="15" fillId="25" borderId="42" xfId="0" applyFont="1" applyFill="1" applyBorder="1" applyAlignment="1">
      <alignment wrapText="1"/>
    </xf>
    <xf numFmtId="0" fontId="0" fillId="25" borderId="44" xfId="0" applyFill="1" applyBorder="1" applyAlignment="1">
      <alignment wrapText="1"/>
    </xf>
    <xf numFmtId="0" fontId="0" fillId="0" borderId="0" xfId="0" applyBorder="1" applyAlignment="1">
      <alignment wrapText="1"/>
    </xf>
    <xf numFmtId="0" fontId="15" fillId="25" borderId="0" xfId="0" applyFont="1" applyFill="1" applyAlignment="1">
      <alignment wrapText="1"/>
    </xf>
    <xf numFmtId="167" fontId="15" fillId="25" borderId="36" xfId="495" applyNumberFormat="1" applyFont="1" applyFill="1" applyBorder="1" applyAlignment="1">
      <alignment horizontal="right"/>
    </xf>
    <xf numFmtId="167" fontId="15" fillId="25" borderId="72" xfId="495" applyNumberFormat="1" applyFont="1" applyFill="1" applyBorder="1" applyAlignment="1">
      <alignment horizontal="right"/>
    </xf>
    <xf numFmtId="167" fontId="15" fillId="25" borderId="32" xfId="495" applyNumberFormat="1" applyFont="1" applyFill="1" applyBorder="1" applyAlignment="1">
      <alignment horizontal="left"/>
    </xf>
    <xf numFmtId="0" fontId="15" fillId="25" borderId="0" xfId="0" applyFont="1" applyFill="1" applyBorder="1" applyAlignment="1">
      <alignment horizontal="left" wrapText="1"/>
    </xf>
    <xf numFmtId="3" fontId="15" fillId="25" borderId="0" xfId="0" applyNumberFormat="1" applyFont="1" applyFill="1" applyBorder="1" applyAlignment="1">
      <alignment wrapText="1"/>
    </xf>
    <xf numFmtId="167" fontId="15" fillId="25" borderId="0" xfId="0" applyNumberFormat="1" applyFont="1" applyFill="1" applyBorder="1" applyAlignment="1">
      <alignment wrapText="1"/>
    </xf>
    <xf numFmtId="167" fontId="15" fillId="25" borderId="70" xfId="495" applyNumberFormat="1" applyFont="1" applyFill="1" applyBorder="1" applyAlignment="1">
      <alignment horizontal="left"/>
    </xf>
    <xf numFmtId="167" fontId="15" fillId="25" borderId="0" xfId="495" applyNumberFormat="1" applyFont="1" applyFill="1" applyBorder="1" applyAlignment="1">
      <alignment horizontal="left"/>
    </xf>
    <xf numFmtId="167" fontId="15" fillId="25" borderId="36" xfId="495" applyNumberFormat="1" applyFont="1" applyFill="1" applyBorder="1" applyAlignment="1">
      <alignment horizontal="left"/>
    </xf>
    <xf numFmtId="167" fontId="15" fillId="25" borderId="27" xfId="0" applyNumberFormat="1" applyFont="1" applyFill="1" applyBorder="1" applyAlignment="1">
      <alignment wrapText="1"/>
    </xf>
    <xf numFmtId="0" fontId="43" fillId="25" borderId="0" xfId="0" applyFont="1" applyFill="1"/>
    <xf numFmtId="0" fontId="15" fillId="25" borderId="40" xfId="0" applyFont="1" applyFill="1" applyBorder="1" applyAlignment="1">
      <alignment horizontal="left"/>
    </xf>
    <xf numFmtId="0" fontId="15" fillId="25" borderId="40" xfId="914" applyFont="1" applyFill="1" applyBorder="1" applyAlignment="1">
      <alignment horizontal="left" vertical="center" wrapText="1"/>
    </xf>
    <xf numFmtId="0" fontId="15" fillId="25" borderId="40" xfId="577" applyFont="1" applyFill="1" applyBorder="1" applyAlignment="1">
      <alignment horizontal="left" wrapText="1"/>
    </xf>
    <xf numFmtId="0" fontId="15" fillId="0" borderId="40" xfId="0" applyFont="1" applyBorder="1" applyAlignment="1">
      <alignment horizontal="left"/>
    </xf>
    <xf numFmtId="172" fontId="15" fillId="25" borderId="40" xfId="914" applyNumberFormat="1" applyFont="1" applyFill="1" applyBorder="1" applyAlignment="1">
      <alignment horizontal="left" vertical="center" wrapText="1"/>
    </xf>
    <xf numFmtId="0" fontId="15" fillId="25" borderId="40" xfId="914" applyFont="1" applyFill="1" applyBorder="1" applyAlignment="1">
      <alignment horizontal="left" vertical="top" wrapText="1"/>
    </xf>
    <xf numFmtId="0" fontId="15" fillId="25" borderId="40" xfId="0" applyFont="1" applyFill="1" applyBorder="1" applyAlignment="1">
      <alignment horizontal="left" vertical="center" wrapText="1"/>
    </xf>
    <xf numFmtId="0" fontId="15" fillId="25" borderId="40" xfId="577" applyFont="1" applyFill="1" applyBorder="1" applyAlignment="1">
      <alignment horizontal="left" vertical="center" wrapText="1"/>
    </xf>
    <xf numFmtId="0" fontId="60" fillId="25" borderId="40" xfId="577" applyFont="1" applyFill="1" applyBorder="1" applyAlignment="1">
      <alignment horizontal="left" vertical="top" wrapText="1"/>
    </xf>
    <xf numFmtId="0" fontId="60" fillId="25" borderId="40" xfId="576" applyFont="1" applyFill="1" applyBorder="1" applyAlignment="1">
      <alignment horizontal="left" vertical="center" wrapText="1"/>
    </xf>
    <xf numFmtId="0" fontId="60" fillId="25" borderId="40" xfId="577" applyFont="1" applyFill="1" applyBorder="1" applyAlignment="1">
      <alignment horizontal="left" vertical="center" wrapText="1"/>
    </xf>
    <xf numFmtId="0" fontId="60" fillId="25" borderId="40" xfId="0" applyFont="1" applyFill="1" applyBorder="1" applyAlignment="1">
      <alignment horizontal="left" vertical="center" wrapText="1"/>
    </xf>
    <xf numFmtId="0" fontId="60" fillId="25" borderId="28" xfId="577" applyFont="1" applyFill="1" applyBorder="1" applyAlignment="1">
      <alignment horizontal="left" vertical="center" wrapText="1"/>
    </xf>
    <xf numFmtId="0" fontId="0" fillId="25" borderId="24" xfId="0" applyFill="1" applyBorder="1" applyAlignment="1">
      <alignment wrapText="1"/>
    </xf>
    <xf numFmtId="0" fontId="0" fillId="25" borderId="42" xfId="0" applyFill="1" applyBorder="1"/>
    <xf numFmtId="0" fontId="15" fillId="25" borderId="84" xfId="0" quotePrefix="1" applyFont="1" applyFill="1" applyBorder="1" applyAlignment="1">
      <alignment horizontal="left" vertical="center" wrapText="1"/>
    </xf>
    <xf numFmtId="0" fontId="0" fillId="25" borderId="84" xfId="0" applyFill="1" applyBorder="1" applyAlignment="1">
      <alignment wrapText="1"/>
    </xf>
    <xf numFmtId="0" fontId="0" fillId="25" borderId="84" xfId="0" applyFill="1" applyBorder="1"/>
    <xf numFmtId="0" fontId="15" fillId="25" borderId="84" xfId="0" applyFont="1" applyFill="1" applyBorder="1" applyAlignment="1">
      <alignment wrapText="1"/>
    </xf>
    <xf numFmtId="0" fontId="0" fillId="0" borderId="42" xfId="0" applyFill="1" applyBorder="1" applyAlignment="1">
      <alignment wrapText="1"/>
    </xf>
    <xf numFmtId="0" fontId="15" fillId="25" borderId="42" xfId="0" applyFont="1" applyFill="1" applyBorder="1" applyAlignment="1">
      <alignment horizontal="left" vertical="center" wrapText="1"/>
    </xf>
    <xf numFmtId="0" fontId="0" fillId="25" borderId="42" xfId="0" applyFill="1" applyBorder="1" applyAlignment="1">
      <alignment vertical="center" wrapText="1"/>
    </xf>
    <xf numFmtId="0" fontId="0" fillId="25" borderId="42" xfId="0" applyFill="1" applyBorder="1" applyAlignment="1">
      <alignment vertical="center"/>
    </xf>
    <xf numFmtId="0" fontId="15" fillId="25" borderId="42" xfId="0" applyFont="1" applyFill="1" applyBorder="1" applyAlignment="1">
      <alignment vertical="center" wrapText="1"/>
    </xf>
    <xf numFmtId="0" fontId="15" fillId="25" borderId="44" xfId="0" applyFont="1" applyFill="1" applyBorder="1" applyAlignment="1">
      <alignment wrapText="1"/>
    </xf>
    <xf numFmtId="0" fontId="17" fillId="30" borderId="21" xfId="0" applyFont="1" applyFill="1" applyBorder="1" applyAlignment="1">
      <alignment horizontal="center" wrapText="1"/>
    </xf>
    <xf numFmtId="167" fontId="15" fillId="25" borderId="0" xfId="0" applyNumberFormat="1" applyFont="1" applyFill="1" applyBorder="1"/>
    <xf numFmtId="167" fontId="15" fillId="25" borderId="0" xfId="495" applyNumberFormat="1" applyFont="1" applyFill="1" applyBorder="1"/>
    <xf numFmtId="167" fontId="15" fillId="25" borderId="0" xfId="0" applyNumberFormat="1" applyFont="1" applyFill="1" applyBorder="1" applyAlignment="1">
      <alignment horizontal="right"/>
    </xf>
    <xf numFmtId="167" fontId="15" fillId="25" borderId="27" xfId="0" applyNumberFormat="1" applyFont="1" applyFill="1" applyBorder="1"/>
    <xf numFmtId="0" fontId="15" fillId="0" borderId="40" xfId="577" applyBorder="1"/>
    <xf numFmtId="0" fontId="17" fillId="30" borderId="43" xfId="577" applyFont="1" applyFill="1" applyBorder="1" applyAlignment="1">
      <alignment horizontal="left" vertical="center" wrapText="1"/>
    </xf>
    <xf numFmtId="0" fontId="15" fillId="0" borderId="40" xfId="570" applyBorder="1"/>
    <xf numFmtId="17" fontId="61" fillId="25" borderId="40" xfId="584" applyNumberFormat="1" applyFont="1" applyFill="1" applyBorder="1" applyAlignment="1" applyProtection="1">
      <alignment horizontal="left" vertical="center" wrapText="1"/>
    </xf>
    <xf numFmtId="0" fontId="15" fillId="25" borderId="28" xfId="577" applyFill="1" applyBorder="1"/>
    <xf numFmtId="9" fontId="67" fillId="25" borderId="0" xfId="495" applyFont="1" applyFill="1"/>
    <xf numFmtId="10" fontId="67" fillId="25" borderId="79" xfId="495" applyNumberFormat="1" applyFont="1" applyFill="1" applyBorder="1" applyAlignment="1">
      <alignment horizontal="right"/>
    </xf>
    <xf numFmtId="10" fontId="67" fillId="25" borderId="85" xfId="495" applyNumberFormat="1" applyFont="1" applyFill="1" applyBorder="1" applyAlignment="1">
      <alignment horizontal="right"/>
    </xf>
    <xf numFmtId="10" fontId="67" fillId="25" borderId="86" xfId="495" applyNumberFormat="1" applyFont="1" applyFill="1" applyBorder="1" applyAlignment="1">
      <alignment horizontal="right"/>
    </xf>
    <xf numFmtId="0" fontId="15" fillId="28" borderId="83" xfId="577" applyFill="1" applyBorder="1"/>
    <xf numFmtId="172" fontId="15" fillId="28" borderId="83" xfId="577" applyNumberFormat="1" applyFill="1" applyBorder="1"/>
    <xf numFmtId="164" fontId="15" fillId="28" borderId="83" xfId="577" applyNumberFormat="1" applyFill="1" applyBorder="1"/>
    <xf numFmtId="172" fontId="15" fillId="25" borderId="83" xfId="865" applyNumberFormat="1" applyFont="1" applyFill="1" applyBorder="1" applyAlignment="1" applyProtection="1">
      <alignment horizontal="left" vertical="center" wrapText="1"/>
    </xf>
    <xf numFmtId="172" fontId="60" fillId="25" borderId="83" xfId="577" applyNumberFormat="1" applyFont="1" applyFill="1" applyBorder="1" applyAlignment="1">
      <alignment horizontal="left" vertical="center" wrapText="1"/>
    </xf>
    <xf numFmtId="9" fontId="15" fillId="25" borderId="40" xfId="495" applyFill="1" applyBorder="1"/>
    <xf numFmtId="164" fontId="61" fillId="25" borderId="27" xfId="359" applyNumberFormat="1" applyFont="1" applyFill="1" applyBorder="1" applyAlignment="1">
      <alignment horizontal="right" vertical="center" wrapText="1"/>
    </xf>
    <xf numFmtId="0" fontId="19" fillId="27" borderId="45" xfId="577" applyFont="1" applyFill="1" applyBorder="1" applyAlignment="1">
      <alignment horizontal="center"/>
    </xf>
    <xf numFmtId="0" fontId="19" fillId="27" borderId="44" xfId="577" applyNumberFormat="1" applyFont="1" applyFill="1" applyBorder="1" applyAlignment="1">
      <alignment horizontal="center"/>
    </xf>
    <xf numFmtId="172" fontId="61" fillId="25" borderId="58" xfId="865" applyNumberFormat="1" applyFont="1" applyFill="1" applyBorder="1" applyAlignment="1">
      <alignment horizontal="right" vertical="center" wrapText="1"/>
    </xf>
    <xf numFmtId="0" fontId="15" fillId="25" borderId="58" xfId="577" applyFill="1" applyBorder="1"/>
    <xf numFmtId="223" fontId="61" fillId="25" borderId="0" xfId="914" applyNumberFormat="1" applyFont="1" applyFill="1" applyBorder="1" applyAlignment="1">
      <alignment vertical="center" wrapText="1"/>
    </xf>
    <xf numFmtId="232" fontId="61" fillId="25" borderId="0" xfId="914" applyNumberFormat="1" applyFont="1" applyFill="1" applyBorder="1" applyAlignment="1" applyProtection="1">
      <alignment horizontal="left" vertical="center" wrapText="1"/>
    </xf>
    <xf numFmtId="0" fontId="15" fillId="25" borderId="74" xfId="577" applyFill="1" applyBorder="1"/>
    <xf numFmtId="223" fontId="61" fillId="25" borderId="60" xfId="914" applyNumberFormat="1" applyFont="1" applyFill="1" applyBorder="1" applyAlignment="1" applyProtection="1">
      <alignment horizontal="right" vertical="center" wrapText="1"/>
    </xf>
    <xf numFmtId="0" fontId="19" fillId="27" borderId="87" xfId="577" applyNumberFormat="1" applyFont="1" applyFill="1" applyBorder="1" applyAlignment="1">
      <alignment horizontal="center"/>
    </xf>
    <xf numFmtId="223" fontId="61" fillId="25" borderId="73" xfId="577" applyNumberFormat="1" applyFont="1" applyFill="1" applyBorder="1" applyAlignment="1">
      <alignment horizontal="left" vertical="center" wrapText="1"/>
    </xf>
    <xf numFmtId="172" fontId="61" fillId="25" borderId="73" xfId="870" applyNumberFormat="1" applyFont="1" applyFill="1" applyBorder="1" applyAlignment="1">
      <alignment horizontal="right" vertical="center" wrapText="1"/>
    </xf>
    <xf numFmtId="223" fontId="61" fillId="25" borderId="73" xfId="914" applyNumberFormat="1" applyFont="1" applyFill="1" applyBorder="1" applyAlignment="1">
      <alignment vertical="center" wrapText="1"/>
    </xf>
    <xf numFmtId="172" fontId="61" fillId="25" borderId="73" xfId="865" applyNumberFormat="1" applyFont="1" applyFill="1" applyBorder="1" applyAlignment="1" applyProtection="1">
      <alignment horizontal="right" vertical="center" wrapText="1"/>
    </xf>
    <xf numFmtId="0" fontId="17" fillId="27" borderId="27" xfId="577" applyFont="1" applyFill="1" applyBorder="1" applyAlignment="1">
      <alignment horizontal="center" wrapText="1"/>
    </xf>
    <xf numFmtId="0" fontId="17" fillId="27" borderId="28" xfId="577" applyFont="1" applyFill="1" applyBorder="1" applyAlignment="1">
      <alignment horizontal="center" wrapText="1"/>
    </xf>
    <xf numFmtId="0" fontId="16" fillId="30" borderId="52" xfId="577" applyFont="1" applyFill="1" applyBorder="1"/>
    <xf numFmtId="37" fontId="67" fillId="25" borderId="0" xfId="914" applyNumberFormat="1" applyFont="1" applyFill="1" applyBorder="1" applyAlignment="1">
      <alignment horizontal="right" vertical="center" wrapText="1"/>
    </xf>
    <xf numFmtId="166" fontId="67" fillId="25" borderId="0" xfId="584" applyNumberFormat="1" applyFont="1" applyFill="1" applyBorder="1" applyAlignment="1">
      <alignment horizontal="right" vertical="center" wrapText="1"/>
    </xf>
    <xf numFmtId="3" fontId="67" fillId="25" borderId="0" xfId="914" applyNumberFormat="1" applyFont="1" applyFill="1" applyBorder="1" applyAlignment="1">
      <alignment horizontal="right" vertical="center" wrapText="1"/>
    </xf>
    <xf numFmtId="37" fontId="67" fillId="25" borderId="0" xfId="914" applyNumberFormat="1" applyFont="1" applyFill="1" applyBorder="1" applyAlignment="1">
      <alignment horizontal="right" vertical="top" wrapText="1"/>
    </xf>
    <xf numFmtId="37" fontId="67" fillId="25" borderId="0" xfId="0" applyNumberFormat="1" applyFont="1" applyFill="1" applyBorder="1" applyAlignment="1">
      <alignment horizontal="right" vertical="center" wrapText="1"/>
    </xf>
    <xf numFmtId="37" fontId="67" fillId="25" borderId="0" xfId="577" applyNumberFormat="1" applyFont="1" applyFill="1" applyBorder="1" applyAlignment="1">
      <alignment horizontal="right" vertical="center" wrapText="1"/>
    </xf>
    <xf numFmtId="37" fontId="87" fillId="25" borderId="0" xfId="577" applyNumberFormat="1" applyFont="1" applyFill="1" applyBorder="1" applyAlignment="1">
      <alignment horizontal="right" vertical="top" wrapText="1"/>
    </xf>
    <xf numFmtId="37" fontId="87" fillId="25" borderId="0" xfId="576" applyNumberFormat="1" applyFont="1" applyFill="1" applyBorder="1" applyAlignment="1">
      <alignment horizontal="right" vertical="center" wrapText="1"/>
    </xf>
    <xf numFmtId="37" fontId="87" fillId="25" borderId="0" xfId="577" applyNumberFormat="1" applyFont="1" applyFill="1" applyBorder="1" applyAlignment="1">
      <alignment horizontal="right" vertical="center" wrapText="1"/>
    </xf>
    <xf numFmtId="37" fontId="87" fillId="25" borderId="0" xfId="0" applyNumberFormat="1" applyFont="1" applyFill="1" applyBorder="1" applyAlignment="1">
      <alignment horizontal="right" vertical="center" wrapText="1"/>
    </xf>
    <xf numFmtId="9" fontId="67" fillId="25" borderId="40" xfId="495" applyFont="1" applyFill="1" applyBorder="1"/>
    <xf numFmtId="0" fontId="67" fillId="25" borderId="27" xfId="0" applyFont="1" applyFill="1" applyBorder="1"/>
    <xf numFmtId="0" fontId="15" fillId="25" borderId="88" xfId="0" applyFont="1" applyFill="1" applyBorder="1" applyAlignment="1">
      <alignment wrapText="1"/>
    </xf>
    <xf numFmtId="0" fontId="17" fillId="30" borderId="89" xfId="0" applyFont="1" applyFill="1" applyBorder="1" applyAlignment="1">
      <alignment horizontal="center" wrapText="1"/>
    </xf>
    <xf numFmtId="0" fontId="15" fillId="0" borderId="0" xfId="577" applyBorder="1"/>
    <xf numFmtId="0" fontId="15" fillId="0" borderId="0" xfId="570" applyBorder="1"/>
    <xf numFmtId="0" fontId="17" fillId="30" borderId="84" xfId="577" applyFont="1" applyFill="1" applyBorder="1" applyAlignment="1">
      <alignment horizontal="left" vertical="center" wrapText="1"/>
    </xf>
    <xf numFmtId="17" fontId="61" fillId="25" borderId="0" xfId="584" applyNumberFormat="1" applyFont="1" applyFill="1" applyBorder="1" applyAlignment="1" applyProtection="1">
      <alignment horizontal="left" vertical="center" wrapText="1"/>
    </xf>
    <xf numFmtId="0" fontId="19" fillId="27" borderId="81" xfId="577" applyFont="1" applyFill="1" applyBorder="1" applyAlignment="1">
      <alignment horizontal="left" vertical="center" wrapText="1"/>
    </xf>
    <xf numFmtId="0" fontId="17" fillId="30" borderId="51" xfId="577" applyFont="1" applyFill="1" applyBorder="1" applyAlignment="1">
      <alignment horizontal="left" vertical="center" wrapText="1"/>
    </xf>
    <xf numFmtId="0" fontId="17" fillId="30" borderId="58" xfId="577" applyFont="1" applyFill="1" applyBorder="1" applyAlignment="1">
      <alignment horizontal="left" vertical="center" wrapText="1"/>
    </xf>
    <xf numFmtId="0" fontId="17" fillId="30" borderId="43" xfId="0" applyFont="1" applyFill="1" applyBorder="1" applyAlignment="1">
      <alignment horizontal="left" vertical="center" wrapText="1"/>
    </xf>
    <xf numFmtId="0" fontId="15" fillId="25" borderId="27" xfId="0" applyFont="1" applyFill="1" applyBorder="1" applyAlignment="1">
      <alignment wrapText="1"/>
    </xf>
    <xf numFmtId="0" fontId="15" fillId="25" borderId="55" xfId="0" applyFont="1" applyFill="1" applyBorder="1" applyAlignment="1">
      <alignment wrapText="1"/>
    </xf>
    <xf numFmtId="0" fontId="15" fillId="0" borderId="44" xfId="0" applyFont="1" applyBorder="1" applyAlignment="1">
      <alignment wrapText="1"/>
    </xf>
    <xf numFmtId="0" fontId="15" fillId="25" borderId="84" xfId="0" applyFont="1" applyFill="1" applyBorder="1"/>
    <xf numFmtId="0" fontId="15" fillId="0" borderId="84" xfId="0" applyFont="1" applyBorder="1" applyAlignment="1">
      <alignment vertical="top" wrapText="1"/>
    </xf>
    <xf numFmtId="0" fontId="0" fillId="25" borderId="84" xfId="0" applyFill="1" applyBorder="1" applyAlignment="1">
      <alignment vertical="center" wrapText="1"/>
    </xf>
    <xf numFmtId="164" fontId="18" fillId="28" borderId="45" xfId="853" applyNumberFormat="1" applyFont="1" applyFill="1" applyBorder="1" applyAlignment="1">
      <alignment horizontal="left" vertical="center"/>
    </xf>
    <xf numFmtId="0" fontId="0" fillId="25" borderId="44" xfId="0" quotePrefix="1" applyFill="1" applyBorder="1" applyAlignment="1">
      <alignment horizontal="left" vertical="center" wrapText="1"/>
    </xf>
    <xf numFmtId="0" fontId="0" fillId="25" borderId="44" xfId="0" applyFill="1" applyBorder="1" applyAlignment="1">
      <alignment vertical="center" wrapText="1"/>
    </xf>
    <xf numFmtId="0" fontId="17" fillId="30" borderId="52" xfId="0" applyFont="1" applyFill="1" applyBorder="1" applyAlignment="1">
      <alignment horizontal="left" vertical="center" wrapText="1"/>
    </xf>
    <xf numFmtId="0" fontId="62" fillId="26" borderId="83" xfId="0" applyFont="1" applyFill="1" applyBorder="1" applyAlignment="1">
      <alignment horizontal="left" vertical="center" wrapText="1"/>
    </xf>
    <xf numFmtId="0" fontId="62" fillId="27" borderId="83" xfId="0" applyFont="1" applyFill="1" applyBorder="1" applyAlignment="1">
      <alignment horizontal="left" vertical="center" wrapText="1"/>
    </xf>
    <xf numFmtId="172" fontId="0" fillId="25" borderId="83" xfId="577" applyNumberFormat="1" applyFont="1" applyFill="1" applyBorder="1" applyAlignment="1">
      <alignment vertical="center" wrapText="1"/>
    </xf>
    <xf numFmtId="0" fontId="62" fillId="26" borderId="0" xfId="577" applyFont="1" applyFill="1" applyBorder="1" applyAlignment="1">
      <alignment horizontal="center" vertical="center" wrapText="1"/>
    </xf>
    <xf numFmtId="0" fontId="62" fillId="26" borderId="0" xfId="914" applyFont="1" applyFill="1" applyBorder="1" applyAlignment="1">
      <alignment horizontal="center" vertical="center" wrapText="1"/>
    </xf>
    <xf numFmtId="0" fontId="62" fillId="27" borderId="0" xfId="914" applyFont="1" applyFill="1" applyBorder="1" applyAlignment="1" applyProtection="1">
      <alignment horizontal="center" vertical="center" wrapText="1"/>
    </xf>
    <xf numFmtId="0" fontId="62" fillId="26" borderId="0" xfId="914" applyFont="1" applyFill="1" applyBorder="1" applyAlignment="1" applyProtection="1">
      <alignment horizontal="center" vertical="center" wrapText="1"/>
    </xf>
    <xf numFmtId="0" fontId="62" fillId="26" borderId="0" xfId="0" applyFont="1" applyFill="1" applyBorder="1" applyAlignment="1">
      <alignment horizontal="center" vertical="center" wrapText="1"/>
    </xf>
    <xf numFmtId="0" fontId="62" fillId="34" borderId="0" xfId="577" applyFont="1" applyFill="1" applyBorder="1" applyAlignment="1">
      <alignment horizontal="center" vertical="center" wrapText="1"/>
    </xf>
    <xf numFmtId="43" fontId="62" fillId="26" borderId="0" xfId="986" applyFont="1" applyFill="1" applyBorder="1" applyAlignment="1">
      <alignment horizontal="center" vertical="center" wrapText="1"/>
    </xf>
    <xf numFmtId="0" fontId="62" fillId="26" borderId="0" xfId="915" applyFont="1" applyFill="1" applyBorder="1" applyAlignment="1">
      <alignment horizontal="center" vertical="center" wrapText="1"/>
    </xf>
    <xf numFmtId="0" fontId="62" fillId="27" borderId="0" xfId="577" applyFont="1" applyFill="1" applyBorder="1" applyAlignment="1">
      <alignment horizontal="center" vertical="center" wrapText="1"/>
    </xf>
    <xf numFmtId="43" fontId="62" fillId="27" borderId="0" xfId="584" applyFont="1" applyFill="1" applyBorder="1" applyAlignment="1">
      <alignment horizontal="center" vertical="center" wrapText="1"/>
    </xf>
    <xf numFmtId="0" fontId="62" fillId="27" borderId="83" xfId="577" applyFont="1" applyFill="1" applyBorder="1" applyAlignment="1">
      <alignment horizontal="center" vertical="center" wrapText="1"/>
    </xf>
    <xf numFmtId="0" fontId="62" fillId="26" borderId="0" xfId="577" applyFont="1" applyFill="1" applyBorder="1" applyAlignment="1">
      <alignment horizontal="center" vertical="center" wrapText="1"/>
    </xf>
    <xf numFmtId="0" fontId="62" fillId="26" borderId="0" xfId="914" applyFont="1" applyFill="1" applyBorder="1" applyAlignment="1">
      <alignment horizontal="center" vertical="center" wrapText="1"/>
    </xf>
    <xf numFmtId="0" fontId="62" fillId="31" borderId="0" xfId="577" applyFont="1" applyFill="1" applyBorder="1" applyAlignment="1">
      <alignment horizontal="center" vertical="center" wrapText="1"/>
    </xf>
    <xf numFmtId="0" fontId="62" fillId="25" borderId="0" xfId="577" applyFont="1" applyFill="1" applyBorder="1" applyAlignment="1">
      <alignment horizontal="center" vertical="center" wrapText="1"/>
    </xf>
    <xf numFmtId="0" fontId="62" fillId="33" borderId="0" xfId="914" applyFont="1" applyFill="1" applyBorder="1" applyAlignment="1">
      <alignment horizontal="center" vertical="center" wrapText="1"/>
    </xf>
    <xf numFmtId="0" fontId="62" fillId="33" borderId="0" xfId="577" applyFont="1" applyFill="1" applyBorder="1" applyAlignment="1">
      <alignment horizontal="center" vertical="center" wrapText="1"/>
    </xf>
    <xf numFmtId="43" fontId="62" fillId="26" borderId="0" xfId="986" applyFont="1" applyFill="1" applyBorder="1" applyAlignment="1">
      <alignment horizontal="center" vertical="center" wrapText="1"/>
    </xf>
    <xf numFmtId="0" fontId="62" fillId="33" borderId="0" xfId="576" applyFont="1" applyFill="1" applyBorder="1" applyAlignment="1">
      <alignment horizontal="center" vertical="center" wrapText="1"/>
    </xf>
    <xf numFmtId="0" fontId="62" fillId="26" borderId="0" xfId="576" applyFont="1" applyFill="1" applyBorder="1" applyAlignment="1">
      <alignment horizontal="center" vertical="center" wrapText="1"/>
    </xf>
    <xf numFmtId="0" fontId="7" fillId="25" borderId="0" xfId="577" applyFont="1" applyFill="1" applyBorder="1" applyAlignment="1">
      <alignment horizontal="left" vertical="center" wrapText="1"/>
    </xf>
    <xf numFmtId="0" fontId="7" fillId="25" borderId="0" xfId="577" applyFont="1" applyFill="1" applyBorder="1" applyAlignment="1">
      <alignment horizontal="right" vertical="center" wrapText="1"/>
    </xf>
    <xf numFmtId="0" fontId="7" fillId="25" borderId="0" xfId="577" applyFont="1" applyFill="1" applyBorder="1" applyAlignment="1">
      <alignment vertical="center" wrapText="1"/>
    </xf>
    <xf numFmtId="0" fontId="7" fillId="25" borderId="0" xfId="0" applyFont="1" applyFill="1" applyBorder="1" applyAlignment="1">
      <alignment vertical="center" wrapText="1"/>
    </xf>
    <xf numFmtId="172" fontId="7" fillId="25" borderId="0" xfId="853" applyNumberFormat="1" applyFont="1" applyFill="1" applyBorder="1" applyAlignment="1">
      <alignment horizontal="right" vertical="center" wrapText="1"/>
    </xf>
    <xf numFmtId="172" fontId="7" fillId="25" borderId="0" xfId="577" applyNumberFormat="1" applyFont="1" applyFill="1" applyBorder="1" applyAlignment="1">
      <alignment horizontal="right" vertical="center" wrapText="1"/>
    </xf>
    <xf numFmtId="0" fontId="0" fillId="25" borderId="0" xfId="577" applyFont="1" applyFill="1" applyBorder="1" applyAlignment="1">
      <alignment horizontal="left" vertical="center"/>
    </xf>
    <xf numFmtId="206" fontId="7" fillId="25" borderId="0" xfId="853" applyNumberFormat="1" applyFont="1" applyFill="1" applyBorder="1" applyAlignment="1">
      <alignment horizontal="right" vertical="center" wrapText="1"/>
    </xf>
    <xf numFmtId="206" fontId="7" fillId="25" borderId="0" xfId="577" applyNumberFormat="1" applyFont="1" applyFill="1" applyBorder="1" applyAlignment="1">
      <alignment horizontal="right" vertical="center" wrapText="1"/>
    </xf>
    <xf numFmtId="164" fontId="7" fillId="25" borderId="0" xfId="853" applyNumberFormat="1" applyFont="1" applyFill="1" applyBorder="1" applyAlignment="1">
      <alignment horizontal="right" vertical="center" wrapText="1"/>
    </xf>
    <xf numFmtId="193" fontId="7" fillId="25" borderId="0" xfId="577" applyNumberFormat="1" applyFont="1" applyFill="1" applyBorder="1" applyAlignment="1">
      <alignment horizontal="right" vertical="center" wrapText="1"/>
    </xf>
    <xf numFmtId="0" fontId="7" fillId="25" borderId="0" xfId="0" applyFont="1" applyFill="1" applyBorder="1" applyAlignment="1">
      <alignment horizontal="right" vertical="center" wrapText="1"/>
    </xf>
    <xf numFmtId="166" fontId="7" fillId="25" borderId="0" xfId="584" applyNumberFormat="1" applyFont="1" applyFill="1" applyBorder="1" applyAlignment="1">
      <alignment horizontal="right" vertical="center" wrapText="1"/>
    </xf>
    <xf numFmtId="166" fontId="7" fillId="25" borderId="0" xfId="577" applyNumberFormat="1" applyFont="1" applyFill="1" applyBorder="1" applyAlignment="1">
      <alignment horizontal="right" vertical="center" wrapText="1"/>
    </xf>
    <xf numFmtId="37" fontId="7" fillId="25" borderId="0" xfId="577" applyNumberFormat="1" applyFont="1" applyFill="1" applyBorder="1" applyAlignment="1">
      <alignment horizontal="right" vertical="center" wrapText="1"/>
    </xf>
    <xf numFmtId="167" fontId="7" fillId="25" borderId="0" xfId="941" applyNumberFormat="1" applyFont="1" applyFill="1" applyBorder="1" applyAlignment="1">
      <alignment horizontal="right" vertical="center" wrapText="1"/>
    </xf>
    <xf numFmtId="9" fontId="7" fillId="25" borderId="0" xfId="577" applyNumberFormat="1" applyFont="1" applyFill="1" applyBorder="1" applyAlignment="1">
      <alignment horizontal="right" vertical="center" wrapText="1"/>
    </xf>
    <xf numFmtId="167" fontId="7" fillId="25" borderId="0" xfId="941" quotePrefix="1" applyNumberFormat="1" applyFont="1" applyFill="1" applyBorder="1" applyAlignment="1">
      <alignment horizontal="right" vertical="center" wrapText="1"/>
    </xf>
    <xf numFmtId="166" fontId="7" fillId="25" borderId="0" xfId="659" applyNumberFormat="1" applyFont="1" applyFill="1" applyBorder="1" applyAlignment="1">
      <alignment horizontal="right" vertical="center" wrapText="1"/>
    </xf>
    <xf numFmtId="10" fontId="7" fillId="25" borderId="0" xfId="577" applyNumberFormat="1" applyFont="1" applyFill="1" applyBorder="1" applyAlignment="1">
      <alignment horizontal="right" vertical="center" wrapText="1"/>
    </xf>
    <xf numFmtId="0" fontId="7" fillId="25" borderId="0" xfId="0" applyFont="1" applyFill="1" applyBorder="1" applyAlignment="1">
      <alignment horizontal="left" vertical="center" wrapText="1"/>
    </xf>
    <xf numFmtId="0" fontId="62" fillId="27" borderId="90" xfId="577" applyFont="1" applyFill="1" applyBorder="1" applyAlignment="1">
      <alignment horizontal="right" vertical="center" wrapText="1"/>
    </xf>
    <xf numFmtId="172" fontId="7" fillId="25" borderId="83" xfId="0" applyNumberFormat="1" applyFont="1" applyFill="1" applyBorder="1" applyAlignment="1">
      <alignment vertical="center" wrapText="1"/>
    </xf>
    <xf numFmtId="206" fontId="7" fillId="25" borderId="0" xfId="0" applyNumberFormat="1" applyFont="1" applyFill="1" applyBorder="1" applyAlignment="1">
      <alignment vertical="center" wrapText="1"/>
    </xf>
    <xf numFmtId="172" fontId="7" fillId="25" borderId="83" xfId="577" applyNumberFormat="1" applyFont="1" applyFill="1" applyBorder="1" applyAlignment="1">
      <alignment vertical="center" wrapText="1"/>
    </xf>
    <xf numFmtId="206" fontId="7" fillId="25" borderId="0" xfId="577" applyNumberFormat="1" applyFont="1" applyFill="1" applyBorder="1" applyAlignment="1">
      <alignment vertical="center" wrapText="1"/>
    </xf>
    <xf numFmtId="0" fontId="83" fillId="25" borderId="91" xfId="0" applyFont="1" applyFill="1" applyBorder="1" applyAlignment="1">
      <alignment horizontal="right"/>
    </xf>
    <xf numFmtId="0" fontId="83" fillId="25" borderId="91" xfId="0" applyFont="1" applyFill="1" applyBorder="1" applyAlignment="1">
      <alignment horizontal="right" wrapText="1"/>
    </xf>
    <xf numFmtId="0" fontId="0" fillId="25" borderId="91" xfId="0" applyFill="1" applyBorder="1"/>
    <xf numFmtId="164" fontId="7" fillId="25" borderId="0" xfId="577" applyNumberFormat="1" applyFont="1" applyFill="1" applyBorder="1" applyAlignment="1">
      <alignment horizontal="right" vertical="center" wrapText="1"/>
    </xf>
    <xf numFmtId="0" fontId="62" fillId="26" borderId="83" xfId="577" applyFont="1" applyFill="1" applyBorder="1" applyAlignment="1">
      <alignment horizontal="center" vertical="center" wrapText="1"/>
    </xf>
    <xf numFmtId="0" fontId="62" fillId="26" borderId="90" xfId="577" applyFont="1" applyFill="1" applyBorder="1" applyAlignment="1">
      <alignment horizontal="center" vertical="center" wrapText="1"/>
    </xf>
    <xf numFmtId="0" fontId="62" fillId="27" borderId="90" xfId="577" applyFont="1" applyFill="1" applyBorder="1" applyAlignment="1">
      <alignment horizontal="center" vertical="center" wrapText="1"/>
    </xf>
    <xf numFmtId="43" fontId="7" fillId="25" borderId="0" xfId="584" applyFont="1" applyFill="1" applyBorder="1" applyAlignment="1">
      <alignment horizontal="left" vertical="center" wrapText="1"/>
    </xf>
    <xf numFmtId="43" fontId="7" fillId="25" borderId="83" xfId="584" applyFont="1" applyFill="1" applyBorder="1" applyAlignment="1">
      <alignment horizontal="left" vertical="center" wrapText="1"/>
    </xf>
    <xf numFmtId="43" fontId="7" fillId="25" borderId="0" xfId="659" applyFont="1" applyFill="1" applyBorder="1" applyAlignment="1">
      <alignment horizontal="left" vertical="center" wrapText="1"/>
    </xf>
    <xf numFmtId="43" fontId="7" fillId="25" borderId="83" xfId="659" applyFont="1" applyFill="1" applyBorder="1" applyAlignment="1">
      <alignment horizontal="left" vertical="center" wrapText="1"/>
    </xf>
    <xf numFmtId="0" fontId="7" fillId="25" borderId="90" xfId="577" applyFont="1" applyFill="1" applyBorder="1" applyAlignment="1">
      <alignment horizontal="left" vertical="center" wrapText="1"/>
    </xf>
    <xf numFmtId="0" fontId="7" fillId="25" borderId="83" xfId="577" applyFont="1" applyFill="1" applyBorder="1" applyAlignment="1">
      <alignment horizontal="left" vertical="center" wrapText="1"/>
    </xf>
    <xf numFmtId="43" fontId="7" fillId="25" borderId="90" xfId="986" applyFont="1" applyFill="1" applyBorder="1" applyAlignment="1">
      <alignment horizontal="left" vertical="center" wrapText="1"/>
    </xf>
    <xf numFmtId="43" fontId="7" fillId="25" borderId="83" xfId="986" applyFont="1" applyFill="1" applyBorder="1" applyAlignment="1">
      <alignment horizontal="left" vertical="center" wrapText="1"/>
    </xf>
    <xf numFmtId="0" fontId="7" fillId="25" borderId="90" xfId="577" applyFont="1" applyFill="1" applyBorder="1" applyAlignment="1">
      <alignment horizontal="right" vertical="center" wrapText="1"/>
    </xf>
    <xf numFmtId="0" fontId="7" fillId="25" borderId="83" xfId="577" applyFont="1" applyFill="1" applyBorder="1" applyAlignment="1">
      <alignment horizontal="right" vertical="center" wrapText="1"/>
    </xf>
    <xf numFmtId="43" fontId="15" fillId="25" borderId="83" xfId="659" applyFont="1" applyFill="1" applyBorder="1" applyAlignment="1">
      <alignment horizontal="left" vertical="center" wrapText="1"/>
    </xf>
    <xf numFmtId="3" fontId="7" fillId="25" borderId="0" xfId="577" applyNumberFormat="1" applyFont="1" applyFill="1" applyBorder="1" applyAlignment="1">
      <alignment horizontal="right" vertical="center" wrapText="1"/>
    </xf>
    <xf numFmtId="0" fontId="0" fillId="25" borderId="90" xfId="577" applyFont="1" applyFill="1" applyBorder="1" applyAlignment="1">
      <alignment horizontal="right" vertical="center" wrapText="1"/>
    </xf>
    <xf numFmtId="0" fontId="0" fillId="25" borderId="90" xfId="0" applyFill="1" applyBorder="1"/>
    <xf numFmtId="43" fontId="7" fillId="25" borderId="90" xfId="584" applyFont="1" applyFill="1" applyBorder="1" applyAlignment="1">
      <alignment horizontal="left" vertical="center" wrapText="1"/>
    </xf>
    <xf numFmtId="172" fontId="7" fillId="25" borderId="0" xfId="865" applyNumberFormat="1" applyFont="1" applyFill="1" applyBorder="1" applyAlignment="1">
      <alignment horizontal="right" vertical="center" wrapText="1"/>
    </xf>
    <xf numFmtId="209" fontId="7" fillId="25" borderId="0" xfId="0" applyNumberFormat="1" applyFont="1" applyFill="1" applyBorder="1" applyAlignment="1">
      <alignment horizontal="right" vertical="center" wrapText="1"/>
    </xf>
    <xf numFmtId="209" fontId="7" fillId="25" borderId="0" xfId="577" applyNumberFormat="1" applyFont="1" applyFill="1" applyBorder="1" applyAlignment="1">
      <alignment horizontal="right" vertical="center" wrapText="1"/>
    </xf>
    <xf numFmtId="191" fontId="7" fillId="25" borderId="0" xfId="0" applyNumberFormat="1" applyFont="1" applyFill="1" applyBorder="1" applyAlignment="1">
      <alignment horizontal="right" vertical="center" wrapText="1"/>
    </xf>
    <xf numFmtId="166" fontId="7" fillId="25" borderId="0" xfId="584" applyNumberFormat="1" applyFont="1" applyFill="1" applyBorder="1" applyAlignment="1">
      <alignment vertical="center" wrapText="1"/>
    </xf>
    <xf numFmtId="167" fontId="7" fillId="25" borderId="0" xfId="941" applyNumberFormat="1" applyFont="1" applyFill="1" applyBorder="1" applyAlignment="1">
      <alignment vertical="center" wrapText="1"/>
    </xf>
    <xf numFmtId="166" fontId="7" fillId="25" borderId="0" xfId="735" applyNumberFormat="1" applyFont="1" applyFill="1" applyBorder="1" applyAlignment="1">
      <alignment horizontal="right" vertical="center" wrapText="1"/>
    </xf>
    <xf numFmtId="167" fontId="7" fillId="25" borderId="0" xfId="577" applyNumberFormat="1" applyFont="1" applyFill="1" applyBorder="1" applyAlignment="1">
      <alignment horizontal="right" vertical="center" wrapText="1"/>
    </xf>
    <xf numFmtId="0" fontId="62" fillId="27" borderId="83" xfId="577" applyFont="1" applyFill="1" applyBorder="1" applyAlignment="1">
      <alignment horizontal="right" vertical="center" wrapText="1"/>
    </xf>
    <xf numFmtId="0" fontId="63" fillId="25" borderId="91" xfId="0" applyFont="1" applyFill="1" applyBorder="1" applyAlignment="1">
      <alignment horizontal="right"/>
    </xf>
    <xf numFmtId="164" fontId="7" fillId="25" borderId="0" xfId="0" applyNumberFormat="1" applyFont="1" applyFill="1" applyBorder="1" applyAlignment="1">
      <alignment horizontal="right" vertical="center" wrapText="1"/>
    </xf>
    <xf numFmtId="209" fontId="7" fillId="25" borderId="83" xfId="577" applyNumberFormat="1" applyFont="1" applyFill="1" applyBorder="1" applyAlignment="1">
      <alignment horizontal="right" vertical="center" wrapText="1"/>
    </xf>
    <xf numFmtId="0" fontId="62" fillId="27" borderId="90" xfId="914" applyFont="1" applyFill="1" applyBorder="1" applyAlignment="1" applyProtection="1">
      <alignment horizontal="right" vertical="center" wrapText="1"/>
    </xf>
    <xf numFmtId="0" fontId="62" fillId="27" borderId="83" xfId="914" applyFont="1" applyFill="1" applyBorder="1" applyAlignment="1" applyProtection="1">
      <alignment horizontal="right" vertical="center" wrapText="1"/>
    </xf>
    <xf numFmtId="172" fontId="61" fillId="25" borderId="83" xfId="865" applyNumberFormat="1" applyFont="1" applyFill="1" applyBorder="1" applyAlignment="1">
      <alignment horizontal="right" vertical="center" wrapText="1"/>
    </xf>
    <xf numFmtId="172" fontId="61" fillId="25" borderId="91" xfId="865" applyNumberFormat="1" applyFont="1" applyFill="1" applyBorder="1" applyAlignment="1">
      <alignment horizontal="right" vertical="center" wrapText="1"/>
    </xf>
    <xf numFmtId="172" fontId="61" fillId="25" borderId="83" xfId="865" applyNumberFormat="1" applyFont="1" applyFill="1" applyBorder="1" applyAlignment="1" applyProtection="1">
      <alignment horizontal="right" vertical="center" wrapText="1"/>
    </xf>
    <xf numFmtId="0" fontId="62" fillId="27" borderId="90" xfId="914" applyFont="1" applyFill="1" applyBorder="1" applyAlignment="1" applyProtection="1">
      <alignment horizontal="center" vertical="center" wrapText="1"/>
    </xf>
    <xf numFmtId="0" fontId="62" fillId="27" borderId="83" xfId="914" applyFont="1" applyFill="1" applyBorder="1" applyAlignment="1" applyProtection="1">
      <alignment horizontal="center" vertical="center" wrapText="1"/>
    </xf>
    <xf numFmtId="165" fontId="61" fillId="25" borderId="83" xfId="574" applyNumberFormat="1" applyFont="1" applyFill="1" applyBorder="1" applyAlignment="1">
      <alignment horizontal="right" vertical="center" wrapText="1"/>
    </xf>
    <xf numFmtId="165" fontId="61" fillId="25" borderId="83" xfId="574" applyNumberFormat="1" applyFont="1" applyFill="1" applyBorder="1" applyAlignment="1">
      <alignment horizontal="left" vertical="center" wrapText="1"/>
    </xf>
    <xf numFmtId="3" fontId="61" fillId="25" borderId="83" xfId="914" applyNumberFormat="1" applyFont="1" applyFill="1" applyBorder="1" applyAlignment="1">
      <alignment horizontal="left" vertical="center" wrapText="1"/>
    </xf>
    <xf numFmtId="43" fontId="61" fillId="25" borderId="90" xfId="584" applyFont="1" applyFill="1" applyBorder="1" applyAlignment="1" applyProtection="1">
      <alignment horizontal="left" vertical="center" wrapText="1"/>
    </xf>
    <xf numFmtId="43" fontId="61" fillId="25" borderId="83" xfId="584" applyFont="1" applyFill="1" applyBorder="1" applyAlignment="1" applyProtection="1">
      <alignment horizontal="left" vertical="center" wrapText="1"/>
    </xf>
    <xf numFmtId="0" fontId="62" fillId="26" borderId="83" xfId="914" applyFont="1" applyFill="1" applyBorder="1" applyAlignment="1" applyProtection="1">
      <alignment horizontal="center" vertical="center" wrapText="1"/>
    </xf>
    <xf numFmtId="0" fontId="62" fillId="26" borderId="90" xfId="914" applyFont="1" applyFill="1" applyBorder="1" applyAlignment="1" applyProtection="1">
      <alignment horizontal="center" vertical="center" wrapText="1"/>
    </xf>
    <xf numFmtId="0" fontId="61" fillId="25" borderId="83" xfId="577" applyFont="1" applyFill="1" applyBorder="1" applyAlignment="1" applyProtection="1">
      <alignment horizontal="right" vertical="center" wrapText="1"/>
    </xf>
    <xf numFmtId="172" fontId="61" fillId="25" borderId="83" xfId="577" applyNumberFormat="1" applyFont="1" applyFill="1" applyBorder="1" applyAlignment="1">
      <alignment vertical="center" wrapText="1"/>
    </xf>
    <xf numFmtId="200" fontId="61" fillId="25" borderId="90" xfId="577" applyNumberFormat="1" applyFont="1" applyFill="1" applyBorder="1" applyAlignment="1">
      <alignment horizontal="right" vertical="center" wrapText="1"/>
    </xf>
    <xf numFmtId="43" fontId="61" fillId="25" borderId="83" xfId="584" applyFont="1" applyFill="1" applyBorder="1" applyAlignment="1">
      <alignment horizontal="left" vertical="center" wrapText="1"/>
    </xf>
    <xf numFmtId="0" fontId="61" fillId="25" borderId="90" xfId="577" applyFont="1" applyFill="1" applyBorder="1" applyAlignment="1">
      <alignment horizontal="right" vertical="center" wrapText="1"/>
    </xf>
    <xf numFmtId="0" fontId="61" fillId="25" borderId="83" xfId="577" applyFont="1" applyFill="1" applyBorder="1" applyAlignment="1">
      <alignment horizontal="right" vertical="center" wrapText="1"/>
    </xf>
    <xf numFmtId="0" fontId="0" fillId="0" borderId="90" xfId="0" applyBorder="1"/>
    <xf numFmtId="0" fontId="0" fillId="25" borderId="90" xfId="0" applyFill="1" applyBorder="1" applyAlignment="1">
      <alignment wrapText="1"/>
    </xf>
    <xf numFmtId="0" fontId="0" fillId="25" borderId="83" xfId="0" applyFill="1" applyBorder="1" applyAlignment="1">
      <alignment wrapText="1"/>
    </xf>
    <xf numFmtId="200" fontId="0" fillId="25" borderId="0" xfId="0" applyNumberFormat="1" applyFill="1"/>
    <xf numFmtId="37" fontId="0" fillId="25" borderId="0" xfId="0" applyNumberFormat="1" applyFill="1"/>
    <xf numFmtId="10" fontId="0" fillId="25" borderId="0" xfId="0" applyNumberFormat="1" applyFill="1"/>
    <xf numFmtId="0" fontId="62" fillId="27" borderId="91" xfId="914" applyFont="1" applyFill="1" applyBorder="1" applyAlignment="1" applyProtection="1">
      <alignment horizontal="right" vertical="center" wrapText="1"/>
    </xf>
    <xf numFmtId="172" fontId="61" fillId="25" borderId="83" xfId="914" applyNumberFormat="1" applyFont="1" applyFill="1" applyBorder="1" applyAlignment="1">
      <alignment vertical="center" wrapText="1"/>
    </xf>
    <xf numFmtId="172" fontId="61" fillId="25" borderId="83" xfId="914" applyNumberFormat="1" applyFont="1" applyFill="1" applyBorder="1" applyAlignment="1">
      <alignment horizontal="right" vertical="center" wrapText="1"/>
    </xf>
    <xf numFmtId="217" fontId="61" fillId="25" borderId="90" xfId="914" applyNumberFormat="1" applyFont="1" applyFill="1" applyBorder="1" applyAlignment="1" applyProtection="1">
      <alignment horizontal="right" vertical="center" wrapText="1"/>
    </xf>
    <xf numFmtId="217" fontId="0" fillId="25" borderId="90" xfId="0" applyNumberFormat="1" applyFill="1" applyBorder="1"/>
    <xf numFmtId="43" fontId="62" fillId="26" borderId="90" xfId="986" applyFont="1" applyFill="1" applyBorder="1" applyAlignment="1">
      <alignment horizontal="center" vertical="center" wrapText="1"/>
    </xf>
    <xf numFmtId="43" fontId="62" fillId="26" borderId="83" xfId="986" applyFont="1" applyFill="1" applyBorder="1" applyAlignment="1">
      <alignment horizontal="center" vertical="center" wrapText="1"/>
    </xf>
    <xf numFmtId="43" fontId="61" fillId="25" borderId="83" xfId="986" applyFont="1" applyFill="1" applyBorder="1" applyAlignment="1">
      <alignment horizontal="left" vertical="center" wrapText="1"/>
    </xf>
    <xf numFmtId="0" fontId="61" fillId="25" borderId="83" xfId="914" applyFont="1" applyFill="1" applyBorder="1" applyAlignment="1">
      <alignment horizontal="left" vertical="center" wrapText="1"/>
    </xf>
    <xf numFmtId="0" fontId="7" fillId="25" borderId="0" xfId="0" applyFont="1" applyFill="1" applyBorder="1" applyAlignment="1">
      <alignment horizontal="left" vertical="top" wrapText="1"/>
    </xf>
    <xf numFmtId="0" fontId="7" fillId="25" borderId="0" xfId="0" applyFont="1" applyFill="1" applyBorder="1" applyAlignment="1">
      <alignment horizontal="right" vertical="top" wrapText="1"/>
    </xf>
    <xf numFmtId="0" fontId="7" fillId="25" borderId="0" xfId="0" applyFont="1" applyFill="1" applyBorder="1" applyAlignment="1">
      <alignment wrapText="1"/>
    </xf>
    <xf numFmtId="172" fontId="7" fillId="25" borderId="0" xfId="870" applyNumberFormat="1" applyFont="1" applyFill="1" applyBorder="1" applyAlignment="1">
      <alignment horizontal="right" vertical="top" wrapText="1"/>
    </xf>
    <xf numFmtId="172" fontId="7" fillId="25" borderId="0" xfId="577" applyNumberFormat="1" applyFont="1" applyFill="1" applyBorder="1" applyAlignment="1">
      <alignment horizontal="right" vertical="top" wrapText="1"/>
    </xf>
    <xf numFmtId="201" fontId="7" fillId="25" borderId="0" xfId="0" applyNumberFormat="1" applyFont="1" applyFill="1" applyBorder="1" applyAlignment="1">
      <alignment horizontal="right" vertical="top" wrapText="1"/>
    </xf>
    <xf numFmtId="201" fontId="7" fillId="25" borderId="0" xfId="577" applyNumberFormat="1" applyFont="1" applyFill="1" applyBorder="1" applyAlignment="1">
      <alignment horizontal="right" vertical="top" wrapText="1"/>
    </xf>
    <xf numFmtId="180" fontId="7" fillId="25" borderId="0" xfId="0" applyNumberFormat="1" applyFont="1" applyFill="1" applyBorder="1" applyAlignment="1">
      <alignment horizontal="right" vertical="top" wrapText="1"/>
    </xf>
    <xf numFmtId="0" fontId="7" fillId="25" borderId="0" xfId="577" applyFont="1" applyFill="1" applyBorder="1" applyAlignment="1">
      <alignment horizontal="right" vertical="top" wrapText="1"/>
    </xf>
    <xf numFmtId="166" fontId="7" fillId="25" borderId="0" xfId="584" applyNumberFormat="1" applyFont="1" applyFill="1" applyBorder="1" applyAlignment="1">
      <alignment horizontal="right" vertical="top" wrapText="1"/>
    </xf>
    <xf numFmtId="37" fontId="7" fillId="25" borderId="0" xfId="577" applyNumberFormat="1" applyFont="1" applyFill="1" applyBorder="1" applyAlignment="1">
      <alignment horizontal="right" vertical="top" wrapText="1"/>
    </xf>
    <xf numFmtId="166" fontId="7" fillId="25" borderId="0" xfId="584" applyNumberFormat="1" applyFont="1" applyFill="1" applyBorder="1" applyAlignment="1">
      <alignment wrapText="1"/>
    </xf>
    <xf numFmtId="167" fontId="7" fillId="25" borderId="0" xfId="941" applyNumberFormat="1" applyFont="1" applyFill="1" applyBorder="1" applyAlignment="1">
      <alignment horizontal="right" vertical="top" wrapText="1"/>
    </xf>
    <xf numFmtId="9" fontId="7" fillId="25" borderId="0" xfId="577" applyNumberFormat="1" applyFont="1" applyFill="1" applyBorder="1" applyAlignment="1">
      <alignment horizontal="right" vertical="top" wrapText="1"/>
    </xf>
    <xf numFmtId="166" fontId="7" fillId="25" borderId="0" xfId="784" applyNumberFormat="1" applyFont="1" applyFill="1" applyBorder="1" applyAlignment="1">
      <alignment horizontal="right" vertical="top" wrapText="1"/>
    </xf>
    <xf numFmtId="3" fontId="7" fillId="25" borderId="0" xfId="0" applyNumberFormat="1" applyFont="1" applyFill="1" applyBorder="1" applyAlignment="1">
      <alignment horizontal="right" vertical="top" wrapText="1"/>
    </xf>
    <xf numFmtId="3" fontId="7" fillId="25" borderId="0" xfId="577" applyNumberFormat="1" applyFont="1" applyFill="1" applyBorder="1" applyAlignment="1">
      <alignment horizontal="right" vertical="top" wrapText="1"/>
    </xf>
    <xf numFmtId="167" fontId="7" fillId="25" borderId="0" xfId="577" applyNumberFormat="1" applyFont="1" applyFill="1" applyBorder="1" applyAlignment="1">
      <alignment horizontal="right" vertical="top" wrapText="1"/>
    </xf>
    <xf numFmtId="0" fontId="7" fillId="25" borderId="0" xfId="0" applyFont="1" applyFill="1" applyBorder="1" applyAlignment="1">
      <alignment horizontal="left" wrapText="1"/>
    </xf>
    <xf numFmtId="0" fontId="7" fillId="25" borderId="0" xfId="577" applyFont="1" applyFill="1" applyBorder="1" applyAlignment="1">
      <alignment wrapText="1"/>
    </xf>
    <xf numFmtId="0" fontId="62" fillId="26" borderId="90" xfId="577" applyFont="1" applyFill="1" applyBorder="1" applyAlignment="1">
      <alignment horizontal="right" vertical="center" wrapText="1"/>
    </xf>
    <xf numFmtId="0" fontId="62" fillId="26" borderId="83" xfId="577" applyFont="1" applyFill="1" applyBorder="1" applyAlignment="1">
      <alignment horizontal="right" vertical="center" wrapText="1"/>
    </xf>
    <xf numFmtId="0" fontId="62" fillId="26" borderId="91" xfId="0" applyFont="1" applyFill="1" applyBorder="1" applyAlignment="1">
      <alignment horizontal="left" vertical="center" wrapText="1"/>
    </xf>
    <xf numFmtId="172" fontId="7" fillId="25" borderId="83" xfId="0" applyNumberFormat="1" applyFont="1" applyFill="1" applyBorder="1" applyAlignment="1">
      <alignment wrapText="1"/>
    </xf>
    <xf numFmtId="172" fontId="7" fillId="25" borderId="83" xfId="577" applyNumberFormat="1" applyFont="1" applyFill="1" applyBorder="1" applyAlignment="1">
      <alignment wrapText="1"/>
    </xf>
    <xf numFmtId="164" fontId="7" fillId="25" borderId="0" xfId="0" applyNumberFormat="1" applyFont="1" applyFill="1" applyBorder="1" applyAlignment="1">
      <alignment horizontal="right" vertical="top" wrapText="1"/>
    </xf>
    <xf numFmtId="43" fontId="62" fillId="27" borderId="83" xfId="584" applyFont="1" applyFill="1" applyBorder="1" applyAlignment="1">
      <alignment horizontal="center" vertical="center" wrapText="1"/>
    </xf>
    <xf numFmtId="43" fontId="61" fillId="25" borderId="83" xfId="584" applyFont="1" applyFill="1" applyBorder="1" applyAlignment="1">
      <alignment horizontal="left" vertical="top" wrapText="1"/>
    </xf>
    <xf numFmtId="43" fontId="61" fillId="25" borderId="83" xfId="584" applyFont="1" applyFill="1" applyBorder="1" applyAlignment="1">
      <alignment horizontal="left" wrapText="1"/>
    </xf>
    <xf numFmtId="43" fontId="7" fillId="25" borderId="0" xfId="584" applyFont="1" applyFill="1" applyBorder="1" applyAlignment="1">
      <alignment horizontal="right" vertical="top" wrapText="1"/>
    </xf>
    <xf numFmtId="0" fontId="61" fillId="25" borderId="83" xfId="577" applyFont="1" applyFill="1" applyBorder="1" applyAlignment="1">
      <alignment horizontal="left" vertical="top" wrapText="1"/>
    </xf>
    <xf numFmtId="43" fontId="61" fillId="25" borderId="83" xfId="986" applyFont="1" applyFill="1" applyBorder="1" applyAlignment="1">
      <alignment horizontal="left" vertical="top" wrapText="1"/>
    </xf>
    <xf numFmtId="204" fontId="7" fillId="25" borderId="0" xfId="0" applyNumberFormat="1" applyFont="1" applyFill="1" applyBorder="1" applyAlignment="1">
      <alignment horizontal="right" vertical="top" wrapText="1"/>
    </xf>
    <xf numFmtId="204" fontId="7" fillId="25" borderId="0" xfId="577" applyNumberFormat="1" applyFont="1" applyFill="1" applyBorder="1" applyAlignment="1">
      <alignment horizontal="right" vertical="top" wrapText="1"/>
    </xf>
    <xf numFmtId="184" fontId="7" fillId="25" borderId="0" xfId="0" applyNumberFormat="1" applyFont="1" applyFill="1" applyBorder="1" applyAlignment="1">
      <alignment horizontal="right" vertical="top" wrapText="1"/>
    </xf>
    <xf numFmtId="10" fontId="7" fillId="25" borderId="0" xfId="577" applyNumberFormat="1" applyFont="1" applyFill="1" applyBorder="1" applyAlignment="1">
      <alignment horizontal="right" vertical="top" wrapText="1"/>
    </xf>
    <xf numFmtId="172" fontId="7" fillId="25" borderId="0" xfId="0" applyNumberFormat="1" applyFont="1" applyFill="1" applyBorder="1" applyAlignment="1">
      <alignment horizontal="right" vertical="center" wrapText="1"/>
    </xf>
    <xf numFmtId="172" fontId="7" fillId="25" borderId="0" xfId="584" applyNumberFormat="1" applyFont="1" applyFill="1" applyBorder="1" applyAlignment="1">
      <alignment horizontal="right" vertical="center" wrapText="1"/>
    </xf>
    <xf numFmtId="170" fontId="7" fillId="25" borderId="0" xfId="865" applyNumberFormat="1" applyFont="1" applyFill="1" applyBorder="1" applyAlignment="1">
      <alignment horizontal="right" vertical="center" wrapText="1"/>
    </xf>
    <xf numFmtId="220" fontId="7" fillId="25" borderId="0" xfId="865" applyNumberFormat="1" applyFont="1" applyFill="1" applyBorder="1" applyAlignment="1">
      <alignment horizontal="right" vertical="center" wrapText="1"/>
    </xf>
    <xf numFmtId="231" fontId="7" fillId="25" borderId="0" xfId="584" applyNumberFormat="1" applyFont="1" applyFill="1" applyBorder="1" applyAlignment="1">
      <alignment horizontal="right" vertical="center" wrapText="1"/>
    </xf>
    <xf numFmtId="1" fontId="7" fillId="25" borderId="0" xfId="941" applyNumberFormat="1" applyFont="1" applyFill="1" applyBorder="1" applyAlignment="1">
      <alignment horizontal="right" vertical="center" wrapText="1"/>
    </xf>
    <xf numFmtId="37" fontId="7" fillId="25" borderId="0" xfId="0" applyNumberFormat="1" applyFont="1" applyFill="1" applyBorder="1" applyAlignment="1">
      <alignment horizontal="right" vertical="center" wrapText="1"/>
    </xf>
    <xf numFmtId="10" fontId="7" fillId="25" borderId="0" xfId="0" applyNumberFormat="1" applyFont="1" applyFill="1" applyBorder="1" applyAlignment="1">
      <alignment horizontal="right" vertical="center" wrapText="1"/>
    </xf>
    <xf numFmtId="0" fontId="62" fillId="26" borderId="90" xfId="0" applyFont="1" applyFill="1" applyBorder="1" applyAlignment="1">
      <alignment horizontal="right" vertical="center" wrapText="1"/>
    </xf>
    <xf numFmtId="0" fontId="62" fillId="26" borderId="83" xfId="0" applyFont="1" applyFill="1" applyBorder="1" applyAlignment="1">
      <alignment horizontal="right" vertical="center" wrapText="1"/>
    </xf>
    <xf numFmtId="0" fontId="62" fillId="26" borderId="90" xfId="0" applyFont="1" applyFill="1" applyBorder="1" applyAlignment="1">
      <alignment horizontal="center" vertical="center" wrapText="1"/>
    </xf>
    <xf numFmtId="0" fontId="62" fillId="26" borderId="83" xfId="0" applyFont="1" applyFill="1" applyBorder="1" applyAlignment="1">
      <alignment horizontal="center" vertical="center" wrapText="1"/>
    </xf>
    <xf numFmtId="172" fontId="0" fillId="25" borderId="83" xfId="0" applyNumberFormat="1" applyFont="1" applyFill="1" applyBorder="1" applyAlignment="1">
      <alignment vertical="center" wrapText="1"/>
    </xf>
    <xf numFmtId="170" fontId="7" fillId="32" borderId="0" xfId="865" applyNumberFormat="1" applyFont="1" applyFill="1" applyBorder="1" applyAlignment="1">
      <alignment horizontal="right" vertical="center" wrapText="1"/>
    </xf>
    <xf numFmtId="164" fontId="7" fillId="25" borderId="0" xfId="865" applyNumberFormat="1" applyFont="1" applyFill="1" applyBorder="1" applyAlignment="1">
      <alignment horizontal="right" vertical="center" wrapText="1"/>
    </xf>
    <xf numFmtId="43" fontId="62" fillId="27" borderId="90" xfId="584" applyFont="1" applyFill="1" applyBorder="1" applyAlignment="1">
      <alignment horizontal="center" vertical="center" wrapText="1"/>
    </xf>
    <xf numFmtId="170" fontId="7" fillId="25" borderId="90" xfId="865" applyNumberFormat="1" applyFont="1" applyFill="1" applyBorder="1" applyAlignment="1">
      <alignment horizontal="right" vertical="center" wrapText="1"/>
    </xf>
    <xf numFmtId="170" fontId="7" fillId="25" borderId="83" xfId="865" applyNumberFormat="1" applyFont="1" applyFill="1" applyBorder="1" applyAlignment="1">
      <alignment horizontal="right" vertical="center" wrapText="1"/>
    </xf>
    <xf numFmtId="43" fontId="7" fillId="25" borderId="0" xfId="584" applyFont="1" applyFill="1" applyBorder="1" applyAlignment="1">
      <alignment horizontal="right" vertical="center" wrapText="1"/>
    </xf>
    <xf numFmtId="166" fontId="7" fillId="0" borderId="0" xfId="584" applyNumberFormat="1" applyFont="1" applyFill="1" applyBorder="1" applyAlignment="1">
      <alignment horizontal="right" vertical="center" wrapText="1"/>
    </xf>
    <xf numFmtId="172" fontId="7" fillId="25" borderId="83" xfId="865" applyNumberFormat="1" applyFont="1" applyFill="1" applyBorder="1" applyAlignment="1">
      <alignment horizontal="right" vertical="center" wrapText="1"/>
    </xf>
    <xf numFmtId="172" fontId="7" fillId="25" borderId="91" xfId="865" applyNumberFormat="1" applyFont="1" applyFill="1" applyBorder="1" applyAlignment="1">
      <alignment horizontal="right" vertical="center" wrapText="1"/>
    </xf>
    <xf numFmtId="223" fontId="61" fillId="25" borderId="83" xfId="914" applyNumberFormat="1" applyFont="1" applyFill="1" applyBorder="1" applyAlignment="1" applyProtection="1">
      <alignment horizontal="right" vertical="center" wrapText="1"/>
    </xf>
    <xf numFmtId="223" fontId="61" fillId="25" borderId="90" xfId="914" applyNumberFormat="1" applyFont="1" applyFill="1" applyBorder="1" applyAlignment="1" applyProtection="1">
      <alignment horizontal="right" vertical="center" wrapText="1"/>
    </xf>
    <xf numFmtId="223" fontId="61" fillId="25" borderId="83" xfId="865" applyNumberFormat="1" applyFont="1" applyFill="1" applyBorder="1" applyAlignment="1" applyProtection="1">
      <alignment horizontal="right" vertical="center" wrapText="1"/>
    </xf>
    <xf numFmtId="223" fontId="7" fillId="25" borderId="0" xfId="865" applyNumberFormat="1" applyFont="1" applyFill="1" applyBorder="1" applyAlignment="1">
      <alignment horizontal="right" vertical="center" wrapText="1"/>
    </xf>
    <xf numFmtId="223" fontId="7" fillId="25" borderId="83" xfId="865" applyNumberFormat="1" applyFont="1" applyFill="1" applyBorder="1" applyAlignment="1">
      <alignment horizontal="right" vertical="center" wrapText="1"/>
    </xf>
    <xf numFmtId="43" fontId="7" fillId="25" borderId="0" xfId="986" applyFont="1" applyFill="1" applyBorder="1" applyAlignment="1">
      <alignment horizontal="left" vertical="center" wrapText="1"/>
    </xf>
    <xf numFmtId="0" fontId="62" fillId="26" borderId="90" xfId="914" applyFont="1" applyFill="1" applyBorder="1" applyAlignment="1">
      <alignment horizontal="right" vertical="center" wrapText="1"/>
    </xf>
    <xf numFmtId="0" fontId="62" fillId="26" borderId="83" xfId="914" applyFont="1" applyFill="1" applyBorder="1" applyAlignment="1">
      <alignment horizontal="right" vertical="center" wrapText="1"/>
    </xf>
    <xf numFmtId="219" fontId="61" fillId="25" borderId="90" xfId="914" applyNumberFormat="1" applyFont="1" applyFill="1" applyBorder="1" applyAlignment="1" applyProtection="1">
      <alignment horizontal="left" vertical="center" wrapText="1"/>
    </xf>
    <xf numFmtId="232" fontId="61" fillId="25" borderId="83" xfId="914" applyNumberFormat="1" applyFont="1" applyFill="1" applyBorder="1" applyAlignment="1" applyProtection="1">
      <alignment horizontal="left" vertical="center" wrapText="1"/>
    </xf>
    <xf numFmtId="219" fontId="61" fillId="25" borderId="90" xfId="914" applyNumberFormat="1" applyFont="1" applyFill="1" applyBorder="1" applyAlignment="1">
      <alignment horizontal="left" vertical="center" wrapText="1"/>
    </xf>
    <xf numFmtId="232" fontId="61" fillId="25" borderId="83" xfId="914" applyNumberFormat="1" applyFont="1" applyFill="1" applyBorder="1" applyAlignment="1">
      <alignment horizontal="left" vertical="center" wrapText="1"/>
    </xf>
    <xf numFmtId="232" fontId="61" fillId="25" borderId="83" xfId="865" applyNumberFormat="1" applyFont="1" applyFill="1" applyBorder="1" applyAlignment="1" applyProtection="1">
      <alignment horizontal="right" vertical="center" wrapText="1"/>
    </xf>
    <xf numFmtId="17" fontId="61" fillId="25" borderId="83" xfId="584" applyNumberFormat="1" applyFont="1" applyFill="1" applyBorder="1" applyAlignment="1" applyProtection="1">
      <alignment horizontal="left" vertical="center" wrapText="1"/>
    </xf>
    <xf numFmtId="172" fontId="61" fillId="25" borderId="83" xfId="0" applyNumberFormat="1" applyFont="1" applyFill="1" applyBorder="1" applyAlignment="1">
      <alignment horizontal="right" vertical="center" wrapText="1"/>
    </xf>
    <xf numFmtId="172" fontId="61" fillId="25" borderId="83" xfId="915" applyNumberFormat="1" applyFont="1" applyFill="1" applyBorder="1" applyAlignment="1">
      <alignment horizontal="right" vertical="center" wrapText="1"/>
    </xf>
    <xf numFmtId="219" fontId="61" fillId="25" borderId="90" xfId="914" applyNumberFormat="1" applyFont="1" applyFill="1" applyBorder="1" applyAlignment="1" applyProtection="1">
      <alignment horizontal="right" vertical="center" wrapText="1"/>
    </xf>
    <xf numFmtId="171" fontId="61" fillId="25" borderId="90" xfId="875" applyNumberFormat="1" applyFont="1" applyFill="1" applyBorder="1" applyAlignment="1">
      <alignment horizontal="right" vertical="center" wrapText="1"/>
    </xf>
    <xf numFmtId="0" fontId="62" fillId="26" borderId="90" xfId="915" applyFont="1" applyFill="1" applyBorder="1" applyAlignment="1">
      <alignment horizontal="center" vertical="center" wrapText="1"/>
    </xf>
    <xf numFmtId="0" fontId="62" fillId="26" borderId="83" xfId="915" applyFont="1" applyFill="1" applyBorder="1" applyAlignment="1">
      <alignment horizontal="center" vertical="center" wrapText="1"/>
    </xf>
    <xf numFmtId="43" fontId="61" fillId="25" borderId="83" xfId="642" applyFont="1" applyFill="1" applyBorder="1" applyAlignment="1">
      <alignment horizontal="left" vertical="center" wrapText="1"/>
    </xf>
    <xf numFmtId="0" fontId="61" fillId="25" borderId="83" xfId="577" applyFont="1" applyFill="1" applyBorder="1" applyAlignment="1">
      <alignment horizontal="left" vertical="center" wrapText="1"/>
    </xf>
    <xf numFmtId="172" fontId="7" fillId="25" borderId="0" xfId="875" applyNumberFormat="1" applyFont="1" applyFill="1" applyBorder="1" applyAlignment="1">
      <alignment horizontal="right" vertical="center" wrapText="1"/>
    </xf>
    <xf numFmtId="202" fontId="7" fillId="25" borderId="0" xfId="0" applyNumberFormat="1" applyFont="1" applyFill="1" applyBorder="1" applyAlignment="1">
      <alignment horizontal="right" vertical="center" wrapText="1"/>
    </xf>
    <xf numFmtId="202" fontId="7" fillId="25" borderId="0" xfId="577" applyNumberFormat="1" applyFont="1" applyFill="1" applyBorder="1" applyAlignment="1">
      <alignment horizontal="right" vertical="center" wrapText="1"/>
    </xf>
    <xf numFmtId="173" fontId="7" fillId="25" borderId="0" xfId="0" applyNumberFormat="1" applyFont="1" applyFill="1" applyBorder="1" applyAlignment="1">
      <alignment horizontal="right" vertical="center" wrapText="1"/>
    </xf>
    <xf numFmtId="166" fontId="7" fillId="25" borderId="0" xfId="734" applyNumberFormat="1" applyFont="1" applyFill="1" applyBorder="1" applyAlignment="1">
      <alignment horizontal="right" vertical="center" wrapText="1"/>
    </xf>
    <xf numFmtId="3" fontId="7" fillId="25" borderId="0" xfId="0" applyNumberFormat="1" applyFont="1" applyFill="1" applyBorder="1" applyAlignment="1">
      <alignment horizontal="right" vertical="center" wrapText="1"/>
    </xf>
    <xf numFmtId="0" fontId="83" fillId="25" borderId="83" xfId="0" applyFont="1" applyFill="1" applyBorder="1" applyAlignment="1">
      <alignment horizontal="right"/>
    </xf>
    <xf numFmtId="0" fontId="83" fillId="25" borderId="83" xfId="0" applyFont="1" applyFill="1" applyBorder="1" applyAlignment="1">
      <alignment horizontal="right" wrapText="1"/>
    </xf>
    <xf numFmtId="0" fontId="61" fillId="25" borderId="90" xfId="577" applyFont="1" applyFill="1" applyBorder="1" applyAlignment="1">
      <alignment horizontal="left" vertical="center" wrapText="1"/>
    </xf>
    <xf numFmtId="43" fontId="61" fillId="25" borderId="90" xfId="986" applyFont="1" applyFill="1" applyBorder="1" applyAlignment="1">
      <alignment horizontal="left" vertical="center" wrapText="1"/>
    </xf>
    <xf numFmtId="43" fontId="61" fillId="25" borderId="90" xfId="584" applyFont="1" applyFill="1" applyBorder="1" applyAlignment="1" applyProtection="1">
      <alignment horizontal="left" vertical="center"/>
    </xf>
    <xf numFmtId="43" fontId="61" fillId="25" borderId="90" xfId="584" applyFont="1" applyFill="1" applyBorder="1" applyAlignment="1">
      <alignment horizontal="left" vertical="center" wrapText="1"/>
    </xf>
    <xf numFmtId="172" fontId="7" fillId="25" borderId="0" xfId="870" applyNumberFormat="1" applyFont="1" applyFill="1" applyBorder="1" applyAlignment="1">
      <alignment horizontal="right" vertical="center" wrapText="1"/>
    </xf>
    <xf numFmtId="207" fontId="7" fillId="25" borderId="0" xfId="0" applyNumberFormat="1" applyFont="1" applyFill="1" applyBorder="1" applyAlignment="1">
      <alignment horizontal="right" vertical="center" wrapText="1"/>
    </xf>
    <xf numFmtId="207" fontId="7" fillId="25" borderId="0" xfId="577" applyNumberFormat="1" applyFont="1" applyFill="1" applyBorder="1" applyAlignment="1">
      <alignment horizontal="right" vertical="center" wrapText="1"/>
    </xf>
    <xf numFmtId="181" fontId="7" fillId="25" borderId="0" xfId="0" applyNumberFormat="1" applyFont="1" applyFill="1" applyBorder="1" applyAlignment="1">
      <alignment horizontal="right" vertical="center" wrapText="1"/>
    </xf>
    <xf numFmtId="166" fontId="7" fillId="25" borderId="0" xfId="784" applyNumberFormat="1" applyFont="1" applyFill="1" applyBorder="1" applyAlignment="1">
      <alignment horizontal="right" vertical="center" wrapText="1"/>
    </xf>
    <xf numFmtId="0" fontId="62" fillId="26" borderId="90" xfId="0" applyFont="1" applyFill="1" applyBorder="1" applyAlignment="1">
      <alignment horizontal="left" vertical="center" wrapText="1"/>
    </xf>
    <xf numFmtId="0" fontId="62" fillId="27" borderId="90" xfId="0" applyFont="1" applyFill="1" applyBorder="1" applyAlignment="1">
      <alignment horizontal="left" vertical="center" wrapText="1"/>
    </xf>
    <xf numFmtId="172" fontId="7" fillId="25" borderId="83" xfId="0" applyNumberFormat="1" applyFont="1" applyFill="1" applyBorder="1" applyAlignment="1">
      <alignment horizontal="right" vertical="center" wrapText="1"/>
    </xf>
    <xf numFmtId="43" fontId="7" fillId="25" borderId="0" xfId="584" applyFont="1" applyFill="1" applyBorder="1" applyAlignment="1">
      <alignment horizontal="left" wrapText="1"/>
    </xf>
    <xf numFmtId="43" fontId="7" fillId="25" borderId="83" xfId="584" applyFont="1" applyFill="1" applyBorder="1" applyAlignment="1">
      <alignment horizontal="left" wrapText="1"/>
    </xf>
    <xf numFmtId="43" fontId="7" fillId="25" borderId="0" xfId="584" applyFont="1" applyFill="1" applyBorder="1" applyAlignment="1">
      <alignment horizontal="left" vertical="top" wrapText="1"/>
    </xf>
    <xf numFmtId="43" fontId="7" fillId="25" borderId="83" xfId="584" applyFont="1" applyFill="1" applyBorder="1" applyAlignment="1">
      <alignment horizontal="left" vertical="top" wrapText="1"/>
    </xf>
    <xf numFmtId="43" fontId="7" fillId="25" borderId="0" xfId="659" applyFont="1" applyFill="1" applyBorder="1" applyAlignment="1">
      <alignment horizontal="left" wrapText="1"/>
    </xf>
    <xf numFmtId="43" fontId="7" fillId="25" borderId="83" xfId="659" applyFont="1" applyFill="1" applyBorder="1" applyAlignment="1">
      <alignment horizontal="left" wrapText="1"/>
    </xf>
    <xf numFmtId="0" fontId="7" fillId="25" borderId="83" xfId="0" applyFont="1" applyFill="1" applyBorder="1" applyAlignment="1">
      <alignment horizontal="right" vertical="center" wrapText="1"/>
    </xf>
    <xf numFmtId="208" fontId="7" fillId="25" borderId="0" xfId="0" applyNumberFormat="1" applyFont="1" applyFill="1" applyBorder="1" applyAlignment="1">
      <alignment horizontal="right" vertical="center" wrapText="1"/>
    </xf>
    <xf numFmtId="208" fontId="7" fillId="25" borderId="0" xfId="577" applyNumberFormat="1" applyFont="1" applyFill="1" applyBorder="1" applyAlignment="1">
      <alignment horizontal="right" vertical="center" wrapText="1"/>
    </xf>
    <xf numFmtId="178" fontId="7" fillId="25" borderId="0" xfId="0" applyNumberFormat="1" applyFont="1" applyFill="1" applyBorder="1" applyAlignment="1">
      <alignment horizontal="right" vertical="center" wrapText="1"/>
    </xf>
    <xf numFmtId="37" fontId="7" fillId="25" borderId="0" xfId="577" applyNumberFormat="1" applyFont="1" applyFill="1" applyBorder="1" applyAlignment="1">
      <alignment horizontal="right" vertical="center"/>
    </xf>
    <xf numFmtId="0" fontId="7" fillId="25" borderId="90" xfId="0" applyFont="1" applyFill="1" applyBorder="1" applyAlignment="1">
      <alignment horizontal="right" vertical="center" wrapText="1"/>
    </xf>
    <xf numFmtId="171" fontId="7" fillId="25" borderId="0" xfId="0" applyNumberFormat="1" applyFont="1" applyFill="1" applyBorder="1" applyAlignment="1">
      <alignment horizontal="right" vertical="center" wrapText="1"/>
    </xf>
    <xf numFmtId="171" fontId="7" fillId="25" borderId="0" xfId="577" applyNumberFormat="1" applyFont="1" applyFill="1" applyBorder="1" applyAlignment="1">
      <alignment horizontal="right" vertical="center" wrapText="1"/>
    </xf>
    <xf numFmtId="172" fontId="7" fillId="25" borderId="0" xfId="577" applyNumberFormat="1" applyFont="1" applyFill="1" applyBorder="1" applyAlignment="1">
      <alignment vertical="center" wrapText="1"/>
    </xf>
    <xf numFmtId="171" fontId="7" fillId="25" borderId="90" xfId="577" applyNumberFormat="1" applyFont="1" applyFill="1" applyBorder="1" applyAlignment="1">
      <alignment horizontal="right" vertical="center" wrapText="1"/>
    </xf>
    <xf numFmtId="164" fontId="7" fillId="25" borderId="0" xfId="0" applyNumberFormat="1" applyFont="1" applyFill="1" applyBorder="1" applyAlignment="1">
      <alignment horizontal="left" vertical="center" wrapText="1"/>
    </xf>
    <xf numFmtId="210" fontId="7" fillId="25" borderId="0" xfId="577" applyNumberFormat="1" applyFont="1" applyFill="1" applyBorder="1" applyAlignment="1">
      <alignment horizontal="right" vertical="center" wrapText="1"/>
    </xf>
    <xf numFmtId="0" fontId="62" fillId="27" borderId="0" xfId="914" applyFont="1" applyFill="1" applyBorder="1" applyAlignment="1" applyProtection="1">
      <alignment horizontal="right" vertical="center"/>
    </xf>
    <xf numFmtId="221" fontId="61" fillId="25" borderId="90" xfId="914" applyNumberFormat="1" applyFont="1" applyFill="1" applyBorder="1" applyAlignment="1" applyProtection="1">
      <alignment horizontal="left" vertical="center" wrapText="1"/>
    </xf>
    <xf numFmtId="172" fontId="61" fillId="25" borderId="83" xfId="865" applyNumberFormat="1" applyFont="1" applyFill="1" applyBorder="1" applyAlignment="1" applyProtection="1">
      <alignment horizontal="left" vertical="center" wrapText="1"/>
    </xf>
    <xf numFmtId="221" fontId="7" fillId="25" borderId="0" xfId="577" applyNumberFormat="1" applyFont="1" applyFill="1" applyBorder="1" applyAlignment="1">
      <alignment horizontal="left" vertical="center" wrapText="1"/>
    </xf>
    <xf numFmtId="172" fontId="7" fillId="25" borderId="0" xfId="577" applyNumberFormat="1" applyFont="1" applyFill="1" applyBorder="1" applyAlignment="1">
      <alignment horizontal="left" vertical="center" wrapText="1"/>
    </xf>
    <xf numFmtId="221" fontId="7" fillId="25" borderId="90" xfId="577" applyNumberFormat="1" applyFont="1" applyFill="1" applyBorder="1" applyAlignment="1">
      <alignment horizontal="left" vertical="center" wrapText="1"/>
    </xf>
    <xf numFmtId="172" fontId="7" fillId="25" borderId="83" xfId="577" applyNumberFormat="1" applyFont="1" applyFill="1" applyBorder="1" applyAlignment="1">
      <alignment horizontal="left" vertical="center" wrapText="1"/>
    </xf>
    <xf numFmtId="43" fontId="15" fillId="25" borderId="83" xfId="584" applyFont="1" applyFill="1" applyBorder="1" applyAlignment="1">
      <alignment horizontal="left" vertical="center" wrapText="1"/>
    </xf>
    <xf numFmtId="0" fontId="15" fillId="25" borderId="0" xfId="577" applyFont="1" applyFill="1" applyAlignment="1">
      <alignment horizontal="center" vertical="center" wrapText="1"/>
    </xf>
    <xf numFmtId="0" fontId="15" fillId="25" borderId="0" xfId="0" applyFont="1" applyFill="1" applyAlignment="1">
      <alignment horizontal="center" vertical="center" wrapText="1"/>
    </xf>
    <xf numFmtId="0" fontId="15" fillId="25" borderId="83" xfId="577" applyFill="1" applyBorder="1"/>
    <xf numFmtId="0" fontId="15" fillId="25" borderId="90" xfId="577" applyFill="1" applyBorder="1"/>
    <xf numFmtId="43" fontId="61" fillId="25" borderId="0" xfId="1228" applyFont="1" applyFill="1" applyBorder="1" applyAlignment="1">
      <alignment horizontal="right" vertical="center" wrapText="1"/>
    </xf>
    <xf numFmtId="43" fontId="61" fillId="25" borderId="66" xfId="1228" applyFont="1" applyFill="1" applyBorder="1" applyAlignment="1">
      <alignment horizontal="right" vertical="center" wrapText="1"/>
    </xf>
    <xf numFmtId="165" fontId="61" fillId="25" borderId="83" xfId="1229" applyNumberFormat="1" applyFont="1" applyFill="1" applyBorder="1" applyAlignment="1">
      <alignment horizontal="left" vertical="center" wrapText="1"/>
    </xf>
    <xf numFmtId="165" fontId="61" fillId="25" borderId="0" xfId="1229" applyNumberFormat="1" applyFont="1" applyFill="1" applyBorder="1" applyAlignment="1">
      <alignment horizontal="left" vertical="center" wrapText="1"/>
    </xf>
    <xf numFmtId="3" fontId="61" fillId="25" borderId="83" xfId="577" applyNumberFormat="1" applyFont="1" applyFill="1" applyBorder="1" applyAlignment="1">
      <alignment horizontal="left" vertical="center" wrapText="1"/>
    </xf>
    <xf numFmtId="0" fontId="61" fillId="25" borderId="83" xfId="914" applyFont="1" applyFill="1" applyBorder="1" applyAlignment="1">
      <alignment horizontal="right" vertical="center" wrapText="1"/>
    </xf>
    <xf numFmtId="172" fontId="61" fillId="25" borderId="90" xfId="577" applyNumberFormat="1" applyFont="1" applyFill="1" applyBorder="1" applyAlignment="1">
      <alignment horizontal="left" vertical="center" wrapText="1"/>
    </xf>
    <xf numFmtId="222" fontId="61" fillId="25" borderId="90" xfId="577" applyNumberFormat="1" applyFont="1" applyFill="1" applyBorder="1" applyAlignment="1">
      <alignment horizontal="left" vertical="center" wrapText="1"/>
    </xf>
    <xf numFmtId="223" fontId="61" fillId="25" borderId="90" xfId="577" applyNumberFormat="1" applyFont="1" applyFill="1" applyBorder="1" applyAlignment="1">
      <alignment horizontal="left" vertical="center" wrapText="1"/>
    </xf>
    <xf numFmtId="223" fontId="61" fillId="25" borderId="83" xfId="577" applyNumberFormat="1" applyFont="1" applyFill="1" applyBorder="1" applyAlignment="1">
      <alignment horizontal="left" vertical="center" wrapText="1"/>
    </xf>
    <xf numFmtId="169" fontId="61" fillId="25" borderId="83" xfId="577" applyNumberFormat="1" applyFont="1" applyFill="1" applyBorder="1" applyAlignment="1">
      <alignment horizontal="left" vertical="center" wrapText="1"/>
    </xf>
    <xf numFmtId="167" fontId="61" fillId="25" borderId="0" xfId="1230" applyNumberFormat="1" applyFont="1" applyFill="1" applyBorder="1" applyAlignment="1">
      <alignment horizontal="right" vertical="center" wrapText="1"/>
    </xf>
    <xf numFmtId="166" fontId="61" fillId="25" borderId="0" xfId="1228" applyNumberFormat="1" applyFont="1" applyFill="1" applyBorder="1" applyAlignment="1">
      <alignment horizontal="right" vertical="center" wrapText="1"/>
    </xf>
    <xf numFmtId="166" fontId="73" fillId="25" borderId="0" xfId="1228" applyNumberFormat="1" applyFont="1" applyFill="1" applyBorder="1" applyAlignment="1">
      <alignment horizontal="right" vertical="center" wrapText="1"/>
    </xf>
    <xf numFmtId="166" fontId="61" fillId="25" borderId="0" xfId="1229" applyNumberFormat="1" applyFont="1" applyFill="1" applyBorder="1" applyAlignment="1">
      <alignment horizontal="right" vertical="center" wrapText="1"/>
    </xf>
    <xf numFmtId="166" fontId="61" fillId="25" borderId="0" xfId="1229" applyNumberFormat="1" applyFont="1" applyFill="1" applyBorder="1" applyAlignment="1">
      <alignment vertical="center" wrapText="1"/>
    </xf>
    <xf numFmtId="0" fontId="15" fillId="25" borderId="83" xfId="577" applyFill="1" applyBorder="1" applyAlignment="1">
      <alignment wrapText="1"/>
    </xf>
    <xf numFmtId="0" fontId="15" fillId="25" borderId="83" xfId="577" applyFont="1" applyFill="1" applyBorder="1"/>
    <xf numFmtId="172" fontId="15" fillId="25" borderId="0" xfId="1228" applyNumberFormat="1" applyFont="1" applyFill="1"/>
    <xf numFmtId="171" fontId="15" fillId="25" borderId="0" xfId="1228" applyNumberFormat="1" applyFont="1" applyFill="1"/>
    <xf numFmtId="0" fontId="6" fillId="25" borderId="0" xfId="1231" applyFont="1" applyFill="1" applyBorder="1" applyAlignment="1">
      <alignment horizontal="right" wrapText="1"/>
    </xf>
    <xf numFmtId="166" fontId="73" fillId="25" borderId="0" xfId="1232" applyNumberFormat="1" applyFont="1" applyFill="1" applyBorder="1" applyAlignment="1">
      <alignment horizontal="right" vertical="center" wrapText="1"/>
    </xf>
    <xf numFmtId="166" fontId="61" fillId="25" borderId="0" xfId="1232" applyNumberFormat="1" applyFont="1" applyFill="1" applyBorder="1" applyAlignment="1">
      <alignment horizontal="right" vertical="center" wrapText="1"/>
    </xf>
    <xf numFmtId="166" fontId="73" fillId="25" borderId="0" xfId="1233" applyNumberFormat="1" applyFont="1" applyFill="1" applyBorder="1" applyAlignment="1">
      <alignment horizontal="right" vertical="center" wrapText="1"/>
    </xf>
    <xf numFmtId="166" fontId="61" fillId="25" borderId="0" xfId="1233" applyNumberFormat="1" applyFont="1" applyFill="1" applyBorder="1" applyAlignment="1">
      <alignment horizontal="right" vertical="center" wrapText="1"/>
    </xf>
    <xf numFmtId="0" fontId="64" fillId="25" borderId="0" xfId="914" applyFont="1" applyFill="1" applyBorder="1" applyAlignment="1">
      <alignment horizontal="right" vertical="center" wrapText="1"/>
    </xf>
    <xf numFmtId="43" fontId="61" fillId="25" borderId="83" xfId="1233" applyFont="1" applyFill="1" applyBorder="1" applyAlignment="1">
      <alignment horizontal="left" vertical="center" wrapText="1"/>
    </xf>
    <xf numFmtId="43" fontId="61" fillId="25" borderId="0" xfId="1233" applyFont="1" applyFill="1" applyBorder="1" applyAlignment="1">
      <alignment horizontal="left" vertical="center" wrapText="1"/>
    </xf>
    <xf numFmtId="0" fontId="6" fillId="0" borderId="0" xfId="1231"/>
    <xf numFmtId="0" fontId="87" fillId="0" borderId="0" xfId="1231" applyFont="1" applyAlignment="1"/>
    <xf numFmtId="172" fontId="15" fillId="25" borderId="0" xfId="1232" applyNumberFormat="1" applyFont="1" applyFill="1"/>
    <xf numFmtId="234" fontId="15" fillId="25" borderId="0" xfId="1232" applyNumberFormat="1" applyFont="1" applyFill="1"/>
    <xf numFmtId="0" fontId="15" fillId="25" borderId="90" xfId="577" applyFill="1" applyBorder="1" applyAlignment="1">
      <alignment wrapText="1"/>
    </xf>
    <xf numFmtId="0" fontId="61" fillId="25" borderId="90" xfId="914" applyFont="1" applyFill="1" applyBorder="1" applyAlignment="1">
      <alignment horizontal="left" vertical="center" wrapText="1"/>
    </xf>
    <xf numFmtId="43" fontId="61" fillId="25" borderId="91" xfId="584" applyFont="1" applyFill="1" applyBorder="1" applyAlignment="1">
      <alignment horizontal="left" vertical="center" wrapText="1"/>
    </xf>
    <xf numFmtId="185" fontId="61" fillId="25" borderId="90" xfId="577" applyNumberFormat="1" applyFont="1" applyFill="1" applyBorder="1" applyAlignment="1">
      <alignment horizontal="left" vertical="center" wrapText="1"/>
    </xf>
    <xf numFmtId="172" fontId="61" fillId="25" borderId="83" xfId="577" applyNumberFormat="1" applyFont="1" applyFill="1" applyBorder="1" applyAlignment="1">
      <alignment horizontal="right" vertical="center" wrapText="1"/>
    </xf>
    <xf numFmtId="215" fontId="61" fillId="25" borderId="90" xfId="577" applyNumberFormat="1" applyFont="1" applyFill="1" applyBorder="1" applyAlignment="1">
      <alignment horizontal="left" vertical="center" wrapText="1"/>
    </xf>
    <xf numFmtId="0" fontId="62" fillId="33" borderId="83" xfId="577" applyFont="1" applyFill="1" applyBorder="1" applyAlignment="1">
      <alignment horizontal="right" vertical="center" wrapText="1"/>
    </xf>
    <xf numFmtId="0" fontId="62" fillId="33" borderId="90" xfId="577" applyFont="1" applyFill="1" applyBorder="1" applyAlignment="1">
      <alignment horizontal="right" vertical="center" wrapText="1"/>
    </xf>
    <xf numFmtId="9" fontId="61" fillId="25" borderId="0" xfId="1230" applyFont="1" applyFill="1" applyBorder="1" applyAlignment="1">
      <alignment horizontal="right" vertical="center" wrapText="1"/>
    </xf>
    <xf numFmtId="0" fontId="62" fillId="26" borderId="83" xfId="914" applyFont="1" applyFill="1" applyBorder="1" applyAlignment="1">
      <alignment horizontal="center" vertical="center" wrapText="1"/>
    </xf>
    <xf numFmtId="0" fontId="61" fillId="25" borderId="91" xfId="914" applyFont="1" applyFill="1" applyBorder="1" applyAlignment="1">
      <alignment horizontal="left" vertical="center" wrapText="1"/>
    </xf>
    <xf numFmtId="0" fontId="15" fillId="25" borderId="83" xfId="577" applyFont="1" applyFill="1" applyBorder="1" applyAlignment="1">
      <alignment wrapText="1"/>
    </xf>
    <xf numFmtId="43" fontId="61" fillId="25" borderId="83" xfId="659" applyFont="1" applyFill="1" applyBorder="1" applyAlignment="1">
      <alignment horizontal="left" vertical="center" wrapText="1"/>
    </xf>
    <xf numFmtId="43" fontId="61" fillId="25" borderId="0" xfId="1233" applyFont="1" applyFill="1" applyBorder="1" applyAlignment="1">
      <alignment horizontal="right" vertical="center" wrapText="1"/>
    </xf>
    <xf numFmtId="235" fontId="61" fillId="25" borderId="90" xfId="577" applyNumberFormat="1" applyFont="1" applyFill="1" applyBorder="1" applyAlignment="1">
      <alignment horizontal="left" vertical="center" wrapText="1"/>
    </xf>
    <xf numFmtId="169" fontId="61" fillId="25" borderId="83" xfId="577" applyNumberFormat="1" applyFont="1" applyFill="1" applyBorder="1" applyAlignment="1">
      <alignment vertical="center" wrapText="1"/>
    </xf>
    <xf numFmtId="169" fontId="61" fillId="25" borderId="83" xfId="914" applyNumberFormat="1" applyFont="1" applyFill="1" applyBorder="1" applyAlignment="1">
      <alignment vertical="center" wrapText="1"/>
    </xf>
    <xf numFmtId="236" fontId="61" fillId="25" borderId="90" xfId="577" applyNumberFormat="1" applyFont="1" applyFill="1" applyBorder="1" applyAlignment="1">
      <alignment horizontal="left" vertical="center" wrapText="1"/>
    </xf>
    <xf numFmtId="211" fontId="61" fillId="25" borderId="0" xfId="1232" applyNumberFormat="1" applyFont="1" applyFill="1" applyBorder="1" applyAlignment="1">
      <alignment horizontal="right" vertical="center" wrapText="1"/>
    </xf>
    <xf numFmtId="172" fontId="61" fillId="25" borderId="0" xfId="1232" applyNumberFormat="1" applyFont="1" applyFill="1" applyBorder="1" applyAlignment="1">
      <alignment horizontal="right" vertical="center" wrapText="1"/>
    </xf>
    <xf numFmtId="166" fontId="61" fillId="25" borderId="83" xfId="986" applyNumberFormat="1" applyFont="1" applyFill="1" applyBorder="1" applyAlignment="1">
      <alignment horizontal="left" vertical="center" wrapText="1"/>
    </xf>
    <xf numFmtId="166" fontId="61" fillId="25" borderId="90" xfId="986" applyNumberFormat="1" applyFont="1" applyFill="1" applyBorder="1" applyAlignment="1">
      <alignment horizontal="left" vertical="center" wrapText="1"/>
    </xf>
    <xf numFmtId="166" fontId="61" fillId="25" borderId="83" xfId="584" applyNumberFormat="1" applyFont="1" applyFill="1" applyBorder="1" applyAlignment="1">
      <alignment horizontal="left" vertical="center" wrapText="1"/>
    </xf>
    <xf numFmtId="166" fontId="61" fillId="25" borderId="90" xfId="584" applyNumberFormat="1" applyFont="1" applyFill="1" applyBorder="1" applyAlignment="1">
      <alignment horizontal="left" vertical="center" wrapText="1"/>
    </xf>
    <xf numFmtId="172" fontId="61" fillId="25" borderId="83" xfId="870" applyNumberFormat="1" applyFont="1" applyFill="1" applyBorder="1" applyAlignment="1">
      <alignment horizontal="right" vertical="center" wrapText="1"/>
    </xf>
    <xf numFmtId="172" fontId="61" fillId="25" borderId="91" xfId="870" applyNumberFormat="1" applyFont="1" applyFill="1" applyBorder="1" applyAlignment="1">
      <alignment horizontal="right" vertical="center" wrapText="1"/>
    </xf>
    <xf numFmtId="172" fontId="61" fillId="25" borderId="83" xfId="577" applyNumberFormat="1" applyFont="1" applyFill="1" applyBorder="1" applyAlignment="1">
      <alignment horizontal="left" vertical="center" wrapText="1"/>
    </xf>
    <xf numFmtId="223" fontId="61" fillId="25" borderId="83" xfId="914" applyNumberFormat="1" applyFont="1" applyFill="1" applyBorder="1" applyAlignment="1">
      <alignment vertical="center" wrapText="1"/>
    </xf>
    <xf numFmtId="169" fontId="61" fillId="25" borderId="91" xfId="577" applyNumberFormat="1" applyFont="1" applyFill="1" applyBorder="1" applyAlignment="1">
      <alignment vertical="center" wrapText="1"/>
    </xf>
    <xf numFmtId="43" fontId="61" fillId="25" borderId="90" xfId="1233" applyFont="1" applyFill="1" applyBorder="1" applyAlignment="1">
      <alignment horizontal="left" vertical="center" wrapText="1"/>
    </xf>
    <xf numFmtId="43" fontId="61" fillId="25" borderId="83" xfId="1233" applyFont="1" applyFill="1" applyBorder="1" applyAlignment="1">
      <alignment horizontal="left" vertical="top" wrapText="1"/>
    </xf>
    <xf numFmtId="43" fontId="61" fillId="25" borderId="0" xfId="1233" applyFont="1" applyFill="1" applyBorder="1" applyAlignment="1">
      <alignment horizontal="left" vertical="top" wrapText="1"/>
    </xf>
    <xf numFmtId="43" fontId="61" fillId="25" borderId="0" xfId="1233" applyFont="1" applyFill="1" applyBorder="1" applyAlignment="1">
      <alignment horizontal="right" vertical="top" wrapText="1"/>
    </xf>
    <xf numFmtId="172" fontId="61" fillId="25" borderId="83" xfId="914" applyNumberFormat="1" applyFont="1" applyFill="1" applyBorder="1" applyAlignment="1">
      <alignment horizontal="right" vertical="top" wrapText="1"/>
    </xf>
    <xf numFmtId="172" fontId="61" fillId="25" borderId="83" xfId="577" applyNumberFormat="1" applyFont="1" applyFill="1" applyBorder="1" applyAlignment="1">
      <alignment horizontal="right" vertical="top" wrapText="1"/>
    </xf>
    <xf numFmtId="10" fontId="61" fillId="25" borderId="0" xfId="914" applyNumberFormat="1" applyFont="1" applyFill="1" applyBorder="1" applyAlignment="1">
      <alignment horizontal="right" vertical="top" wrapText="1"/>
    </xf>
    <xf numFmtId="167" fontId="61" fillId="25" borderId="0" xfId="1230" applyNumberFormat="1" applyFont="1" applyFill="1" applyBorder="1" applyAlignment="1">
      <alignment horizontal="right" vertical="top" wrapText="1"/>
    </xf>
    <xf numFmtId="0" fontId="68" fillId="33" borderId="0" xfId="914" applyFont="1" applyFill="1" applyBorder="1" applyAlignment="1">
      <alignment horizontal="right" vertical="center" wrapText="1"/>
    </xf>
    <xf numFmtId="166" fontId="61" fillId="25" borderId="0" xfId="1233" applyNumberFormat="1" applyFont="1" applyFill="1" applyBorder="1" applyAlignment="1">
      <alignment horizontal="right" vertical="top" wrapText="1"/>
    </xf>
    <xf numFmtId="172" fontId="18" fillId="28" borderId="91" xfId="853" applyNumberFormat="1" applyFont="1" applyFill="1" applyBorder="1"/>
    <xf numFmtId="0" fontId="15" fillId="25" borderId="83" xfId="576" applyFill="1" applyBorder="1"/>
    <xf numFmtId="43" fontId="61" fillId="25" borderId="83" xfId="575" applyFont="1" applyFill="1" applyBorder="1" applyAlignment="1">
      <alignment horizontal="left" vertical="center" wrapText="1"/>
    </xf>
    <xf numFmtId="0" fontId="6" fillId="25" borderId="0" xfId="576" applyFont="1" applyFill="1" applyBorder="1" applyAlignment="1">
      <alignment horizontal="right" vertical="center" wrapText="1"/>
    </xf>
    <xf numFmtId="43" fontId="6" fillId="25" borderId="0" xfId="584" applyFont="1" applyFill="1" applyBorder="1" applyAlignment="1">
      <alignment horizontal="right" vertical="center" wrapText="1"/>
    </xf>
    <xf numFmtId="0" fontId="6" fillId="25" borderId="0" xfId="576" applyFont="1" applyFill="1" applyBorder="1" applyAlignment="1">
      <alignment vertical="center" wrapText="1"/>
    </xf>
    <xf numFmtId="0" fontId="6" fillId="25" borderId="0" xfId="576" applyFont="1" applyFill="1" applyBorder="1" applyAlignment="1">
      <alignment horizontal="left" vertical="center" wrapText="1"/>
    </xf>
    <xf numFmtId="0" fontId="61" fillId="25" borderId="83" xfId="576" applyFont="1" applyFill="1" applyBorder="1" applyAlignment="1">
      <alignment horizontal="left" vertical="center" wrapText="1"/>
    </xf>
    <xf numFmtId="164" fontId="6" fillId="25" borderId="0" xfId="576" applyNumberFormat="1" applyFont="1" applyFill="1" applyBorder="1" applyAlignment="1">
      <alignment horizontal="right" vertical="center" wrapText="1"/>
    </xf>
    <xf numFmtId="227" fontId="6" fillId="25" borderId="0" xfId="576" applyNumberFormat="1" applyFont="1" applyFill="1" applyBorder="1" applyAlignment="1">
      <alignment horizontal="right" vertical="center" wrapText="1"/>
    </xf>
    <xf numFmtId="172" fontId="61" fillId="25" borderId="83" xfId="576" applyNumberFormat="1" applyFont="1" applyFill="1" applyBorder="1" applyAlignment="1">
      <alignment horizontal="left" vertical="center" wrapText="1"/>
    </xf>
    <xf numFmtId="172" fontId="15" fillId="25" borderId="83" xfId="576" applyNumberFormat="1" applyFont="1" applyFill="1" applyBorder="1" applyAlignment="1">
      <alignment vertical="center" wrapText="1"/>
    </xf>
    <xf numFmtId="189" fontId="6" fillId="25" borderId="0" xfId="576" applyNumberFormat="1" applyFont="1" applyFill="1" applyBorder="1" applyAlignment="1">
      <alignment horizontal="right" vertical="center" wrapText="1"/>
    </xf>
    <xf numFmtId="172" fontId="6" fillId="25" borderId="83" xfId="576" applyNumberFormat="1" applyFont="1" applyFill="1" applyBorder="1" applyAlignment="1">
      <alignment vertical="center" wrapText="1"/>
    </xf>
    <xf numFmtId="10" fontId="6" fillId="25" borderId="0" xfId="576" applyNumberFormat="1" applyFont="1" applyFill="1" applyBorder="1" applyAlignment="1">
      <alignment horizontal="right" vertical="center" wrapText="1"/>
    </xf>
    <xf numFmtId="167" fontId="6" fillId="25" borderId="0" xfId="941" applyNumberFormat="1" applyFont="1" applyFill="1" applyBorder="1" applyAlignment="1">
      <alignment horizontal="right" vertical="center" wrapText="1"/>
    </xf>
    <xf numFmtId="166" fontId="6" fillId="25" borderId="0" xfId="575" applyNumberFormat="1" applyFont="1" applyFill="1" applyBorder="1" applyAlignment="1">
      <alignment vertical="center" wrapText="1"/>
    </xf>
    <xf numFmtId="0" fontId="68" fillId="33" borderId="0" xfId="576" applyFont="1" applyFill="1" applyBorder="1" applyAlignment="1">
      <alignment horizontal="right" vertical="center" wrapText="1"/>
    </xf>
    <xf numFmtId="166" fontId="6" fillId="25" borderId="0" xfId="784" applyNumberFormat="1" applyFont="1" applyFill="1" applyBorder="1" applyAlignment="1">
      <alignment horizontal="right" vertical="center" wrapText="1"/>
    </xf>
    <xf numFmtId="9" fontId="6" fillId="25" borderId="0" xfId="576" applyNumberFormat="1" applyFont="1" applyFill="1" applyBorder="1" applyAlignment="1">
      <alignment horizontal="right" vertical="center" wrapText="1"/>
    </xf>
    <xf numFmtId="37" fontId="6" fillId="25" borderId="0" xfId="576" applyNumberFormat="1" applyFont="1" applyFill="1" applyBorder="1" applyAlignment="1">
      <alignment horizontal="right" vertical="center" wrapText="1"/>
    </xf>
    <xf numFmtId="166" fontId="6" fillId="25" borderId="0" xfId="584" applyNumberFormat="1" applyFont="1" applyFill="1" applyBorder="1" applyAlignment="1">
      <alignment horizontal="right" vertical="center" wrapText="1"/>
    </xf>
    <xf numFmtId="166" fontId="6" fillId="25" borderId="0" xfId="575" applyNumberFormat="1" applyFont="1" applyFill="1" applyBorder="1" applyAlignment="1">
      <alignment horizontal="right" vertical="center" wrapText="1"/>
    </xf>
    <xf numFmtId="172" fontId="6" fillId="25" borderId="0" xfId="576" applyNumberFormat="1" applyFont="1" applyFill="1" applyBorder="1" applyAlignment="1">
      <alignment horizontal="right" vertical="center" wrapText="1"/>
    </xf>
    <xf numFmtId="172" fontId="6" fillId="25" borderId="0" xfId="870" applyNumberFormat="1" applyFont="1" applyFill="1" applyBorder="1" applyAlignment="1">
      <alignment horizontal="right" vertical="center" wrapText="1"/>
    </xf>
    <xf numFmtId="43" fontId="6" fillId="25" borderId="83" xfId="1233" applyFont="1" applyFill="1" applyBorder="1" applyAlignment="1">
      <alignment horizontal="left" vertical="top" wrapText="1"/>
    </xf>
    <xf numFmtId="43" fontId="6" fillId="25" borderId="0" xfId="1233" applyFont="1" applyFill="1" applyBorder="1" applyAlignment="1">
      <alignment horizontal="left" vertical="top" wrapText="1"/>
    </xf>
    <xf numFmtId="43" fontId="6" fillId="25" borderId="83" xfId="584" applyFont="1" applyFill="1" applyBorder="1" applyAlignment="1">
      <alignment horizontal="left" vertical="top" wrapText="1"/>
    </xf>
    <xf numFmtId="43" fontId="6" fillId="25" borderId="0" xfId="584" applyFont="1" applyFill="1" applyBorder="1" applyAlignment="1">
      <alignment horizontal="left" vertical="top" wrapText="1"/>
    </xf>
    <xf numFmtId="0" fontId="6" fillId="25" borderId="0" xfId="577" applyFont="1" applyFill="1" applyBorder="1" applyAlignment="1">
      <alignment horizontal="right" vertical="top" wrapText="1"/>
    </xf>
    <xf numFmtId="43" fontId="6" fillId="25" borderId="0" xfId="584" applyFont="1" applyFill="1" applyBorder="1" applyAlignment="1">
      <alignment horizontal="right" vertical="top" wrapText="1"/>
    </xf>
    <xf numFmtId="0" fontId="6" fillId="25" borderId="0" xfId="577" applyFont="1" applyFill="1" applyBorder="1" applyAlignment="1">
      <alignment wrapText="1"/>
    </xf>
    <xf numFmtId="0" fontId="6" fillId="25" borderId="0" xfId="577" applyFont="1" applyFill="1" applyBorder="1" applyAlignment="1">
      <alignment horizontal="left" vertical="top" wrapText="1"/>
    </xf>
    <xf numFmtId="0" fontId="6" fillId="25" borderId="83" xfId="577" applyFont="1" applyFill="1" applyBorder="1" applyAlignment="1">
      <alignment horizontal="left" vertical="top" wrapText="1"/>
    </xf>
    <xf numFmtId="164" fontId="6" fillId="25" borderId="0" xfId="577" applyNumberFormat="1" applyFont="1" applyFill="1" applyBorder="1" applyAlignment="1">
      <alignment horizontal="right" vertical="top" wrapText="1"/>
    </xf>
    <xf numFmtId="0" fontId="6" fillId="25" borderId="0" xfId="577" applyFont="1" applyFill="1" applyBorder="1" applyAlignment="1">
      <alignment horizontal="left" wrapText="1"/>
    </xf>
    <xf numFmtId="228" fontId="6" fillId="25" borderId="0" xfId="577" applyNumberFormat="1" applyFont="1" applyFill="1" applyBorder="1" applyAlignment="1">
      <alignment horizontal="right" vertical="top" wrapText="1"/>
    </xf>
    <xf numFmtId="172" fontId="6" fillId="25" borderId="83" xfId="577" applyNumberFormat="1" applyFont="1" applyFill="1" applyBorder="1" applyAlignment="1">
      <alignment wrapText="1"/>
    </xf>
    <xf numFmtId="203" fontId="6" fillId="25" borderId="0" xfId="577" applyNumberFormat="1" applyFont="1" applyFill="1" applyBorder="1" applyAlignment="1">
      <alignment horizontal="right" vertical="top" wrapText="1"/>
    </xf>
    <xf numFmtId="10" fontId="6" fillId="25" borderId="0" xfId="577" applyNumberFormat="1" applyFont="1" applyFill="1" applyBorder="1" applyAlignment="1">
      <alignment horizontal="right" vertical="top" wrapText="1"/>
    </xf>
    <xf numFmtId="167" fontId="6" fillId="25" borderId="0" xfId="941" applyNumberFormat="1" applyFont="1" applyFill="1" applyBorder="1" applyAlignment="1">
      <alignment horizontal="right" vertical="top" wrapText="1"/>
    </xf>
    <xf numFmtId="166" fontId="6" fillId="25" borderId="0" xfId="575" applyNumberFormat="1" applyFont="1" applyFill="1" applyBorder="1" applyAlignment="1">
      <alignment wrapText="1"/>
    </xf>
    <xf numFmtId="166" fontId="6" fillId="25" borderId="0" xfId="784" applyNumberFormat="1" applyFont="1" applyFill="1" applyBorder="1" applyAlignment="1">
      <alignment horizontal="right" vertical="top" wrapText="1"/>
    </xf>
    <xf numFmtId="9" fontId="6" fillId="25" borderId="0" xfId="577" applyNumberFormat="1" applyFont="1" applyFill="1" applyBorder="1" applyAlignment="1">
      <alignment horizontal="right" vertical="top" wrapText="1"/>
    </xf>
    <xf numFmtId="167" fontId="6" fillId="25" borderId="0" xfId="941" applyNumberFormat="1" applyFont="1" applyFill="1" applyBorder="1" applyAlignment="1">
      <alignment wrapText="1"/>
    </xf>
    <xf numFmtId="37" fontId="6" fillId="25" borderId="0" xfId="577" applyNumberFormat="1" applyFont="1" applyFill="1" applyBorder="1" applyAlignment="1">
      <alignment horizontal="right" vertical="top" wrapText="1"/>
    </xf>
    <xf numFmtId="166" fontId="6" fillId="25" borderId="0" xfId="584" applyNumberFormat="1" applyFont="1" applyFill="1" applyBorder="1" applyAlignment="1">
      <alignment horizontal="right" vertical="top" wrapText="1"/>
    </xf>
    <xf numFmtId="166" fontId="6" fillId="25" borderId="0" xfId="575" applyNumberFormat="1" applyFont="1" applyFill="1" applyBorder="1" applyAlignment="1">
      <alignment horizontal="right" vertical="top" wrapText="1"/>
    </xf>
    <xf numFmtId="203" fontId="6" fillId="25" borderId="0" xfId="870" applyNumberFormat="1" applyFont="1" applyFill="1" applyBorder="1" applyAlignment="1">
      <alignment horizontal="right" vertical="top" wrapText="1"/>
    </xf>
    <xf numFmtId="172" fontId="6" fillId="25" borderId="0" xfId="577" applyNumberFormat="1" applyFont="1" applyFill="1" applyBorder="1" applyAlignment="1">
      <alignment horizontal="right" vertical="top" wrapText="1"/>
    </xf>
    <xf numFmtId="172" fontId="6" fillId="25" borderId="0" xfId="870" applyNumberFormat="1" applyFont="1" applyFill="1" applyBorder="1" applyAlignment="1">
      <alignment horizontal="right" vertical="top" wrapText="1"/>
    </xf>
    <xf numFmtId="190" fontId="6" fillId="25" borderId="0" xfId="577" applyNumberFormat="1" applyFont="1" applyFill="1" applyBorder="1" applyAlignment="1">
      <alignment horizontal="right" vertical="top" wrapText="1"/>
    </xf>
    <xf numFmtId="190" fontId="6" fillId="25" borderId="0" xfId="870" applyNumberFormat="1" applyFont="1" applyFill="1" applyBorder="1" applyAlignment="1">
      <alignment horizontal="right" vertical="top" wrapText="1"/>
    </xf>
    <xf numFmtId="0" fontId="6" fillId="25" borderId="0" xfId="577" applyFont="1" applyFill="1" applyBorder="1" applyAlignment="1">
      <alignment vertical="center" wrapText="1"/>
    </xf>
    <xf numFmtId="172" fontId="61" fillId="25" borderId="40" xfId="865" applyNumberFormat="1" applyFont="1" applyFill="1" applyBorder="1" applyAlignment="1" applyProtection="1">
      <alignment horizontal="right" vertical="center" wrapText="1"/>
    </xf>
    <xf numFmtId="172" fontId="61" fillId="25" borderId="40" xfId="914" applyNumberFormat="1" applyFont="1" applyFill="1" applyBorder="1" applyAlignment="1">
      <alignment horizontal="right" vertical="center" wrapText="1"/>
    </xf>
    <xf numFmtId="172" fontId="61" fillId="25" borderId="40" xfId="915" applyNumberFormat="1" applyFont="1" applyFill="1" applyBorder="1" applyAlignment="1">
      <alignment horizontal="right" vertical="center" wrapText="1"/>
    </xf>
    <xf numFmtId="172" fontId="61" fillId="25" borderId="40" xfId="577" applyNumberFormat="1" applyFont="1" applyFill="1" applyBorder="1" applyAlignment="1">
      <alignment vertical="center" wrapText="1"/>
    </xf>
    <xf numFmtId="172" fontId="5" fillId="25" borderId="40" xfId="577" applyNumberFormat="1" applyFont="1" applyFill="1" applyBorder="1" applyAlignment="1">
      <alignment horizontal="right" vertical="top" wrapText="1"/>
    </xf>
    <xf numFmtId="172" fontId="5" fillId="25" borderId="40" xfId="577" applyNumberFormat="1" applyFont="1" applyFill="1" applyBorder="1" applyAlignment="1">
      <alignment horizontal="right" vertical="center" wrapText="1"/>
    </xf>
    <xf numFmtId="172" fontId="5" fillId="25" borderId="40" xfId="584" applyNumberFormat="1" applyFont="1" applyFill="1" applyBorder="1" applyAlignment="1">
      <alignment horizontal="right" vertical="center" wrapText="1"/>
    </xf>
    <xf numFmtId="172" fontId="5" fillId="25" borderId="28" xfId="577" applyNumberFormat="1" applyFont="1" applyFill="1" applyBorder="1" applyAlignment="1">
      <alignment horizontal="right" vertical="top" wrapText="1"/>
    </xf>
    <xf numFmtId="172" fontId="61" fillId="25" borderId="90" xfId="865" applyNumberFormat="1" applyFont="1" applyFill="1" applyBorder="1" applyAlignment="1">
      <alignment horizontal="right" vertical="center" wrapText="1"/>
    </xf>
    <xf numFmtId="37" fontId="5" fillId="25" borderId="0" xfId="577" applyNumberFormat="1" applyFont="1" applyFill="1" applyBorder="1" applyAlignment="1">
      <alignment horizontal="right" vertical="center" wrapText="1"/>
    </xf>
    <xf numFmtId="37" fontId="0" fillId="25" borderId="40" xfId="0" applyNumberFormat="1" applyFill="1" applyBorder="1"/>
    <xf numFmtId="37" fontId="61" fillId="25" borderId="40" xfId="0" applyNumberFormat="1" applyFont="1" applyFill="1" applyBorder="1" applyAlignment="1">
      <alignment horizontal="right" vertical="center" wrapText="1"/>
    </xf>
    <xf numFmtId="37" fontId="61" fillId="25" borderId="40" xfId="577" applyNumberFormat="1" applyFont="1" applyFill="1" applyBorder="1" applyAlignment="1">
      <alignment horizontal="right" vertical="center" wrapText="1"/>
    </xf>
    <xf numFmtId="37" fontId="5" fillId="25" borderId="0" xfId="577" applyNumberFormat="1" applyFont="1" applyFill="1" applyBorder="1" applyAlignment="1">
      <alignment horizontal="right" vertical="top" wrapText="1"/>
    </xf>
    <xf numFmtId="37" fontId="5" fillId="25" borderId="40" xfId="577" applyNumberFormat="1" applyFont="1" applyFill="1" applyBorder="1" applyAlignment="1">
      <alignment horizontal="right" vertical="top" wrapText="1"/>
    </xf>
    <xf numFmtId="37" fontId="5" fillId="25" borderId="40" xfId="577" applyNumberFormat="1" applyFont="1" applyFill="1" applyBorder="1" applyAlignment="1">
      <alignment horizontal="right" vertical="center" wrapText="1"/>
    </xf>
    <xf numFmtId="37" fontId="5" fillId="25" borderId="0" xfId="0" applyNumberFormat="1" applyFont="1" applyFill="1" applyBorder="1" applyAlignment="1">
      <alignment horizontal="right" vertical="center" wrapText="1"/>
    </xf>
    <xf numFmtId="37" fontId="5" fillId="25" borderId="40" xfId="0" applyNumberFormat="1" applyFont="1" applyFill="1" applyBorder="1" applyAlignment="1">
      <alignment horizontal="right" vertical="center" wrapText="1"/>
    </xf>
    <xf numFmtId="37" fontId="5" fillId="25" borderId="27" xfId="577" applyNumberFormat="1" applyFont="1" applyFill="1" applyBorder="1" applyAlignment="1">
      <alignment horizontal="right" vertical="center" wrapText="1"/>
    </xf>
    <xf numFmtId="37" fontId="5" fillId="25" borderId="28" xfId="577" applyNumberFormat="1" applyFont="1" applyFill="1" applyBorder="1" applyAlignment="1">
      <alignment horizontal="right" vertical="center" wrapText="1"/>
    </xf>
    <xf numFmtId="37" fontId="67" fillId="25" borderId="40" xfId="914" applyNumberFormat="1" applyFont="1" applyFill="1" applyBorder="1" applyAlignment="1">
      <alignment horizontal="right" vertical="center" wrapText="1"/>
    </xf>
    <xf numFmtId="166" fontId="90" fillId="28" borderId="79" xfId="77" applyNumberFormat="1" applyFont="1" applyFill="1" applyBorder="1"/>
    <xf numFmtId="37" fontId="67" fillId="25" borderId="40" xfId="0" applyNumberFormat="1" applyFont="1" applyFill="1" applyBorder="1"/>
    <xf numFmtId="37" fontId="67" fillId="25" borderId="40" xfId="0" applyNumberFormat="1" applyFont="1" applyFill="1" applyBorder="1" applyAlignment="1">
      <alignment horizontal="right" vertical="center" wrapText="1"/>
    </xf>
    <xf numFmtId="37" fontId="67" fillId="25" borderId="40" xfId="577" applyNumberFormat="1" applyFont="1" applyFill="1" applyBorder="1" applyAlignment="1">
      <alignment horizontal="right" vertical="center" wrapText="1"/>
    </xf>
    <xf numFmtId="201" fontId="87" fillId="25" borderId="40" xfId="577" applyNumberFormat="1" applyFont="1" applyFill="1" applyBorder="1" applyAlignment="1">
      <alignment horizontal="right" vertical="top" wrapText="1"/>
    </xf>
    <xf numFmtId="37" fontId="87" fillId="25" borderId="40" xfId="577" applyNumberFormat="1" applyFont="1" applyFill="1" applyBorder="1" applyAlignment="1">
      <alignment horizontal="right" vertical="center" wrapText="1"/>
    </xf>
    <xf numFmtId="37" fontId="87" fillId="25" borderId="40" xfId="577" applyNumberFormat="1" applyFont="1" applyFill="1" applyBorder="1" applyAlignment="1">
      <alignment horizontal="right" vertical="top" wrapText="1"/>
    </xf>
    <xf numFmtId="37" fontId="87" fillId="25" borderId="40" xfId="577" applyNumberFormat="1" applyFont="1" applyFill="1" applyBorder="1" applyAlignment="1">
      <alignment horizontal="right" vertical="center"/>
    </xf>
    <xf numFmtId="37" fontId="87" fillId="25" borderId="40" xfId="0" applyNumberFormat="1" applyFont="1" applyFill="1" applyBorder="1" applyAlignment="1">
      <alignment horizontal="right" vertical="center" wrapText="1"/>
    </xf>
    <xf numFmtId="37" fontId="87" fillId="25" borderId="28" xfId="577" applyNumberFormat="1" applyFont="1" applyFill="1" applyBorder="1" applyAlignment="1">
      <alignment horizontal="right" vertical="center" wrapText="1"/>
    </xf>
    <xf numFmtId="167" fontId="67" fillId="0" borderId="40" xfId="914" applyNumberFormat="1" applyFont="1" applyFill="1" applyBorder="1" applyAlignment="1">
      <alignment horizontal="right" vertical="center" wrapText="1"/>
    </xf>
    <xf numFmtId="10" fontId="67" fillId="25" borderId="40" xfId="0" applyNumberFormat="1" applyFont="1" applyFill="1" applyBorder="1"/>
    <xf numFmtId="10" fontId="67" fillId="25" borderId="40" xfId="0" applyNumberFormat="1" applyFont="1" applyFill="1" applyBorder="1" applyAlignment="1">
      <alignment horizontal="right" vertical="center" wrapText="1"/>
    </xf>
    <xf numFmtId="167" fontId="67" fillId="25" borderId="40" xfId="0" applyNumberFormat="1" applyFont="1" applyFill="1" applyBorder="1" applyAlignment="1">
      <alignment horizontal="right" vertical="center" wrapText="1"/>
    </xf>
    <xf numFmtId="167" fontId="67" fillId="25" borderId="40" xfId="577" applyNumberFormat="1" applyFont="1" applyFill="1" applyBorder="1" applyAlignment="1">
      <alignment horizontal="right" vertical="center" wrapText="1"/>
    </xf>
    <xf numFmtId="167" fontId="87" fillId="25" borderId="40" xfId="577" applyNumberFormat="1" applyFont="1" applyFill="1" applyBorder="1" applyAlignment="1">
      <alignment horizontal="right" vertical="top" wrapText="1"/>
    </xf>
    <xf numFmtId="10" fontId="87" fillId="25" borderId="40" xfId="577" applyNumberFormat="1" applyFont="1" applyFill="1" applyBorder="1" applyAlignment="1">
      <alignment horizontal="right" vertical="top" wrapText="1"/>
    </xf>
    <xf numFmtId="10" fontId="87" fillId="25" borderId="40" xfId="577" applyNumberFormat="1" applyFont="1" applyFill="1" applyBorder="1" applyAlignment="1">
      <alignment horizontal="right" vertical="center" wrapText="1"/>
    </xf>
    <xf numFmtId="10" fontId="87" fillId="25" borderId="40" xfId="0" applyNumberFormat="1" applyFont="1" applyFill="1" applyBorder="1" applyAlignment="1">
      <alignment horizontal="right" vertical="center" wrapText="1"/>
    </xf>
    <xf numFmtId="167" fontId="87" fillId="25" borderId="40" xfId="577" applyNumberFormat="1" applyFont="1" applyFill="1" applyBorder="1" applyAlignment="1">
      <alignment horizontal="right" vertical="center" wrapText="1"/>
    </xf>
    <xf numFmtId="10" fontId="87" fillId="25" borderId="28" xfId="577" applyNumberFormat="1" applyFont="1" applyFill="1" applyBorder="1" applyAlignment="1">
      <alignment horizontal="right" vertical="center" wrapText="1"/>
    </xf>
    <xf numFmtId="43" fontId="61" fillId="25" borderId="73" xfId="584" applyFont="1" applyFill="1" applyBorder="1" applyAlignment="1" applyProtection="1">
      <alignment horizontal="left" vertical="center" wrapText="1"/>
    </xf>
    <xf numFmtId="0" fontId="61" fillId="25" borderId="73" xfId="577" applyFont="1" applyFill="1" applyBorder="1" applyAlignment="1">
      <alignment horizontal="right" vertical="center" wrapText="1"/>
    </xf>
    <xf numFmtId="0" fontId="61" fillId="25" borderId="40" xfId="577" applyFont="1" applyFill="1" applyBorder="1" applyAlignment="1">
      <alignment horizontal="right" vertical="center" wrapText="1"/>
    </xf>
    <xf numFmtId="43" fontId="5" fillId="25" borderId="40" xfId="659" applyFont="1" applyFill="1" applyBorder="1" applyAlignment="1">
      <alignment horizontal="left" vertical="center" wrapText="1"/>
    </xf>
    <xf numFmtId="43" fontId="5" fillId="25" borderId="0" xfId="659" applyFont="1" applyFill="1" applyBorder="1" applyAlignment="1">
      <alignment horizontal="left" vertical="center" wrapText="1"/>
    </xf>
    <xf numFmtId="0" fontId="5" fillId="25" borderId="73" xfId="577" applyFont="1" applyFill="1" applyBorder="1" applyAlignment="1">
      <alignment horizontal="right" vertical="center" wrapText="1"/>
    </xf>
    <xf numFmtId="0" fontId="5" fillId="25" borderId="40" xfId="577" applyFont="1" applyFill="1" applyBorder="1" applyAlignment="1">
      <alignment horizontal="right" vertical="center" wrapText="1"/>
    </xf>
    <xf numFmtId="0" fontId="5" fillId="25" borderId="0" xfId="577" applyFont="1" applyFill="1" applyBorder="1" applyAlignment="1">
      <alignment horizontal="right" vertical="center" wrapText="1"/>
    </xf>
    <xf numFmtId="0" fontId="5" fillId="25" borderId="73" xfId="0" applyFont="1" applyFill="1" applyBorder="1" applyAlignment="1">
      <alignment horizontal="right" vertical="center" wrapText="1"/>
    </xf>
    <xf numFmtId="0" fontId="5" fillId="25" borderId="40" xfId="0" applyFont="1" applyFill="1" applyBorder="1" applyAlignment="1">
      <alignment horizontal="right" vertical="center" wrapText="1"/>
    </xf>
    <xf numFmtId="0" fontId="5" fillId="25" borderId="0" xfId="0" applyFont="1" applyFill="1" applyBorder="1" applyAlignment="1">
      <alignment horizontal="right" vertical="center" wrapText="1"/>
    </xf>
    <xf numFmtId="170" fontId="5" fillId="25" borderId="40" xfId="865" applyNumberFormat="1" applyFont="1" applyFill="1" applyBorder="1" applyAlignment="1">
      <alignment horizontal="right" vertical="center" wrapText="1"/>
    </xf>
    <xf numFmtId="170" fontId="5" fillId="25" borderId="0" xfId="865" applyNumberFormat="1" applyFont="1" applyFill="1" applyBorder="1" applyAlignment="1">
      <alignment horizontal="right" vertical="center" wrapText="1"/>
    </xf>
    <xf numFmtId="209" fontId="5" fillId="25" borderId="40" xfId="577" applyNumberFormat="1" applyFont="1" applyFill="1" applyBorder="1" applyAlignment="1">
      <alignment horizontal="right" vertical="center" wrapText="1"/>
    </xf>
    <xf numFmtId="209" fontId="5" fillId="25" borderId="0" xfId="577" applyNumberFormat="1" applyFont="1" applyFill="1" applyBorder="1" applyAlignment="1">
      <alignment horizontal="right" vertical="center" wrapText="1"/>
    </xf>
    <xf numFmtId="0" fontId="0" fillId="25" borderId="40" xfId="0" applyFill="1" applyBorder="1" applyAlignment="1">
      <alignment wrapText="1"/>
    </xf>
    <xf numFmtId="43" fontId="61" fillId="25" borderId="40" xfId="986" applyFont="1" applyFill="1" applyBorder="1" applyAlignment="1">
      <alignment horizontal="left" vertical="top" wrapText="1"/>
    </xf>
    <xf numFmtId="0" fontId="67" fillId="25" borderId="40" xfId="0" applyFont="1" applyFill="1" applyBorder="1" applyAlignment="1">
      <alignment horizontal="left"/>
    </xf>
    <xf numFmtId="0" fontId="5" fillId="25" borderId="40" xfId="0" applyFont="1" applyFill="1" applyBorder="1" applyAlignment="1">
      <alignment horizontal="left" vertical="center" wrapText="1"/>
    </xf>
    <xf numFmtId="0" fontId="15" fillId="25" borderId="73" xfId="0" applyFont="1" applyFill="1" applyBorder="1"/>
    <xf numFmtId="0" fontId="17" fillId="25" borderId="79" xfId="0" applyFont="1" applyFill="1" applyBorder="1" applyAlignment="1">
      <alignment horizontal="left" vertical="center" wrapText="1"/>
    </xf>
    <xf numFmtId="209" fontId="5" fillId="25" borderId="83" xfId="577" applyNumberFormat="1" applyFont="1" applyFill="1" applyBorder="1" applyAlignment="1">
      <alignment horizontal="right" vertical="center" wrapText="1"/>
    </xf>
    <xf numFmtId="168" fontId="18" fillId="25" borderId="0" xfId="853" applyNumberFormat="1" applyFont="1" applyFill="1" applyBorder="1"/>
    <xf numFmtId="168" fontId="40" fillId="25" borderId="0" xfId="853" applyNumberFormat="1" applyFont="1" applyFill="1" applyBorder="1" applyAlignment="1">
      <alignment horizontal="right"/>
    </xf>
    <xf numFmtId="44" fontId="0" fillId="25" borderId="53" xfId="853" applyFont="1" applyFill="1" applyBorder="1"/>
    <xf numFmtId="172" fontId="0" fillId="28" borderId="76" xfId="853" applyNumberFormat="1" applyFont="1" applyFill="1" applyBorder="1"/>
    <xf numFmtId="172" fontId="18" fillId="28" borderId="53" xfId="853" applyNumberFormat="1" applyFont="1" applyFill="1" applyBorder="1"/>
    <xf numFmtId="172" fontId="18" fillId="28" borderId="60" xfId="853" applyNumberFormat="1" applyFont="1" applyFill="1" applyBorder="1"/>
    <xf numFmtId="0" fontId="61" fillId="25" borderId="91" xfId="577" applyFont="1" applyFill="1" applyBorder="1" applyAlignment="1">
      <alignment horizontal="right" vertical="center" wrapText="1"/>
    </xf>
    <xf numFmtId="44" fontId="0" fillId="25" borderId="91" xfId="853" applyFont="1" applyFill="1" applyBorder="1"/>
    <xf numFmtId="172" fontId="0" fillId="28" borderId="83" xfId="853" applyNumberFormat="1" applyFont="1" applyFill="1" applyBorder="1"/>
    <xf numFmtId="172" fontId="18" fillId="28" borderId="90" xfId="853" applyNumberFormat="1" applyFont="1" applyFill="1" applyBorder="1"/>
    <xf numFmtId="172" fontId="18" fillId="28" borderId="57" xfId="853" applyNumberFormat="1" applyFont="1" applyFill="1" applyBorder="1"/>
    <xf numFmtId="172" fontId="18" fillId="28" borderId="50" xfId="853" applyNumberFormat="1" applyFont="1" applyFill="1" applyBorder="1"/>
    <xf numFmtId="172" fontId="18" fillId="29" borderId="50" xfId="853" applyNumberFormat="1" applyFont="1" applyFill="1" applyBorder="1"/>
    <xf numFmtId="172" fontId="4" fillId="25" borderId="83" xfId="577" applyNumberFormat="1" applyFont="1" applyFill="1" applyBorder="1" applyAlignment="1">
      <alignment vertical="center" wrapText="1"/>
    </xf>
    <xf numFmtId="172" fontId="4" fillId="25" borderId="0" xfId="577" applyNumberFormat="1" applyFont="1" applyFill="1" applyBorder="1" applyAlignment="1">
      <alignment vertical="center" wrapText="1"/>
    </xf>
    <xf numFmtId="172" fontId="18" fillId="28" borderId="73" xfId="853" applyNumberFormat="1" applyFont="1" applyFill="1" applyBorder="1"/>
    <xf numFmtId="172" fontId="18" fillId="28" borderId="58" xfId="853" applyNumberFormat="1" applyFont="1" applyFill="1" applyBorder="1"/>
    <xf numFmtId="172" fontId="18" fillId="28" borderId="51" xfId="853" applyNumberFormat="1" applyFont="1" applyFill="1" applyBorder="1"/>
    <xf numFmtId="172" fontId="4" fillId="25" borderId="83" xfId="577" applyNumberFormat="1" applyFont="1" applyFill="1" applyBorder="1" applyAlignment="1">
      <alignment horizontal="left" vertical="center" wrapText="1"/>
    </xf>
    <xf numFmtId="172" fontId="4" fillId="25" borderId="0" xfId="577" applyNumberFormat="1" applyFont="1" applyFill="1" applyBorder="1" applyAlignment="1">
      <alignment horizontal="left" vertical="center" wrapText="1"/>
    </xf>
    <xf numFmtId="0" fontId="15" fillId="25" borderId="91" xfId="577" applyFill="1" applyBorder="1"/>
    <xf numFmtId="172" fontId="18" fillId="28" borderId="83" xfId="853" applyNumberFormat="1" applyFont="1" applyFill="1" applyBorder="1"/>
    <xf numFmtId="172" fontId="15" fillId="25" borderId="83" xfId="577" applyNumberFormat="1" applyFont="1" applyFill="1" applyBorder="1" applyAlignment="1">
      <alignment vertical="center" wrapText="1"/>
    </xf>
    <xf numFmtId="44" fontId="4" fillId="25" borderId="91" xfId="853" applyFont="1" applyFill="1" applyBorder="1" applyAlignment="1">
      <alignment vertical="center" wrapText="1"/>
    </xf>
    <xf numFmtId="172" fontId="15" fillId="25" borderId="82" xfId="577" applyNumberFormat="1" applyFill="1" applyBorder="1"/>
    <xf numFmtId="172" fontId="15" fillId="25" borderId="58" xfId="577" applyNumberFormat="1" applyFill="1" applyBorder="1"/>
    <xf numFmtId="172" fontId="18" fillId="28" borderId="0" xfId="853" applyNumberFormat="1" applyFont="1" applyFill="1" applyBorder="1"/>
    <xf numFmtId="172" fontId="15" fillId="28" borderId="83" xfId="853" applyNumberFormat="1" applyFont="1" applyFill="1" applyBorder="1"/>
    <xf numFmtId="172" fontId="4" fillId="25" borderId="0" xfId="577" applyNumberFormat="1" applyFont="1" applyFill="1" applyBorder="1" applyAlignment="1">
      <alignment horizontal="right" vertical="center" wrapText="1"/>
    </xf>
    <xf numFmtId="172" fontId="4" fillId="25" borderId="90" xfId="577" applyNumberFormat="1" applyFont="1" applyFill="1" applyBorder="1" applyAlignment="1">
      <alignment horizontal="right" vertical="center" wrapText="1"/>
    </xf>
    <xf numFmtId="172" fontId="4" fillId="25" borderId="73" xfId="577" applyNumberFormat="1" applyFont="1" applyFill="1" applyBorder="1" applyAlignment="1">
      <alignment horizontal="right" vertical="center" wrapText="1"/>
    </xf>
    <xf numFmtId="168" fontId="40" fillId="28" borderId="48" xfId="853" applyNumberFormat="1" applyFont="1" applyFill="1" applyBorder="1" applyAlignment="1">
      <alignment horizontal="right"/>
    </xf>
    <xf numFmtId="164" fontId="0" fillId="28" borderId="83" xfId="853" applyNumberFormat="1" applyFont="1" applyFill="1" applyBorder="1"/>
    <xf numFmtId="168" fontId="18" fillId="29" borderId="47" xfId="853" applyNumberFormat="1" applyFont="1" applyFill="1" applyBorder="1" applyAlignment="1">
      <alignment horizontal="right"/>
    </xf>
    <xf numFmtId="168" fontId="18" fillId="28" borderId="47" xfId="853" applyNumberFormat="1" applyFont="1" applyFill="1" applyBorder="1" applyAlignment="1">
      <alignment horizontal="right"/>
    </xf>
    <xf numFmtId="223" fontId="0" fillId="28" borderId="83" xfId="853" applyNumberFormat="1" applyFont="1" applyFill="1" applyBorder="1"/>
    <xf numFmtId="169" fontId="0" fillId="28" borderId="83" xfId="853" applyNumberFormat="1" applyFont="1" applyFill="1" applyBorder="1"/>
    <xf numFmtId="169" fontId="18" fillId="28" borderId="83" xfId="853" applyNumberFormat="1" applyFont="1" applyFill="1" applyBorder="1"/>
    <xf numFmtId="172" fontId="4" fillId="25" borderId="83" xfId="577" applyNumberFormat="1" applyFont="1" applyFill="1" applyBorder="1" applyAlignment="1">
      <alignment wrapText="1"/>
    </xf>
    <xf numFmtId="172" fontId="61" fillId="25" borderId="91" xfId="865" applyNumberFormat="1" applyFont="1" applyFill="1" applyBorder="1" applyAlignment="1" applyProtection="1">
      <alignment horizontal="right" vertical="center" wrapText="1"/>
    </xf>
    <xf numFmtId="172" fontId="15" fillId="25" borderId="91" xfId="577" applyNumberFormat="1" applyFill="1" applyBorder="1"/>
    <xf numFmtId="44" fontId="61" fillId="25" borderId="91" xfId="853" applyFont="1" applyFill="1" applyBorder="1" applyAlignment="1">
      <alignment horizontal="right" vertical="center" wrapText="1"/>
    </xf>
    <xf numFmtId="172" fontId="0" fillId="28" borderId="82" xfId="853" applyNumberFormat="1" applyFont="1" applyFill="1" applyBorder="1"/>
    <xf numFmtId="172" fontId="0" fillId="28" borderId="58" xfId="853" applyNumberFormat="1" applyFont="1" applyFill="1" applyBorder="1"/>
    <xf numFmtId="172" fontId="0" fillId="28" borderId="73" xfId="853" applyNumberFormat="1" applyFont="1" applyFill="1" applyBorder="1"/>
    <xf numFmtId="172" fontId="0" fillId="28" borderId="90" xfId="853" applyNumberFormat="1" applyFont="1" applyFill="1" applyBorder="1"/>
    <xf numFmtId="172" fontId="0" fillId="28" borderId="0" xfId="853" applyNumberFormat="1" applyFont="1" applyFill="1" applyBorder="1"/>
    <xf numFmtId="230" fontId="15" fillId="25" borderId="73" xfId="577" applyNumberFormat="1" applyFill="1" applyBorder="1"/>
    <xf numFmtId="169" fontId="0" fillId="28" borderId="0" xfId="853" applyNumberFormat="1" applyFont="1" applyFill="1" applyBorder="1"/>
    <xf numFmtId="169" fontId="0" fillId="28" borderId="73" xfId="853" applyNumberFormat="1" applyFont="1" applyFill="1" applyBorder="1"/>
    <xf numFmtId="169" fontId="0" fillId="28" borderId="90" xfId="853" applyNumberFormat="1" applyFont="1" applyFill="1" applyBorder="1"/>
    <xf numFmtId="44" fontId="61" fillId="25" borderId="91" xfId="853" applyFont="1" applyFill="1" applyBorder="1" applyAlignment="1">
      <alignment horizontal="left" vertical="center" wrapText="1"/>
    </xf>
    <xf numFmtId="172" fontId="0" fillId="25" borderId="73" xfId="853" applyNumberFormat="1" applyFont="1" applyFill="1" applyBorder="1"/>
    <xf numFmtId="172" fontId="0" fillId="25" borderId="0" xfId="853" applyNumberFormat="1" applyFont="1" applyFill="1" applyBorder="1"/>
    <xf numFmtId="172" fontId="0" fillId="25" borderId="83" xfId="853" applyNumberFormat="1" applyFont="1" applyFill="1" applyBorder="1"/>
    <xf numFmtId="166" fontId="18" fillId="28" borderId="65" xfId="77" applyNumberFormat="1" applyFont="1" applyFill="1" applyBorder="1" applyAlignment="1">
      <alignment horizontal="right"/>
    </xf>
    <xf numFmtId="166" fontId="18" fillId="28" borderId="63" xfId="77" applyNumberFormat="1" applyFont="1" applyFill="1" applyBorder="1" applyAlignment="1">
      <alignment horizontal="right"/>
    </xf>
    <xf numFmtId="166" fontId="15" fillId="25" borderId="63" xfId="577" applyNumberFormat="1" applyFill="1" applyBorder="1" applyAlignment="1">
      <alignment horizontal="right"/>
    </xf>
    <xf numFmtId="0" fontId="15" fillId="25" borderId="63" xfId="577" applyFill="1" applyBorder="1"/>
    <xf numFmtId="37" fontId="61" fillId="25" borderId="63" xfId="914" applyNumberFormat="1" applyFont="1" applyFill="1" applyBorder="1" applyAlignment="1">
      <alignment horizontal="right" vertical="center" wrapText="1"/>
    </xf>
    <xf numFmtId="37" fontId="61" fillId="25" borderId="64" xfId="914" applyNumberFormat="1" applyFont="1" applyFill="1" applyBorder="1" applyAlignment="1">
      <alignment horizontal="right" vertical="center" wrapText="1"/>
    </xf>
    <xf numFmtId="166" fontId="18" fillId="29" borderId="48" xfId="77" applyNumberFormat="1" applyFont="1" applyFill="1" applyBorder="1" applyAlignment="1">
      <alignment horizontal="right"/>
    </xf>
    <xf numFmtId="166" fontId="18" fillId="28" borderId="48" xfId="77" applyNumberFormat="1" applyFont="1" applyFill="1" applyBorder="1" applyAlignment="1">
      <alignment horizontal="right"/>
    </xf>
    <xf numFmtId="166" fontId="0" fillId="0" borderId="40" xfId="77" applyNumberFormat="1" applyFont="1" applyBorder="1"/>
    <xf numFmtId="166" fontId="18" fillId="29" borderId="52" xfId="77" applyNumberFormat="1" applyFont="1" applyFill="1" applyBorder="1" applyAlignment="1">
      <alignment horizontal="right"/>
    </xf>
    <xf numFmtId="164" fontId="90" fillId="28" borderId="47" xfId="359" applyNumberFormat="1" applyFont="1" applyFill="1" applyBorder="1"/>
    <xf numFmtId="164" fontId="90" fillId="29" borderId="47" xfId="359" applyNumberFormat="1" applyFont="1" applyFill="1" applyBorder="1"/>
    <xf numFmtId="164" fontId="90" fillId="29" borderId="52" xfId="359" applyNumberFormat="1" applyFont="1" applyFill="1" applyBorder="1"/>
    <xf numFmtId="166" fontId="90" fillId="28" borderId="92" xfId="77" applyNumberFormat="1" applyFont="1" applyFill="1" applyBorder="1"/>
    <xf numFmtId="166" fontId="90" fillId="28" borderId="93" xfId="77" applyNumberFormat="1" applyFont="1" applyFill="1" applyBorder="1"/>
    <xf numFmtId="166" fontId="90" fillId="28" borderId="94" xfId="77" applyNumberFormat="1" applyFont="1" applyFill="1" applyBorder="1"/>
    <xf numFmtId="166" fontId="90" fillId="28" borderId="63" xfId="77" applyNumberFormat="1" applyFont="1" applyFill="1" applyBorder="1"/>
    <xf numFmtId="166" fontId="67" fillId="25" borderId="63" xfId="77" applyNumberFormat="1" applyFont="1" applyFill="1" applyBorder="1"/>
    <xf numFmtId="37" fontId="67" fillId="25" borderId="63" xfId="914" applyNumberFormat="1" applyFont="1" applyFill="1" applyBorder="1" applyAlignment="1">
      <alignment horizontal="right" vertical="center" wrapText="1"/>
    </xf>
    <xf numFmtId="166" fontId="61" fillId="25" borderId="64" xfId="77" applyNumberFormat="1" applyFont="1" applyFill="1" applyBorder="1" applyAlignment="1">
      <alignment horizontal="right" vertical="center" wrapText="1"/>
    </xf>
    <xf numFmtId="166" fontId="90" fillId="29" borderId="18" xfId="77" applyNumberFormat="1" applyFont="1" applyFill="1" applyBorder="1"/>
    <xf numFmtId="166" fontId="90" fillId="28" borderId="18" xfId="77" applyNumberFormat="1" applyFont="1" applyFill="1" applyBorder="1"/>
    <xf numFmtId="166" fontId="61" fillId="25" borderId="40" xfId="77" applyNumberFormat="1" applyFont="1" applyFill="1" applyBorder="1" applyAlignment="1">
      <alignment horizontal="right" vertical="center" wrapText="1"/>
    </xf>
    <xf numFmtId="166" fontId="90" fillId="28" borderId="18" xfId="77" applyNumberFormat="1" applyFont="1" applyFill="1" applyBorder="1" applyAlignment="1">
      <alignment horizontal="center"/>
    </xf>
    <xf numFmtId="166" fontId="90" fillId="29" borderId="19" xfId="77" applyNumberFormat="1" applyFont="1" applyFill="1" applyBorder="1"/>
    <xf numFmtId="164" fontId="18" fillId="28" borderId="47" xfId="359" applyNumberFormat="1" applyFont="1" applyFill="1" applyBorder="1"/>
    <xf numFmtId="164" fontId="18" fillId="29" borderId="47" xfId="359" applyNumberFormat="1" applyFont="1" applyFill="1" applyBorder="1"/>
    <xf numFmtId="167" fontId="18" fillId="28" borderId="92" xfId="495" applyNumberFormat="1" applyFont="1" applyFill="1" applyBorder="1"/>
    <xf numFmtId="167" fontId="15" fillId="25" borderId="95" xfId="495" applyNumberFormat="1" applyFont="1" applyFill="1" applyBorder="1" applyAlignment="1">
      <alignment horizontal="right"/>
    </xf>
    <xf numFmtId="167" fontId="15" fillId="25" borderId="96" xfId="495" applyNumberFormat="1" applyFont="1" applyFill="1" applyBorder="1" applyAlignment="1">
      <alignment horizontal="right"/>
    </xf>
    <xf numFmtId="167" fontId="15" fillId="25" borderId="63" xfId="495" applyNumberFormat="1" applyFont="1" applyFill="1" applyBorder="1" applyAlignment="1">
      <alignment horizontal="right" wrapText="1"/>
    </xf>
    <xf numFmtId="167" fontId="15" fillId="25" borderId="63" xfId="495" applyNumberFormat="1" applyFont="1" applyFill="1" applyBorder="1"/>
    <xf numFmtId="10" fontId="61" fillId="25" borderId="64" xfId="495" applyNumberFormat="1" applyFont="1" applyFill="1" applyBorder="1" applyAlignment="1">
      <alignment horizontal="right" vertical="center" wrapText="1"/>
    </xf>
    <xf numFmtId="167" fontId="18" fillId="29" borderId="18" xfId="495" applyNumberFormat="1" applyFont="1" applyFill="1" applyBorder="1"/>
    <xf numFmtId="167" fontId="18" fillId="28" borderId="18" xfId="495" applyNumberFormat="1" applyFont="1" applyFill="1" applyBorder="1"/>
    <xf numFmtId="10" fontId="0" fillId="0" borderId="40" xfId="495" applyNumberFormat="1" applyFont="1" applyBorder="1"/>
    <xf numFmtId="10" fontId="61" fillId="25" borderId="40" xfId="495" applyNumberFormat="1" applyFont="1" applyFill="1" applyBorder="1" applyAlignment="1">
      <alignment horizontal="right" vertical="center" wrapText="1"/>
    </xf>
    <xf numFmtId="167" fontId="15" fillId="25" borderId="18" xfId="495" applyNumberFormat="1" applyFont="1" applyFill="1" applyBorder="1" applyAlignment="1">
      <alignment horizontal="right"/>
    </xf>
    <xf numFmtId="9" fontId="4" fillId="0" borderId="40" xfId="495" applyFont="1" applyBorder="1"/>
    <xf numFmtId="167" fontId="15" fillId="25" borderId="18" xfId="495" applyNumberFormat="1" applyFont="1" applyFill="1" applyBorder="1" applyAlignment="1">
      <alignment horizontal="center"/>
    </xf>
    <xf numFmtId="167" fontId="18" fillId="28" borderId="18" xfId="495" applyNumberFormat="1" applyFont="1" applyFill="1" applyBorder="1" applyAlignment="1">
      <alignment horizontal="right"/>
    </xf>
    <xf numFmtId="167" fontId="18" fillId="29" borderId="18" xfId="495" applyNumberFormat="1" applyFont="1" applyFill="1" applyBorder="1" applyAlignment="1">
      <alignment horizontal="right"/>
    </xf>
    <xf numFmtId="167" fontId="18" fillId="29" borderId="19" xfId="495" applyNumberFormat="1" applyFont="1" applyFill="1" applyBorder="1"/>
    <xf numFmtId="0" fontId="15" fillId="25" borderId="40" xfId="0" applyFont="1" applyFill="1" applyBorder="1"/>
    <xf numFmtId="0" fontId="17" fillId="30" borderId="74" xfId="577" applyFont="1" applyFill="1" applyBorder="1" applyAlignment="1">
      <alignment horizontal="left" vertical="center" wrapText="1"/>
    </xf>
    <xf numFmtId="0" fontId="17" fillId="30" borderId="97" xfId="577" applyFont="1" applyFill="1" applyBorder="1" applyAlignment="1">
      <alignment horizontal="left" vertical="center" wrapText="1"/>
    </xf>
    <xf numFmtId="0" fontId="17" fillId="30" borderId="46" xfId="577" applyFont="1" applyFill="1" applyBorder="1" applyAlignment="1">
      <alignment horizontal="left" vertical="center" wrapText="1"/>
    </xf>
    <xf numFmtId="167" fontId="15" fillId="25" borderId="65" xfId="495" applyNumberFormat="1" applyFont="1" applyFill="1" applyBorder="1" applyAlignment="1">
      <alignment horizontal="left" vertical="center" wrapText="1"/>
    </xf>
    <xf numFmtId="167" fontId="15" fillId="25" borderId="63" xfId="495" applyNumberFormat="1" applyFont="1" applyFill="1" applyBorder="1" applyAlignment="1">
      <alignment horizontal="left" vertical="center" wrapText="1"/>
    </xf>
    <xf numFmtId="0" fontId="15" fillId="25" borderId="63" xfId="577" applyFont="1" applyFill="1" applyBorder="1" applyAlignment="1">
      <alignment horizontal="left" vertical="center" wrapText="1"/>
    </xf>
    <xf numFmtId="0" fontId="61" fillId="25" borderId="63" xfId="914" applyFont="1" applyFill="1" applyBorder="1" applyAlignment="1">
      <alignment horizontal="left" vertical="center" wrapText="1"/>
    </xf>
    <xf numFmtId="0" fontId="61" fillId="25" borderId="64" xfId="914" applyFont="1" applyFill="1" applyBorder="1" applyAlignment="1">
      <alignment horizontal="left" vertical="center" wrapText="1"/>
    </xf>
    <xf numFmtId="167" fontId="15" fillId="25" borderId="48" xfId="495" applyNumberFormat="1" applyFill="1" applyBorder="1" applyAlignment="1">
      <alignment horizontal="left" vertical="center" wrapText="1"/>
    </xf>
    <xf numFmtId="167" fontId="15" fillId="25" borderId="48" xfId="495" applyNumberFormat="1" applyFont="1" applyFill="1" applyBorder="1" applyAlignment="1">
      <alignment horizontal="left" vertical="center" wrapText="1"/>
    </xf>
    <xf numFmtId="167" fontId="15" fillId="25" borderId="52" xfId="495" applyNumberFormat="1" applyFill="1" applyBorder="1" applyAlignment="1">
      <alignment horizontal="left" vertical="center" wrapText="1"/>
    </xf>
    <xf numFmtId="167" fontId="0" fillId="25" borderId="27" xfId="495" applyNumberFormat="1" applyFont="1" applyFill="1" applyBorder="1" applyAlignment="1">
      <alignment horizontal="left" vertical="center" wrapText="1"/>
    </xf>
    <xf numFmtId="0" fontId="15" fillId="25" borderId="27" xfId="577" applyFont="1" applyFill="1" applyBorder="1" applyAlignment="1">
      <alignment horizontal="left" vertical="center" wrapText="1"/>
    </xf>
    <xf numFmtId="0" fontId="61" fillId="25" borderId="27" xfId="914" applyFont="1" applyFill="1" applyBorder="1" applyAlignment="1">
      <alignment horizontal="left" vertical="center" wrapText="1"/>
    </xf>
    <xf numFmtId="0" fontId="61" fillId="25" borderId="28" xfId="914" applyFont="1" applyFill="1" applyBorder="1" applyAlignment="1">
      <alignment horizontal="left" vertical="center" wrapText="1"/>
    </xf>
    <xf numFmtId="0" fontId="15" fillId="25" borderId="63" xfId="577" applyFill="1" applyBorder="1" applyAlignment="1">
      <alignment wrapText="1"/>
    </xf>
    <xf numFmtId="0" fontId="15" fillId="25" borderId="64" xfId="577" applyFill="1" applyBorder="1" applyAlignment="1">
      <alignment wrapText="1"/>
    </xf>
    <xf numFmtId="0" fontId="15" fillId="0" borderId="63" xfId="577" applyBorder="1"/>
    <xf numFmtId="0" fontId="15" fillId="0" borderId="64" xfId="577" applyBorder="1"/>
    <xf numFmtId="0" fontId="17" fillId="30" borderId="91" xfId="577" applyFont="1" applyFill="1" applyBorder="1" applyAlignment="1">
      <alignment horizontal="left" vertical="center" wrapText="1"/>
    </xf>
    <xf numFmtId="0" fontId="17" fillId="30" borderId="90" xfId="577" applyFont="1" applyFill="1" applyBorder="1" applyAlignment="1">
      <alignment horizontal="left" vertical="center" wrapText="1"/>
    </xf>
    <xf numFmtId="0" fontId="62" fillId="27" borderId="0" xfId="914" applyFont="1" applyFill="1" applyBorder="1" applyAlignment="1">
      <alignment vertical="center" wrapText="1"/>
    </xf>
    <xf numFmtId="0" fontId="62" fillId="27" borderId="73" xfId="914" applyFont="1" applyFill="1" applyBorder="1" applyAlignment="1">
      <alignment vertical="center" wrapText="1"/>
    </xf>
    <xf numFmtId="0" fontId="62" fillId="27" borderId="46" xfId="914" applyFont="1" applyFill="1" applyBorder="1" applyAlignment="1">
      <alignment vertical="center" wrapText="1"/>
    </xf>
    <xf numFmtId="167" fontId="15" fillId="25" borderId="63" xfId="495" applyNumberFormat="1" applyFill="1" applyBorder="1" applyAlignment="1">
      <alignment horizontal="left" vertical="center" wrapText="1"/>
    </xf>
    <xf numFmtId="0" fontId="0" fillId="25" borderId="63" xfId="0" applyFill="1" applyBorder="1"/>
    <xf numFmtId="0" fontId="0" fillId="25" borderId="64" xfId="0" applyFill="1" applyBorder="1"/>
    <xf numFmtId="167" fontId="15" fillId="25" borderId="27" xfId="495" applyNumberFormat="1" applyFont="1" applyFill="1" applyBorder="1" applyAlignment="1">
      <alignment horizontal="left" vertical="center" wrapText="1"/>
    </xf>
    <xf numFmtId="0" fontId="17" fillId="30" borderId="98" xfId="577" applyFont="1" applyFill="1" applyBorder="1" applyAlignment="1">
      <alignment horizontal="left" vertical="center" wrapText="1"/>
    </xf>
    <xf numFmtId="0" fontId="62" fillId="27" borderId="84" xfId="914" applyFont="1" applyFill="1" applyBorder="1" applyAlignment="1">
      <alignment vertical="center" wrapText="1"/>
    </xf>
    <xf numFmtId="0" fontId="62" fillId="27" borderId="97" xfId="914" applyFont="1" applyFill="1" applyBorder="1" applyAlignment="1">
      <alignment vertical="center" wrapText="1"/>
    </xf>
    <xf numFmtId="0" fontId="15" fillId="25" borderId="28" xfId="0" applyFont="1" applyFill="1" applyBorder="1"/>
    <xf numFmtId="0" fontId="62" fillId="27" borderId="40" xfId="914" applyFont="1" applyFill="1" applyBorder="1" applyAlignment="1">
      <alignment vertical="center" wrapText="1"/>
    </xf>
    <xf numFmtId="0" fontId="0" fillId="0" borderId="63" xfId="0" applyBorder="1"/>
    <xf numFmtId="0" fontId="0" fillId="25" borderId="63" xfId="0" applyFill="1" applyBorder="1" applyAlignment="1">
      <alignment wrapText="1"/>
    </xf>
    <xf numFmtId="0" fontId="15" fillId="25" borderId="27" xfId="577" applyFill="1" applyBorder="1" applyAlignment="1">
      <alignment wrapText="1"/>
    </xf>
    <xf numFmtId="0" fontId="15" fillId="25" borderId="28" xfId="577" applyFill="1" applyBorder="1" applyAlignment="1">
      <alignment wrapText="1"/>
    </xf>
    <xf numFmtId="0" fontId="15" fillId="25" borderId="63" xfId="577" applyFill="1" applyBorder="1" applyAlignment="1">
      <alignment horizontal="left" vertical="center" wrapText="1"/>
    </xf>
    <xf numFmtId="0" fontId="15" fillId="25" borderId="64" xfId="0" applyFont="1" applyFill="1" applyBorder="1"/>
    <xf numFmtId="0" fontId="15" fillId="25" borderId="64" xfId="577" applyFill="1" applyBorder="1"/>
    <xf numFmtId="0" fontId="17" fillId="30" borderId="98" xfId="0" applyFont="1" applyFill="1" applyBorder="1" applyAlignment="1">
      <alignment horizontal="left" vertical="center" wrapText="1"/>
    </xf>
    <xf numFmtId="0" fontId="17" fillId="30" borderId="74" xfId="0" applyFont="1" applyFill="1" applyBorder="1" applyAlignment="1">
      <alignment horizontal="left" vertical="center" wrapText="1"/>
    </xf>
    <xf numFmtId="0" fontId="17" fillId="30" borderId="84" xfId="0" applyFont="1" applyFill="1" applyBorder="1" applyAlignment="1">
      <alignment horizontal="left" vertical="center" wrapText="1"/>
    </xf>
    <xf numFmtId="0" fontId="17" fillId="30" borderId="97" xfId="0" applyFont="1" applyFill="1" applyBorder="1" applyAlignment="1">
      <alignment horizontal="left" vertical="center" wrapText="1"/>
    </xf>
    <xf numFmtId="0" fontId="17" fillId="30" borderId="46" xfId="0" applyFont="1" applyFill="1" applyBorder="1" applyAlignment="1">
      <alignment horizontal="left" vertical="center" wrapText="1"/>
    </xf>
    <xf numFmtId="0" fontId="62" fillId="26" borderId="0" xfId="577" applyFont="1" applyFill="1" applyBorder="1" applyAlignment="1">
      <alignment horizontal="center" vertical="center" wrapText="1"/>
    </xf>
    <xf numFmtId="0" fontId="62" fillId="26" borderId="0" xfId="914" applyFont="1" applyFill="1" applyBorder="1" applyAlignment="1">
      <alignment horizontal="center" vertical="center" wrapText="1"/>
    </xf>
    <xf numFmtId="0" fontId="62" fillId="26" borderId="90" xfId="577" applyFont="1" applyFill="1" applyBorder="1" applyAlignment="1">
      <alignment horizontal="center" vertical="center" wrapText="1"/>
    </xf>
    <xf numFmtId="0" fontId="62" fillId="26" borderId="83" xfId="577" applyFont="1" applyFill="1" applyBorder="1" applyAlignment="1">
      <alignment horizontal="center" vertical="center" wrapText="1"/>
    </xf>
    <xf numFmtId="0" fontId="62" fillId="26" borderId="0" xfId="576" applyFont="1" applyFill="1" applyBorder="1" applyAlignment="1">
      <alignment horizontal="center" vertical="center" wrapText="1"/>
    </xf>
    <xf numFmtId="164" fontId="18" fillId="28" borderId="65" xfId="359" applyNumberFormat="1" applyFont="1" applyFill="1" applyBorder="1" applyAlignment="1">
      <alignment horizontal="center"/>
    </xf>
    <xf numFmtId="164" fontId="18" fillId="28" borderId="63" xfId="359" applyNumberFormat="1" applyFont="1" applyFill="1" applyBorder="1" applyAlignment="1">
      <alignment horizontal="center"/>
    </xf>
    <xf numFmtId="164" fontId="15" fillId="25" borderId="63" xfId="577" applyNumberFormat="1" applyFill="1" applyBorder="1"/>
    <xf numFmtId="164" fontId="0" fillId="25" borderId="63" xfId="359" applyNumberFormat="1" applyFont="1" applyFill="1" applyBorder="1"/>
    <xf numFmtId="164" fontId="61" fillId="25" borderId="63" xfId="359" applyNumberFormat="1" applyFont="1" applyFill="1" applyBorder="1" applyAlignment="1">
      <alignment horizontal="right" vertical="center" wrapText="1"/>
    </xf>
    <xf numFmtId="230" fontId="0" fillId="0" borderId="64" xfId="0" applyNumberFormat="1" applyBorder="1"/>
    <xf numFmtId="164" fontId="18" fillId="29" borderId="48" xfId="359" applyNumberFormat="1" applyFont="1" applyFill="1" applyBorder="1" applyAlignment="1">
      <alignment horizontal="center"/>
    </xf>
    <xf numFmtId="164" fontId="18" fillId="28" borderId="48" xfId="359" applyNumberFormat="1" applyFont="1" applyFill="1" applyBorder="1" applyAlignment="1">
      <alignment horizontal="center"/>
    </xf>
    <xf numFmtId="230" fontId="0" fillId="0" borderId="40" xfId="0" applyNumberFormat="1" applyBorder="1"/>
    <xf numFmtId="166" fontId="45" fillId="28" borderId="48" xfId="77" applyNumberFormat="1" applyFont="1" applyFill="1" applyBorder="1" applyAlignment="1">
      <alignment horizontal="center"/>
    </xf>
    <xf numFmtId="164" fontId="18" fillId="29" borderId="52" xfId="359" applyNumberFormat="1" applyFont="1" applyFill="1" applyBorder="1" applyAlignment="1">
      <alignment horizontal="center"/>
    </xf>
    <xf numFmtId="0" fontId="62" fillId="27" borderId="11" xfId="577" applyFont="1" applyFill="1" applyBorder="1" applyAlignment="1">
      <alignment horizontal="center" vertical="center" wrapText="1"/>
    </xf>
    <xf numFmtId="0" fontId="62" fillId="27" borderId="80" xfId="577" applyFont="1" applyFill="1" applyBorder="1" applyAlignment="1">
      <alignment horizontal="center" vertical="center" wrapText="1"/>
    </xf>
    <xf numFmtId="0" fontId="62" fillId="26" borderId="11" xfId="577" applyFont="1" applyFill="1" applyBorder="1" applyAlignment="1">
      <alignment horizontal="center" vertical="center" wrapText="1"/>
    </xf>
    <xf numFmtId="0" fontId="62" fillId="26" borderId="80" xfId="577" applyFont="1" applyFill="1" applyBorder="1" applyAlignment="1">
      <alignment horizontal="center" vertical="center" wrapText="1"/>
    </xf>
    <xf numFmtId="0" fontId="15" fillId="26" borderId="0" xfId="577" applyFill="1"/>
    <xf numFmtId="0" fontId="61" fillId="26" borderId="0" xfId="914" applyFont="1" applyFill="1" applyBorder="1" applyAlignment="1">
      <alignment horizontal="right" vertical="center" wrapText="1"/>
    </xf>
    <xf numFmtId="0" fontId="68" fillId="26" borderId="0" xfId="914" applyFont="1" applyFill="1" applyBorder="1" applyAlignment="1">
      <alignment horizontal="right" vertical="center" wrapText="1"/>
    </xf>
    <xf numFmtId="0" fontId="68" fillId="26" borderId="0" xfId="576" applyFont="1" applyFill="1" applyBorder="1" applyAlignment="1">
      <alignment horizontal="right" vertical="center" wrapText="1"/>
    </xf>
    <xf numFmtId="0" fontId="62" fillId="26" borderId="83" xfId="576" applyFont="1" applyFill="1" applyBorder="1" applyAlignment="1">
      <alignment horizontal="right" vertical="center" wrapText="1"/>
    </xf>
    <xf numFmtId="0" fontId="15" fillId="26" borderId="0" xfId="576" applyFill="1"/>
    <xf numFmtId="0" fontId="62" fillId="26" borderId="83" xfId="576" applyFont="1" applyFill="1" applyBorder="1" applyAlignment="1">
      <alignment horizontal="center" vertical="center" wrapText="1"/>
    </xf>
    <xf numFmtId="0" fontId="3" fillId="25" borderId="0" xfId="577" applyFont="1" applyFill="1" applyBorder="1" applyAlignment="1">
      <alignment horizontal="right" vertical="center" wrapText="1"/>
    </xf>
    <xf numFmtId="205" fontId="3" fillId="25" borderId="0" xfId="577" applyNumberFormat="1" applyFont="1" applyFill="1" applyBorder="1" applyAlignment="1">
      <alignment horizontal="right" vertical="center" wrapText="1"/>
    </xf>
    <xf numFmtId="205" fontId="3" fillId="25" borderId="83" xfId="577" applyNumberFormat="1" applyFont="1" applyFill="1" applyBorder="1" applyAlignment="1">
      <alignment horizontal="right" vertical="center" wrapText="1"/>
    </xf>
    <xf numFmtId="0" fontId="87" fillId="25" borderId="0" xfId="1231" applyFont="1" applyFill="1" applyAlignment="1"/>
    <xf numFmtId="49" fontId="6" fillId="25" borderId="0" xfId="1231" applyNumberFormat="1" applyFill="1" applyAlignment="1">
      <alignment wrapText="1"/>
    </xf>
    <xf numFmtId="0" fontId="15" fillId="0" borderId="25" xfId="1020" applyFont="1" applyBorder="1" applyAlignment="1">
      <alignment wrapText="1"/>
    </xf>
    <xf numFmtId="0" fontId="72" fillId="30" borderId="22" xfId="0" applyFont="1" applyFill="1" applyBorder="1" applyAlignment="1">
      <alignment horizontal="left" vertical="center" wrapText="1"/>
    </xf>
    <xf numFmtId="167" fontId="6" fillId="25" borderId="0" xfId="495" applyNumberFormat="1" applyFont="1" applyFill="1"/>
    <xf numFmtId="37" fontId="6" fillId="25" borderId="0" xfId="1231" applyNumberFormat="1" applyFill="1"/>
    <xf numFmtId="3" fontId="6" fillId="25" borderId="0" xfId="1231" applyNumberFormat="1" applyFill="1"/>
    <xf numFmtId="0" fontId="6" fillId="25" borderId="0" xfId="1231" applyFill="1"/>
    <xf numFmtId="0" fontId="15" fillId="25" borderId="25" xfId="0" applyFont="1" applyFill="1" applyBorder="1" applyAlignment="1">
      <alignment wrapText="1"/>
    </xf>
    <xf numFmtId="0" fontId="0" fillId="25" borderId="0" xfId="0" applyFill="1"/>
    <xf numFmtId="0" fontId="0" fillId="25" borderId="0" xfId="0" applyFont="1" applyFill="1" applyBorder="1" applyAlignment="1">
      <alignment horizontal="left" vertical="center" wrapText="1"/>
    </xf>
    <xf numFmtId="0" fontId="0" fillId="25" borderId="0" xfId="0" applyFont="1" applyFill="1" applyBorder="1" applyAlignment="1">
      <alignment horizontal="right" vertical="center" wrapText="1"/>
    </xf>
    <xf numFmtId="0" fontId="15" fillId="25" borderId="43" xfId="0" applyFont="1" applyFill="1" applyBorder="1" applyAlignment="1">
      <alignment wrapText="1"/>
    </xf>
    <xf numFmtId="0" fontId="15" fillId="25" borderId="28" xfId="0" applyFont="1" applyFill="1" applyBorder="1" applyAlignment="1">
      <alignment wrapText="1"/>
    </xf>
    <xf numFmtId="0" fontId="15" fillId="25" borderId="43" xfId="0" applyFont="1" applyFill="1" applyBorder="1"/>
    <xf numFmtId="9" fontId="6" fillId="25" borderId="0" xfId="1231" applyNumberFormat="1" applyFill="1"/>
    <xf numFmtId="0" fontId="72" fillId="30" borderId="28" xfId="1020" applyFont="1" applyFill="1" applyBorder="1" applyAlignment="1">
      <alignment horizontal="left" vertical="center" wrapText="1"/>
    </xf>
    <xf numFmtId="0" fontId="15" fillId="25" borderId="43" xfId="1020" applyFont="1" applyFill="1" applyBorder="1" applyAlignment="1">
      <alignment wrapText="1"/>
    </xf>
    <xf numFmtId="0" fontId="15" fillId="25" borderId="46" xfId="1020" applyFont="1" applyFill="1" applyBorder="1" applyAlignment="1">
      <alignment wrapText="1"/>
    </xf>
    <xf numFmtId="0" fontId="15" fillId="25" borderId="43" xfId="1020" applyFont="1" applyFill="1" applyBorder="1"/>
    <xf numFmtId="0" fontId="15" fillId="25" borderId="56" xfId="1020" applyFont="1" applyFill="1" applyBorder="1" applyAlignment="1">
      <alignment wrapText="1"/>
    </xf>
    <xf numFmtId="0" fontId="72" fillId="30" borderId="40" xfId="1020" applyFont="1" applyFill="1" applyBorder="1" applyAlignment="1">
      <alignment horizontal="left" vertical="center" wrapText="1"/>
    </xf>
    <xf numFmtId="0" fontId="15" fillId="25" borderId="43" xfId="1020" applyFont="1" applyFill="1" applyBorder="1" applyAlignment="1">
      <alignment wrapText="1"/>
    </xf>
    <xf numFmtId="0" fontId="15" fillId="25" borderId="46" xfId="1020" applyFont="1" applyFill="1" applyBorder="1" applyAlignment="1">
      <alignment wrapText="1"/>
    </xf>
    <xf numFmtId="0" fontId="15" fillId="25" borderId="43" xfId="1020" applyFont="1" applyFill="1" applyBorder="1"/>
    <xf numFmtId="0" fontId="15" fillId="25" borderId="56" xfId="1020" applyFont="1" applyFill="1" applyBorder="1" applyAlignment="1">
      <alignment wrapText="1"/>
    </xf>
    <xf numFmtId="0" fontId="15" fillId="25" borderId="0" xfId="570" applyFill="1"/>
    <xf numFmtId="0" fontId="65" fillId="25" borderId="0" xfId="914" applyFont="1" applyFill="1" applyBorder="1" applyAlignment="1">
      <alignment horizontal="left" vertical="center" wrapText="1"/>
    </xf>
    <xf numFmtId="0" fontId="64" fillId="25" borderId="0" xfId="914" applyFont="1" applyFill="1" applyBorder="1" applyAlignment="1">
      <alignment horizontal="left" vertical="center" wrapText="1"/>
    </xf>
    <xf numFmtId="172" fontId="61" fillId="25" borderId="0" xfId="914" applyNumberFormat="1" applyFont="1" applyFill="1" applyBorder="1" applyAlignment="1">
      <alignment horizontal="right" vertical="center" wrapText="1"/>
    </xf>
    <xf numFmtId="172" fontId="61" fillId="25" borderId="0" xfId="914" applyNumberFormat="1" applyFont="1" applyFill="1" applyBorder="1" applyAlignment="1">
      <alignment horizontal="left" vertical="center" wrapText="1"/>
    </xf>
    <xf numFmtId="198" fontId="61" fillId="25" borderId="0" xfId="914" applyNumberFormat="1" applyFont="1" applyFill="1" applyBorder="1" applyAlignment="1">
      <alignment horizontal="left" vertical="center" wrapText="1"/>
    </xf>
    <xf numFmtId="0" fontId="85" fillId="25" borderId="0" xfId="914" applyFont="1" applyFill="1" applyBorder="1" applyAlignment="1">
      <alignment horizontal="left" vertical="center"/>
    </xf>
    <xf numFmtId="0" fontId="67" fillId="25" borderId="0" xfId="914" applyFont="1" applyFill="1" applyBorder="1" applyAlignment="1">
      <alignment horizontal="left" vertical="center"/>
    </xf>
    <xf numFmtId="0" fontId="86" fillId="25" borderId="0" xfId="914" applyFont="1" applyFill="1" applyBorder="1" applyAlignment="1">
      <alignment horizontal="left" vertical="center"/>
    </xf>
    <xf numFmtId="0" fontId="72" fillId="30" borderId="28" xfId="1020" applyFont="1" applyFill="1" applyBorder="1" applyAlignment="1">
      <alignment horizontal="left" vertical="center" wrapText="1"/>
    </xf>
    <xf numFmtId="197" fontId="61" fillId="25" borderId="0" xfId="914" applyNumberFormat="1" applyFont="1" applyFill="1" applyBorder="1" applyAlignment="1">
      <alignment horizontal="right" vertical="center" wrapText="1"/>
    </xf>
    <xf numFmtId="197" fontId="61" fillId="25" borderId="0" xfId="914" applyNumberFormat="1" applyFont="1" applyFill="1" applyBorder="1" applyAlignment="1">
      <alignment horizontal="left" vertical="center" wrapText="1"/>
    </xf>
    <xf numFmtId="0" fontId="15" fillId="25" borderId="43" xfId="1020" applyFont="1" applyFill="1" applyBorder="1" applyAlignment="1">
      <alignment wrapText="1"/>
    </xf>
    <xf numFmtId="0" fontId="15" fillId="25" borderId="43" xfId="1020" applyFont="1" applyFill="1" applyBorder="1"/>
    <xf numFmtId="0" fontId="15" fillId="25" borderId="56" xfId="1020" applyFont="1" applyFill="1" applyBorder="1" applyAlignment="1">
      <alignment wrapText="1"/>
    </xf>
    <xf numFmtId="172" fontId="1" fillId="25" borderId="0" xfId="577" applyNumberFormat="1" applyFont="1" applyFill="1" applyBorder="1" applyAlignment="1">
      <alignment horizontal="right" vertical="top" wrapText="1"/>
    </xf>
    <xf numFmtId="172" fontId="1" fillId="25" borderId="0" xfId="577" applyNumberFormat="1" applyFont="1" applyFill="1" applyBorder="1" applyAlignment="1">
      <alignment horizontal="right" vertical="center" wrapText="1"/>
    </xf>
    <xf numFmtId="207" fontId="1" fillId="25" borderId="0" xfId="577" applyNumberFormat="1" applyFont="1" applyFill="1" applyBorder="1" applyAlignment="1">
      <alignment horizontal="right" vertical="center" wrapText="1"/>
    </xf>
    <xf numFmtId="0" fontId="15" fillId="25" borderId="0" xfId="577" applyFill="1" applyAlignment="1">
      <alignment horizontal="center" wrapText="1"/>
    </xf>
    <xf numFmtId="0" fontId="15" fillId="25" borderId="0" xfId="0" applyFont="1" applyFill="1" applyAlignment="1">
      <alignment horizontal="center" vertical="center" wrapText="1"/>
    </xf>
    <xf numFmtId="0" fontId="15" fillId="25" borderId="0" xfId="577" applyFont="1" applyFill="1" applyAlignment="1">
      <alignment horizontal="center" vertical="center" wrapText="1"/>
    </xf>
    <xf numFmtId="0" fontId="71" fillId="27" borderId="20" xfId="577" applyFont="1" applyFill="1" applyBorder="1" applyAlignment="1">
      <alignment horizontal="center" vertical="center"/>
    </xf>
    <xf numFmtId="0" fontId="71" fillId="27" borderId="21" xfId="577" applyFont="1" applyFill="1" applyBorder="1" applyAlignment="1">
      <alignment horizontal="center" vertical="center"/>
    </xf>
    <xf numFmtId="0" fontId="71" fillId="27" borderId="22" xfId="577" applyFont="1" applyFill="1" applyBorder="1" applyAlignment="1">
      <alignment horizontal="center" vertical="center"/>
    </xf>
    <xf numFmtId="0" fontId="15" fillId="25" borderId="0" xfId="577" applyFont="1" applyFill="1" applyAlignment="1">
      <alignment horizontal="center" wrapText="1"/>
    </xf>
    <xf numFmtId="0" fontId="16" fillId="30" borderId="20" xfId="577" applyFont="1" applyFill="1" applyBorder="1" applyAlignment="1">
      <alignment horizontal="center"/>
    </xf>
    <xf numFmtId="0" fontId="16" fillId="30" borderId="21" xfId="577" applyFont="1" applyFill="1" applyBorder="1" applyAlignment="1">
      <alignment horizontal="center"/>
    </xf>
    <xf numFmtId="0" fontId="16" fillId="30" borderId="22" xfId="577" applyFont="1" applyFill="1" applyBorder="1" applyAlignment="1">
      <alignment horizontal="center"/>
    </xf>
    <xf numFmtId="0" fontId="67" fillId="25" borderId="0" xfId="0" applyFont="1" applyFill="1" applyAlignment="1">
      <alignment horizontal="center" wrapText="1"/>
    </xf>
    <xf numFmtId="0" fontId="16" fillId="27" borderId="65" xfId="577" applyFont="1" applyFill="1" applyBorder="1" applyAlignment="1">
      <alignment horizontal="center" vertical="center"/>
    </xf>
    <xf numFmtId="0" fontId="16" fillId="27" borderId="63" xfId="577" applyFont="1" applyFill="1" applyBorder="1" applyAlignment="1">
      <alignment horizontal="center" vertical="center"/>
    </xf>
    <xf numFmtId="0" fontId="16" fillId="27" borderId="64" xfId="577" applyFont="1" applyFill="1" applyBorder="1" applyAlignment="1">
      <alignment horizontal="center" vertical="center"/>
    </xf>
    <xf numFmtId="0" fontId="16" fillId="27" borderId="20" xfId="577" applyFont="1" applyFill="1" applyBorder="1" applyAlignment="1">
      <alignment horizontal="center" vertical="center" wrapText="1"/>
    </xf>
    <xf numFmtId="0" fontId="16" fillId="27" borderId="21" xfId="577" applyFont="1" applyFill="1" applyBorder="1" applyAlignment="1">
      <alignment horizontal="center" vertical="center" wrapText="1"/>
    </xf>
    <xf numFmtId="0" fontId="16" fillId="27" borderId="22" xfId="577" applyFont="1" applyFill="1" applyBorder="1" applyAlignment="1">
      <alignment horizontal="center" vertical="center" wrapText="1"/>
    </xf>
    <xf numFmtId="0" fontId="16" fillId="27" borderId="20" xfId="0" applyFont="1" applyFill="1" applyBorder="1" applyAlignment="1">
      <alignment horizontal="center" vertical="center" wrapText="1"/>
    </xf>
    <xf numFmtId="0" fontId="16" fillId="27" borderId="21" xfId="0" applyFont="1" applyFill="1" applyBorder="1" applyAlignment="1">
      <alignment horizontal="center" vertical="center" wrapText="1"/>
    </xf>
    <xf numFmtId="0" fontId="16" fillId="27" borderId="22" xfId="0" applyFont="1" applyFill="1" applyBorder="1" applyAlignment="1">
      <alignment horizontal="center" vertical="center" wrapText="1"/>
    </xf>
    <xf numFmtId="0" fontId="76" fillId="30" borderId="65" xfId="0" applyFont="1" applyFill="1" applyBorder="1" applyAlignment="1">
      <alignment horizontal="center" vertical="center" wrapText="1"/>
    </xf>
    <xf numFmtId="0" fontId="76" fillId="30" borderId="63" xfId="0" applyFont="1" applyFill="1" applyBorder="1" applyAlignment="1">
      <alignment horizontal="center" vertical="center" wrapText="1"/>
    </xf>
    <xf numFmtId="0" fontId="76" fillId="30" borderId="64" xfId="0" applyFont="1" applyFill="1" applyBorder="1" applyAlignment="1">
      <alignment horizontal="center" vertical="center" wrapText="1"/>
    </xf>
    <xf numFmtId="0" fontId="76" fillId="30" borderId="52" xfId="0" applyFont="1" applyFill="1" applyBorder="1" applyAlignment="1">
      <alignment horizontal="center" vertical="center" wrapText="1"/>
    </xf>
    <xf numFmtId="0" fontId="76" fillId="30" borderId="27" xfId="0" applyFont="1" applyFill="1" applyBorder="1" applyAlignment="1">
      <alignment horizontal="center" vertical="center" wrapText="1"/>
    </xf>
    <xf numFmtId="0" fontId="76" fillId="30" borderId="28" xfId="0" applyFont="1" applyFill="1" applyBorder="1" applyAlignment="1">
      <alignment horizontal="center" vertical="center" wrapText="1"/>
    </xf>
    <xf numFmtId="0" fontId="76" fillId="30" borderId="65" xfId="0" applyFont="1" applyFill="1" applyBorder="1" applyAlignment="1">
      <alignment horizontal="center" vertical="center"/>
    </xf>
    <xf numFmtId="0" fontId="76" fillId="30" borderId="63" xfId="0" applyFont="1" applyFill="1" applyBorder="1" applyAlignment="1">
      <alignment horizontal="center" vertical="center"/>
    </xf>
    <xf numFmtId="0" fontId="76" fillId="30" borderId="64" xfId="0" applyFont="1" applyFill="1" applyBorder="1" applyAlignment="1">
      <alignment horizontal="center" vertical="center"/>
    </xf>
    <xf numFmtId="0" fontId="76" fillId="30" borderId="48" xfId="0" applyFont="1" applyFill="1" applyBorder="1" applyAlignment="1">
      <alignment horizontal="center" vertical="center"/>
    </xf>
    <xf numFmtId="0" fontId="76" fillId="30" borderId="0" xfId="0" applyFont="1" applyFill="1" applyBorder="1" applyAlignment="1">
      <alignment horizontal="center" vertical="center"/>
    </xf>
    <xf numFmtId="0" fontId="76" fillId="30" borderId="40" xfId="0" applyFont="1" applyFill="1" applyBorder="1" applyAlignment="1">
      <alignment horizontal="center" vertical="center"/>
    </xf>
    <xf numFmtId="0" fontId="76" fillId="30" borderId="52" xfId="0" applyFont="1" applyFill="1" applyBorder="1" applyAlignment="1">
      <alignment horizontal="center" vertical="center"/>
    </xf>
    <xf numFmtId="0" fontId="76" fillId="30" borderId="27" xfId="0" applyFont="1" applyFill="1" applyBorder="1" applyAlignment="1">
      <alignment horizontal="center" vertical="center"/>
    </xf>
    <xf numFmtId="0" fontId="76" fillId="30" borderId="28" xfId="0" applyFont="1" applyFill="1" applyBorder="1" applyAlignment="1">
      <alignment horizontal="center" vertical="center"/>
    </xf>
    <xf numFmtId="0" fontId="55" fillId="30" borderId="65" xfId="0" applyFont="1" applyFill="1" applyBorder="1" applyAlignment="1">
      <alignment horizontal="center" vertical="center" wrapText="1"/>
    </xf>
    <xf numFmtId="0" fontId="55" fillId="30" borderId="63" xfId="0" applyFont="1" applyFill="1" applyBorder="1" applyAlignment="1">
      <alignment horizontal="center" vertical="center" wrapText="1"/>
    </xf>
    <xf numFmtId="0" fontId="55" fillId="30" borderId="64" xfId="0" applyFont="1" applyFill="1" applyBorder="1" applyAlignment="1">
      <alignment horizontal="center" vertical="center" wrapText="1"/>
    </xf>
    <xf numFmtId="0" fontId="62" fillId="26" borderId="0" xfId="577" applyFont="1" applyFill="1" applyBorder="1" applyAlignment="1">
      <alignment horizontal="center" vertical="center" wrapText="1"/>
    </xf>
    <xf numFmtId="0" fontId="62" fillId="33" borderId="0" xfId="577" applyFont="1" applyFill="1" applyBorder="1" applyAlignment="1">
      <alignment horizontal="center" vertical="center" wrapText="1"/>
    </xf>
    <xf numFmtId="0" fontId="62" fillId="31" borderId="0" xfId="577" applyFont="1" applyFill="1" applyBorder="1" applyAlignment="1">
      <alignment horizontal="center" vertical="center" wrapText="1"/>
    </xf>
    <xf numFmtId="0" fontId="62" fillId="26" borderId="83" xfId="577" applyFont="1" applyFill="1" applyBorder="1" applyAlignment="1">
      <alignment horizontal="center" vertical="center" wrapText="1"/>
    </xf>
    <xf numFmtId="0" fontId="62" fillId="26" borderId="0" xfId="914" applyFont="1" applyFill="1" applyBorder="1" applyAlignment="1">
      <alignment horizontal="center" vertical="center" wrapText="1"/>
    </xf>
    <xf numFmtId="0" fontId="62" fillId="26" borderId="90" xfId="577" applyFont="1" applyFill="1" applyBorder="1" applyAlignment="1">
      <alignment horizontal="center" vertical="center" wrapText="1"/>
    </xf>
    <xf numFmtId="0" fontId="62" fillId="27" borderId="90" xfId="914" applyFont="1" applyFill="1" applyBorder="1" applyAlignment="1" applyProtection="1">
      <alignment horizontal="center" vertical="center" wrapText="1"/>
    </xf>
    <xf numFmtId="0" fontId="62" fillId="27" borderId="83" xfId="914" applyFont="1" applyFill="1" applyBorder="1" applyAlignment="1" applyProtection="1">
      <alignment horizontal="center" vertical="center" wrapText="1"/>
    </xf>
    <xf numFmtId="0" fontId="62" fillId="26" borderId="0" xfId="914" applyFont="1" applyFill="1" applyBorder="1" applyAlignment="1" applyProtection="1">
      <alignment horizontal="center" vertical="center" wrapText="1"/>
    </xf>
    <xf numFmtId="0" fontId="62" fillId="26" borderId="0" xfId="0" applyFont="1" applyFill="1" applyBorder="1" applyAlignment="1">
      <alignment horizontal="center" vertical="center" wrapText="1"/>
    </xf>
    <xf numFmtId="0" fontId="62" fillId="26" borderId="83" xfId="914" applyFont="1" applyFill="1" applyBorder="1" applyAlignment="1" applyProtection="1">
      <alignment horizontal="center" vertical="center" wrapText="1"/>
    </xf>
    <xf numFmtId="0" fontId="62" fillId="26" borderId="90" xfId="914" applyFont="1" applyFill="1" applyBorder="1" applyAlignment="1" applyProtection="1">
      <alignment horizontal="center" vertical="center" wrapText="1"/>
    </xf>
    <xf numFmtId="0" fontId="62" fillId="33" borderId="0" xfId="914" applyFont="1" applyFill="1" applyBorder="1" applyAlignment="1">
      <alignment horizontal="center" vertical="center" wrapText="1"/>
    </xf>
    <xf numFmtId="0" fontId="62" fillId="25" borderId="0" xfId="577" applyFont="1" applyFill="1" applyBorder="1" applyAlignment="1">
      <alignment horizontal="center" vertical="center" wrapText="1"/>
    </xf>
    <xf numFmtId="0" fontId="62" fillId="26" borderId="83" xfId="914" applyFont="1" applyFill="1" applyBorder="1" applyAlignment="1">
      <alignment horizontal="center" vertical="center" wrapText="1"/>
    </xf>
    <xf numFmtId="43" fontId="62" fillId="26" borderId="0" xfId="986" applyFont="1" applyFill="1" applyBorder="1" applyAlignment="1">
      <alignment horizontal="center" vertical="center" wrapText="1"/>
    </xf>
    <xf numFmtId="43" fontId="62" fillId="26" borderId="90" xfId="986" applyFont="1" applyFill="1" applyBorder="1" applyAlignment="1">
      <alignment horizontal="center" vertical="center" wrapText="1"/>
    </xf>
    <xf numFmtId="43" fontId="62" fillId="26" borderId="83" xfId="986" applyFont="1" applyFill="1" applyBorder="1" applyAlignment="1">
      <alignment horizontal="center" vertical="center" wrapText="1"/>
    </xf>
    <xf numFmtId="0" fontId="62" fillId="26" borderId="0" xfId="915" applyFont="1" applyFill="1" applyBorder="1" applyAlignment="1">
      <alignment horizontal="center" vertical="center" wrapText="1"/>
    </xf>
    <xf numFmtId="0" fontId="62" fillId="26" borderId="90" xfId="915" applyFont="1" applyFill="1" applyBorder="1" applyAlignment="1">
      <alignment horizontal="center" vertical="center" wrapText="1"/>
    </xf>
    <xf numFmtId="0" fontId="62" fillId="26" borderId="83" xfId="915" applyFont="1" applyFill="1" applyBorder="1" applyAlignment="1">
      <alignment horizontal="center" vertical="center" wrapText="1"/>
    </xf>
    <xf numFmtId="0" fontId="62" fillId="27" borderId="0" xfId="914" applyFont="1" applyFill="1" applyBorder="1" applyAlignment="1" applyProtection="1">
      <alignment horizontal="center" vertical="center" wrapText="1"/>
    </xf>
    <xf numFmtId="0" fontId="62" fillId="27" borderId="90" xfId="577" applyFont="1" applyFill="1" applyBorder="1" applyAlignment="1">
      <alignment horizontal="center" vertical="center" wrapText="1"/>
    </xf>
    <xf numFmtId="0" fontId="62" fillId="27" borderId="83" xfId="577" applyFont="1" applyFill="1" applyBorder="1" applyAlignment="1">
      <alignment horizontal="center" vertical="center" wrapText="1"/>
    </xf>
    <xf numFmtId="43" fontId="62" fillId="27" borderId="0" xfId="584" applyFont="1" applyFill="1" applyBorder="1" applyAlignment="1">
      <alignment horizontal="center" vertical="center" wrapText="1"/>
    </xf>
    <xf numFmtId="43" fontId="62" fillId="27" borderId="83" xfId="584" applyFont="1" applyFill="1" applyBorder="1" applyAlignment="1">
      <alignment horizontal="center" vertical="center" wrapText="1"/>
    </xf>
    <xf numFmtId="0" fontId="62" fillId="26" borderId="0" xfId="576" applyFont="1" applyFill="1" applyBorder="1" applyAlignment="1">
      <alignment horizontal="center" vertical="center" wrapText="1"/>
    </xf>
    <xf numFmtId="0" fontId="62" fillId="33" borderId="0" xfId="576" applyFont="1" applyFill="1" applyBorder="1" applyAlignment="1">
      <alignment horizontal="center" vertical="center" wrapText="1"/>
    </xf>
    <xf numFmtId="0" fontId="62" fillId="26" borderId="83" xfId="576" applyFont="1" applyFill="1" applyBorder="1" applyAlignment="1">
      <alignment horizontal="center" vertical="center" wrapText="1"/>
    </xf>
    <xf numFmtId="0" fontId="62" fillId="27" borderId="11" xfId="577" applyFont="1" applyFill="1" applyBorder="1" applyAlignment="1">
      <alignment horizontal="center" vertical="center" wrapText="1"/>
    </xf>
    <xf numFmtId="0" fontId="62" fillId="27" borderId="80" xfId="577" applyFont="1" applyFill="1" applyBorder="1" applyAlignment="1">
      <alignment horizontal="center" vertical="center" wrapText="1"/>
    </xf>
    <xf numFmtId="0" fontId="62" fillId="26" borderId="11" xfId="577" applyFont="1" applyFill="1" applyBorder="1" applyAlignment="1">
      <alignment horizontal="center" vertical="center" wrapText="1"/>
    </xf>
    <xf numFmtId="0" fontId="62" fillId="26" borderId="80" xfId="577" applyFont="1" applyFill="1" applyBorder="1" applyAlignment="1">
      <alignment horizontal="center" vertical="center" wrapText="1"/>
    </xf>
    <xf numFmtId="0" fontId="62" fillId="27" borderId="0" xfId="577" applyFont="1" applyFill="1" applyBorder="1" applyAlignment="1">
      <alignment horizontal="center" vertical="center" wrapText="1"/>
    </xf>
    <xf numFmtId="0" fontId="62" fillId="26" borderId="90" xfId="0" applyFont="1" applyFill="1" applyBorder="1" applyAlignment="1">
      <alignment horizontal="center" vertical="center" wrapText="1"/>
    </xf>
    <xf numFmtId="0" fontId="62" fillId="26" borderId="83" xfId="0" applyFont="1" applyFill="1" applyBorder="1" applyAlignment="1">
      <alignment horizontal="center" vertical="center" wrapText="1"/>
    </xf>
    <xf numFmtId="43" fontId="62" fillId="27" borderId="90" xfId="584" applyFont="1" applyFill="1" applyBorder="1" applyAlignment="1">
      <alignment horizontal="center" vertical="center" wrapText="1"/>
    </xf>
  </cellXfs>
  <cellStyles count="1458">
    <cellStyle name="20% - Accent1" xfId="1" builtinId="30" customBuiltin="1"/>
    <cellStyle name="20% - Accent1 2" xfId="2"/>
    <cellStyle name="20% - Accent1 3" xfId="1021"/>
    <cellStyle name="20% - Accent2" xfId="3" builtinId="34" customBuiltin="1"/>
    <cellStyle name="20% - Accent2 2" xfId="4"/>
    <cellStyle name="20% - Accent2 3" xfId="1022"/>
    <cellStyle name="20% - Accent3" xfId="5" builtinId="38" customBuiltin="1"/>
    <cellStyle name="20% - Accent3 2" xfId="6"/>
    <cellStyle name="20% - Accent3 3" xfId="1023"/>
    <cellStyle name="20% - Accent4" xfId="7" builtinId="42" customBuiltin="1"/>
    <cellStyle name="20% - Accent4 2" xfId="8"/>
    <cellStyle name="20% - Accent4 3" xfId="1024"/>
    <cellStyle name="20% - Accent5" xfId="9" builtinId="46" customBuiltin="1"/>
    <cellStyle name="20% - Accent5 2" xfId="10"/>
    <cellStyle name="20% - Accent5 3" xfId="1025"/>
    <cellStyle name="20% - Accent6" xfId="11" builtinId="50" customBuiltin="1"/>
    <cellStyle name="20% - Accent6 2" xfId="12"/>
    <cellStyle name="20% - Accent6 3" xfId="1026"/>
    <cellStyle name="20% - Énfasis1" xfId="13"/>
    <cellStyle name="20% - Énfasis2" xfId="14"/>
    <cellStyle name="20% - Énfasis3" xfId="15"/>
    <cellStyle name="20% - Énfasis4" xfId="16"/>
    <cellStyle name="20% - Énfasis5" xfId="17"/>
    <cellStyle name="20% - Énfasis6" xfId="18"/>
    <cellStyle name="40% - Accent1" xfId="19" builtinId="31" customBuiltin="1"/>
    <cellStyle name="40% - Accent1 2" xfId="20"/>
    <cellStyle name="40% - Accent1 3" xfId="1027"/>
    <cellStyle name="40% - Accent2" xfId="21" builtinId="35" customBuiltin="1"/>
    <cellStyle name="40% - Accent2 2" xfId="22"/>
    <cellStyle name="40% - Accent2 3" xfId="1028"/>
    <cellStyle name="40% - Accent3" xfId="23" builtinId="39" customBuiltin="1"/>
    <cellStyle name="40% - Accent3 2" xfId="24"/>
    <cellStyle name="40% - Accent3 3" xfId="1029"/>
    <cellStyle name="40% - Accent4" xfId="25" builtinId="43" customBuiltin="1"/>
    <cellStyle name="40% - Accent4 2" xfId="26"/>
    <cellStyle name="40% - Accent4 3" xfId="1030"/>
    <cellStyle name="40% - Accent5" xfId="27" builtinId="47" customBuiltin="1"/>
    <cellStyle name="40% - Accent5 2" xfId="28"/>
    <cellStyle name="40% - Accent5 3" xfId="1031"/>
    <cellStyle name="40% - Accent6" xfId="29" builtinId="51" customBuiltin="1"/>
    <cellStyle name="40% - Accent6 2" xfId="30"/>
    <cellStyle name="40% - Accent6 3" xfId="1032"/>
    <cellStyle name="40% - Énfasis1" xfId="31"/>
    <cellStyle name="40% - Énfasis2" xfId="32"/>
    <cellStyle name="40% - Énfasis3" xfId="33"/>
    <cellStyle name="40% - Énfasis4" xfId="34"/>
    <cellStyle name="40% - Énfasis5" xfId="35"/>
    <cellStyle name="40% - Énfasis6" xfId="36"/>
    <cellStyle name="60% - Accent1" xfId="37" builtinId="32" customBuiltin="1"/>
    <cellStyle name="60% - Accent1 2" xfId="38"/>
    <cellStyle name="60% - Accent1 3" xfId="1033"/>
    <cellStyle name="60% - Accent2" xfId="39" builtinId="36" customBuiltin="1"/>
    <cellStyle name="60% - Accent2 2" xfId="40"/>
    <cellStyle name="60% - Accent2 3" xfId="1034"/>
    <cellStyle name="60% - Accent3" xfId="41" builtinId="40" customBuiltin="1"/>
    <cellStyle name="60% - Accent3 2" xfId="42"/>
    <cellStyle name="60% - Accent3 3" xfId="1035"/>
    <cellStyle name="60% - Accent4" xfId="43" builtinId="44" customBuiltin="1"/>
    <cellStyle name="60% - Accent4 2" xfId="44"/>
    <cellStyle name="60% - Accent4 3" xfId="1036"/>
    <cellStyle name="60% - Accent5" xfId="45" builtinId="48" customBuiltin="1"/>
    <cellStyle name="60% - Accent5 2" xfId="46"/>
    <cellStyle name="60% - Accent5 3" xfId="1037"/>
    <cellStyle name="60% - Accent6" xfId="47" builtinId="52" customBuiltin="1"/>
    <cellStyle name="60% - Accent6 2" xfId="48"/>
    <cellStyle name="60% - Accent6 3" xfId="1038"/>
    <cellStyle name="60% - Énfasis1" xfId="49"/>
    <cellStyle name="60% - Énfasis2" xfId="50"/>
    <cellStyle name="60% - Énfasis3" xfId="51"/>
    <cellStyle name="60% - Énfasis4" xfId="52"/>
    <cellStyle name="60% - Énfasis5" xfId="53"/>
    <cellStyle name="60% - Énfasis6" xfId="54"/>
    <cellStyle name="Accent1" xfId="55" builtinId="29" customBuiltin="1"/>
    <cellStyle name="Accent1 2" xfId="56"/>
    <cellStyle name="Accent1 3" xfId="1039"/>
    <cellStyle name="Accent2" xfId="57" builtinId="33" customBuiltin="1"/>
    <cellStyle name="Accent2 2" xfId="58"/>
    <cellStyle name="Accent2 3" xfId="1040"/>
    <cellStyle name="Accent3" xfId="59" builtinId="37" customBuiltin="1"/>
    <cellStyle name="Accent3 2" xfId="60"/>
    <cellStyle name="Accent3 3" xfId="1041"/>
    <cellStyle name="Accent4" xfId="61" builtinId="41" customBuiltin="1"/>
    <cellStyle name="Accent4 2" xfId="62"/>
    <cellStyle name="Accent4 3" xfId="1042"/>
    <cellStyle name="Accent5" xfId="63" builtinId="45" customBuiltin="1"/>
    <cellStyle name="Accent5 2" xfId="64"/>
    <cellStyle name="Accent5 3" xfId="1043"/>
    <cellStyle name="Accent6" xfId="65" builtinId="49" customBuiltin="1"/>
    <cellStyle name="Accent6 2" xfId="66"/>
    <cellStyle name="Accent6 3" xfId="1044"/>
    <cellStyle name="Bad" xfId="67" builtinId="27" customBuiltin="1"/>
    <cellStyle name="Bad 2" xfId="68"/>
    <cellStyle name="Bad 3" xfId="1045"/>
    <cellStyle name="Buena" xfId="69"/>
    <cellStyle name="Calculation" xfId="70" builtinId="22" customBuiltin="1"/>
    <cellStyle name="Calculation 2" xfId="71"/>
    <cellStyle name="Calculation 3" xfId="1046"/>
    <cellStyle name="Cálculo" xfId="72"/>
    <cellStyle name="Celda de comprobación" xfId="73"/>
    <cellStyle name="Celda vinculada" xfId="74"/>
    <cellStyle name="Check Cell" xfId="75" builtinId="23" customBuiltin="1"/>
    <cellStyle name="Check Cell 2" xfId="76"/>
    <cellStyle name="Check Cell 3" xfId="1047"/>
    <cellStyle name="Comma" xfId="77" builtinId="3"/>
    <cellStyle name="Comma [0] 2" xfId="78"/>
    <cellStyle name="Comma [0] 2 2" xfId="79"/>
    <cellStyle name="Comma [0] 2 2 2" xfId="80"/>
    <cellStyle name="Comma [0] 2 2 2 2" xfId="583"/>
    <cellStyle name="Comma [0] 2 2 3" xfId="582"/>
    <cellStyle name="Comma [0] 2 3" xfId="581"/>
    <cellStyle name="Comma 10" xfId="81"/>
    <cellStyle name="Comma 10 2" xfId="82"/>
    <cellStyle name="Comma 10 2 2" xfId="584"/>
    <cellStyle name="Comma 10 3" xfId="575"/>
    <cellStyle name="Comma 100" xfId="83"/>
    <cellStyle name="Comma 100 2" xfId="84"/>
    <cellStyle name="Comma 100 2 2" xfId="586"/>
    <cellStyle name="Comma 100 3" xfId="585"/>
    <cellStyle name="Comma 101" xfId="85"/>
    <cellStyle name="Comma 101 2" xfId="86"/>
    <cellStyle name="Comma 101 2 2" xfId="588"/>
    <cellStyle name="Comma 101 3" xfId="587"/>
    <cellStyle name="Comma 102" xfId="87"/>
    <cellStyle name="Comma 102 2" xfId="88"/>
    <cellStyle name="Comma 102 2 2" xfId="590"/>
    <cellStyle name="Comma 102 3" xfId="589"/>
    <cellStyle name="Comma 103" xfId="89"/>
    <cellStyle name="Comma 103 2" xfId="90"/>
    <cellStyle name="Comma 103 2 2" xfId="592"/>
    <cellStyle name="Comma 103 3" xfId="591"/>
    <cellStyle name="Comma 104" xfId="91"/>
    <cellStyle name="Comma 104 2" xfId="92"/>
    <cellStyle name="Comma 104 2 2" xfId="594"/>
    <cellStyle name="Comma 104 3" xfId="593"/>
    <cellStyle name="Comma 105" xfId="93"/>
    <cellStyle name="Comma 105 2" xfId="94"/>
    <cellStyle name="Comma 105 2 2" xfId="596"/>
    <cellStyle name="Comma 105 3" xfId="595"/>
    <cellStyle name="Comma 106" xfId="95"/>
    <cellStyle name="Comma 106 2" xfId="96"/>
    <cellStyle name="Comma 106 2 2" xfId="598"/>
    <cellStyle name="Comma 106 3" xfId="597"/>
    <cellStyle name="Comma 107" xfId="97"/>
    <cellStyle name="Comma 107 2" xfId="98"/>
    <cellStyle name="Comma 107 2 2" xfId="600"/>
    <cellStyle name="Comma 107 3" xfId="599"/>
    <cellStyle name="Comma 108" xfId="99"/>
    <cellStyle name="Comma 108 2" xfId="100"/>
    <cellStyle name="Comma 108 2 2" xfId="602"/>
    <cellStyle name="Comma 108 3" xfId="601"/>
    <cellStyle name="Comma 109" xfId="101"/>
    <cellStyle name="Comma 109 2" xfId="102"/>
    <cellStyle name="Comma 109 2 2" xfId="604"/>
    <cellStyle name="Comma 109 3" xfId="603"/>
    <cellStyle name="Comma 11" xfId="103"/>
    <cellStyle name="Comma 11 2" xfId="104"/>
    <cellStyle name="Comma 11 2 2" xfId="606"/>
    <cellStyle name="Comma 11 3" xfId="605"/>
    <cellStyle name="Comma 110" xfId="105"/>
    <cellStyle name="Comma 110 2" xfId="106"/>
    <cellStyle name="Comma 110 2 2" xfId="608"/>
    <cellStyle name="Comma 110 3" xfId="607"/>
    <cellStyle name="Comma 111" xfId="107"/>
    <cellStyle name="Comma 111 2" xfId="108"/>
    <cellStyle name="Comma 111 2 2" xfId="610"/>
    <cellStyle name="Comma 111 3" xfId="609"/>
    <cellStyle name="Comma 112" xfId="109"/>
    <cellStyle name="Comma 112 2" xfId="110"/>
    <cellStyle name="Comma 112 2 2" xfId="612"/>
    <cellStyle name="Comma 112 3" xfId="611"/>
    <cellStyle name="Comma 113" xfId="111"/>
    <cellStyle name="Comma 113 2" xfId="112"/>
    <cellStyle name="Comma 113 2 2" xfId="614"/>
    <cellStyle name="Comma 113 3" xfId="613"/>
    <cellStyle name="Comma 114" xfId="113"/>
    <cellStyle name="Comma 114 2" xfId="114"/>
    <cellStyle name="Comma 114 2 2" xfId="616"/>
    <cellStyle name="Comma 114 3" xfId="615"/>
    <cellStyle name="Comma 115" xfId="115"/>
    <cellStyle name="Comma 115 2" xfId="116"/>
    <cellStyle name="Comma 115 2 2" xfId="618"/>
    <cellStyle name="Comma 115 3" xfId="617"/>
    <cellStyle name="Comma 116" xfId="117"/>
    <cellStyle name="Comma 116 2" xfId="118"/>
    <cellStyle name="Comma 116 2 2" xfId="620"/>
    <cellStyle name="Comma 116 3" xfId="619"/>
    <cellStyle name="Comma 117" xfId="119"/>
    <cellStyle name="Comma 117 2" xfId="120"/>
    <cellStyle name="Comma 117 2 2" xfId="622"/>
    <cellStyle name="Comma 117 3" xfId="621"/>
    <cellStyle name="Comma 118" xfId="121"/>
    <cellStyle name="Comma 118 2" xfId="122"/>
    <cellStyle name="Comma 118 2 2" xfId="624"/>
    <cellStyle name="Comma 118 3" xfId="623"/>
    <cellStyle name="Comma 119" xfId="123"/>
    <cellStyle name="Comma 119 2" xfId="625"/>
    <cellStyle name="Comma 12" xfId="124"/>
    <cellStyle name="Comma 12 2" xfId="125"/>
    <cellStyle name="Comma 12 2 2" xfId="627"/>
    <cellStyle name="Comma 12 3" xfId="626"/>
    <cellStyle name="Comma 120" xfId="126"/>
    <cellStyle name="Comma 120 2" xfId="628"/>
    <cellStyle name="Comma 121" xfId="127"/>
    <cellStyle name="Comma 121 2" xfId="629"/>
    <cellStyle name="Comma 122" xfId="128"/>
    <cellStyle name="Comma 122 2" xfId="630"/>
    <cellStyle name="Comma 123" xfId="129"/>
    <cellStyle name="Comma 123 2" xfId="631"/>
    <cellStyle name="Comma 124" xfId="130"/>
    <cellStyle name="Comma 124 2" xfId="632"/>
    <cellStyle name="Comma 125" xfId="131"/>
    <cellStyle name="Comma 125 2" xfId="633"/>
    <cellStyle name="Comma 126" xfId="132"/>
    <cellStyle name="Comma 126 2" xfId="634"/>
    <cellStyle name="Comma 127" xfId="133"/>
    <cellStyle name="Comma 127 2" xfId="635"/>
    <cellStyle name="Comma 128" xfId="134"/>
    <cellStyle name="Comma 128 2" xfId="636"/>
    <cellStyle name="Comma 129" xfId="135"/>
    <cellStyle name="Comma 129 2" xfId="637"/>
    <cellStyle name="Comma 13" xfId="136"/>
    <cellStyle name="Comma 13 2" xfId="137"/>
    <cellStyle name="Comma 13 2 2" xfId="639"/>
    <cellStyle name="Comma 13 3" xfId="638"/>
    <cellStyle name="Comma 130" xfId="138"/>
    <cellStyle name="Comma 130 2" xfId="139"/>
    <cellStyle name="Comma 130 2 2" xfId="140"/>
    <cellStyle name="Comma 130 2 2 2" xfId="986"/>
    <cellStyle name="Comma 130 2 3" xfId="641"/>
    <cellStyle name="Comma 130 2 5" xfId="571"/>
    <cellStyle name="Comma 130 2 5 2" xfId="990"/>
    <cellStyle name="Comma 130 2 5 2 2" xfId="1017"/>
    <cellStyle name="Comma 130 2 5 2 2 2" xfId="1117"/>
    <cellStyle name="Comma 130 2 5 2 2 2 2" xfId="1226"/>
    <cellStyle name="Comma 130 2 5 2 2 2 2 2" xfId="1450"/>
    <cellStyle name="Comma 130 2 5 2 2 2 3" xfId="1341"/>
    <cellStyle name="Comma 130 2 5 2 2 3" xfId="1171"/>
    <cellStyle name="Comma 130 2 5 2 2 3 2" xfId="1395"/>
    <cellStyle name="Comma 130 2 5 2 2 4" xfId="1286"/>
    <cellStyle name="Comma 130 2 5 2 3" xfId="1090"/>
    <cellStyle name="Comma 130 2 5 2 3 2" xfId="1199"/>
    <cellStyle name="Comma 130 2 5 2 3 2 2" xfId="1423"/>
    <cellStyle name="Comma 130 2 5 2 3 3" xfId="1314"/>
    <cellStyle name="Comma 130 2 5 2 4" xfId="1144"/>
    <cellStyle name="Comma 130 2 5 2 4 2" xfId="1368"/>
    <cellStyle name="Comma 130 2 5 2 5" xfId="1259"/>
    <cellStyle name="Comma 130 2 5 3" xfId="1001"/>
    <cellStyle name="Comma 130 2 5 3 2" xfId="1101"/>
    <cellStyle name="Comma 130 2 5 3 2 2" xfId="1210"/>
    <cellStyle name="Comma 130 2 5 3 2 2 2" xfId="1434"/>
    <cellStyle name="Comma 130 2 5 3 2 3" xfId="1325"/>
    <cellStyle name="Comma 130 2 5 3 3" xfId="1155"/>
    <cellStyle name="Comma 130 2 5 3 3 2" xfId="1379"/>
    <cellStyle name="Comma 130 2 5 3 4" xfId="1270"/>
    <cellStyle name="Comma 130 2 5 4" xfId="1074"/>
    <cellStyle name="Comma 130 2 5 4 2" xfId="1183"/>
    <cellStyle name="Comma 130 2 5 4 2 2" xfId="1407"/>
    <cellStyle name="Comma 130 2 5 4 3" xfId="1298"/>
    <cellStyle name="Comma 130 2 5 5" xfId="1128"/>
    <cellStyle name="Comma 130 2 5 5 2" xfId="1352"/>
    <cellStyle name="Comma 130 2 5 6" xfId="1232"/>
    <cellStyle name="Comma 130 2 5 6 2" xfId="1456"/>
    <cellStyle name="Comma 130 2 5 7" xfId="1243"/>
    <cellStyle name="Comma 130 3" xfId="569"/>
    <cellStyle name="Comma 130 3 2" xfId="984"/>
    <cellStyle name="Comma 130 3 2 2" xfId="1012"/>
    <cellStyle name="Comma 130 3 2 2 2" xfId="1112"/>
    <cellStyle name="Comma 130 3 2 2 2 2" xfId="1221"/>
    <cellStyle name="Comma 130 3 2 2 2 2 2" xfId="1445"/>
    <cellStyle name="Comma 130 3 2 2 2 3" xfId="1336"/>
    <cellStyle name="Comma 130 3 2 2 3" xfId="1166"/>
    <cellStyle name="Comma 130 3 2 2 3 2" xfId="1390"/>
    <cellStyle name="Comma 130 3 2 2 4" xfId="1281"/>
    <cellStyle name="Comma 130 3 2 3" xfId="1085"/>
    <cellStyle name="Comma 130 3 2 3 2" xfId="1194"/>
    <cellStyle name="Comma 130 3 2 3 2 2" xfId="1418"/>
    <cellStyle name="Comma 130 3 2 3 3" xfId="1309"/>
    <cellStyle name="Comma 130 3 2 4" xfId="1139"/>
    <cellStyle name="Comma 130 3 2 4 2" xfId="1363"/>
    <cellStyle name="Comma 130 3 2 5" xfId="1233"/>
    <cellStyle name="Comma 130 3 2 5 2" xfId="1457"/>
    <cellStyle name="Comma 130 3 2 6" xfId="1254"/>
    <cellStyle name="Comma 130 3 3" xfId="988"/>
    <cellStyle name="Comma 130 3 3 2" xfId="1015"/>
    <cellStyle name="Comma 130 3 3 2 2" xfId="1115"/>
    <cellStyle name="Comma 130 3 3 2 2 2" xfId="1224"/>
    <cellStyle name="Comma 130 3 3 2 2 2 2" xfId="1448"/>
    <cellStyle name="Comma 130 3 3 2 2 3" xfId="1339"/>
    <cellStyle name="Comma 130 3 3 2 3" xfId="1169"/>
    <cellStyle name="Comma 130 3 3 2 3 2" xfId="1393"/>
    <cellStyle name="Comma 130 3 3 2 4" xfId="1284"/>
    <cellStyle name="Comma 130 3 3 3" xfId="1088"/>
    <cellStyle name="Comma 130 3 3 3 2" xfId="1197"/>
    <cellStyle name="Comma 130 3 3 3 2 2" xfId="1421"/>
    <cellStyle name="Comma 130 3 3 3 3" xfId="1312"/>
    <cellStyle name="Comma 130 3 3 4" xfId="1142"/>
    <cellStyle name="Comma 130 3 3 4 2" xfId="1366"/>
    <cellStyle name="Comma 130 3 3 5" xfId="1257"/>
    <cellStyle name="Comma 130 3 4" xfId="1000"/>
    <cellStyle name="Comma 130 3 4 2" xfId="1100"/>
    <cellStyle name="Comma 130 3 4 2 2" xfId="1209"/>
    <cellStyle name="Comma 130 3 4 2 2 2" xfId="1433"/>
    <cellStyle name="Comma 130 3 4 2 3" xfId="1324"/>
    <cellStyle name="Comma 130 3 4 3" xfId="1154"/>
    <cellStyle name="Comma 130 3 4 3 2" xfId="1378"/>
    <cellStyle name="Comma 130 3 4 4" xfId="1269"/>
    <cellStyle name="Comma 130 3 5" xfId="1073"/>
    <cellStyle name="Comma 130 3 5 2" xfId="1182"/>
    <cellStyle name="Comma 130 3 5 2 2" xfId="1406"/>
    <cellStyle name="Comma 130 3 5 3" xfId="1297"/>
    <cellStyle name="Comma 130 3 6" xfId="1127"/>
    <cellStyle name="Comma 130 3 6 2" xfId="1351"/>
    <cellStyle name="Comma 130 3 7" xfId="1228"/>
    <cellStyle name="Comma 130 3 7 2" xfId="1452"/>
    <cellStyle name="Comma 130 3 8" xfId="1242"/>
    <cellStyle name="Comma 130 4" xfId="640"/>
    <cellStyle name="Comma 130 5" xfId="992"/>
    <cellStyle name="Comma 130 5 2" xfId="1092"/>
    <cellStyle name="Comma 130 5 2 2" xfId="1201"/>
    <cellStyle name="Comma 130 5 2 2 2" xfId="1425"/>
    <cellStyle name="Comma 130 5 2 3" xfId="1316"/>
    <cellStyle name="Comma 130 5 3" xfId="1146"/>
    <cellStyle name="Comma 130 5 3 2" xfId="1370"/>
    <cellStyle name="Comma 130 5 4" xfId="1261"/>
    <cellStyle name="Comma 130 6" xfId="1049"/>
    <cellStyle name="Comma 130 6 2" xfId="1174"/>
    <cellStyle name="Comma 130 6 2 2" xfId="1398"/>
    <cellStyle name="Comma 130 6 3" xfId="1289"/>
    <cellStyle name="Comma 130 7" xfId="1119"/>
    <cellStyle name="Comma 130 7 2" xfId="1343"/>
    <cellStyle name="Comma 130 8" xfId="1234"/>
    <cellStyle name="Comma 131" xfId="141"/>
    <cellStyle name="Comma 131 2" xfId="642"/>
    <cellStyle name="Comma 132" xfId="579"/>
    <cellStyle name="Comma 132 2" xfId="1005"/>
    <cellStyle name="Comma 132 2 2" xfId="1105"/>
    <cellStyle name="Comma 132 2 2 2" xfId="1214"/>
    <cellStyle name="Comma 132 2 2 2 2" xfId="1438"/>
    <cellStyle name="Comma 132 2 2 3" xfId="1329"/>
    <cellStyle name="Comma 132 2 3" xfId="1159"/>
    <cellStyle name="Comma 132 2 3 2" xfId="1383"/>
    <cellStyle name="Comma 132 2 4" xfId="1274"/>
    <cellStyle name="Comma 132 3" xfId="1078"/>
    <cellStyle name="Comma 132 3 2" xfId="1187"/>
    <cellStyle name="Comma 132 3 2 2" xfId="1411"/>
    <cellStyle name="Comma 132 3 3" xfId="1302"/>
    <cellStyle name="Comma 132 4" xfId="1132"/>
    <cellStyle name="Comma 132 4 2" xfId="1356"/>
    <cellStyle name="Comma 132 5" xfId="1247"/>
    <cellStyle name="Comma 133" xfId="1048"/>
    <cellStyle name="Comma 14" xfId="142"/>
    <cellStyle name="Comma 14 2" xfId="143"/>
    <cellStyle name="Comma 14 2 2" xfId="144"/>
    <cellStyle name="Comma 14 2 2 2" xfId="645"/>
    <cellStyle name="Comma 14 2 3" xfId="644"/>
    <cellStyle name="Comma 14 3" xfId="643"/>
    <cellStyle name="Comma 15" xfId="145"/>
    <cellStyle name="Comma 15 2" xfId="146"/>
    <cellStyle name="Comma 15 2 2" xfId="647"/>
    <cellStyle name="Comma 15 3" xfId="646"/>
    <cellStyle name="Comma 16" xfId="147"/>
    <cellStyle name="Comma 16 2" xfId="148"/>
    <cellStyle name="Comma 16 2 2" xfId="649"/>
    <cellStyle name="Comma 16 3" xfId="648"/>
    <cellStyle name="Comma 17" xfId="149"/>
    <cellStyle name="Comma 17 2" xfId="150"/>
    <cellStyle name="Comma 17 2 2" xfId="651"/>
    <cellStyle name="Comma 17 3" xfId="650"/>
    <cellStyle name="Comma 18" xfId="151"/>
    <cellStyle name="Comma 18 2" xfId="152"/>
    <cellStyle name="Comma 18 2 2" xfId="653"/>
    <cellStyle name="Comma 18 3" xfId="652"/>
    <cellStyle name="Comma 19" xfId="153"/>
    <cellStyle name="Comma 19 2" xfId="154"/>
    <cellStyle name="Comma 19 2 2" xfId="655"/>
    <cellStyle name="Comma 19 3" xfId="654"/>
    <cellStyle name="Comma 2" xfId="155"/>
    <cellStyle name="Comma 2 2" xfId="156"/>
    <cellStyle name="Comma 2 2 2" xfId="157"/>
    <cellStyle name="Comma 2 2 2 2" xfId="158"/>
    <cellStyle name="Comma 2 2 2 2 2" xfId="659"/>
    <cellStyle name="Comma 2 2 2 3" xfId="658"/>
    <cellStyle name="Comma 2 2 3" xfId="657"/>
    <cellStyle name="Comma 2 3" xfId="159"/>
    <cellStyle name="Comma 2 3 2" xfId="160"/>
    <cellStyle name="Comma 2 3 2 2" xfId="161"/>
    <cellStyle name="Comma 2 3 2 2 2" xfId="662"/>
    <cellStyle name="Comma 2 3 2 3" xfId="661"/>
    <cellStyle name="Comma 2 3 3" xfId="660"/>
    <cellStyle name="Comma 2 4" xfId="162"/>
    <cellStyle name="Comma 2 4 2" xfId="163"/>
    <cellStyle name="Comma 2 4 2 2" xfId="664"/>
    <cellStyle name="Comma 2 4 3" xfId="663"/>
    <cellStyle name="Comma 2 5" xfId="656"/>
    <cellStyle name="Comma 20" xfId="164"/>
    <cellStyle name="Comma 20 2" xfId="165"/>
    <cellStyle name="Comma 20 2 2" xfId="666"/>
    <cellStyle name="Comma 20 3" xfId="665"/>
    <cellStyle name="Comma 21" xfId="166"/>
    <cellStyle name="Comma 21 2" xfId="167"/>
    <cellStyle name="Comma 21 2 2" xfId="668"/>
    <cellStyle name="Comma 21 3" xfId="667"/>
    <cellStyle name="Comma 22" xfId="168"/>
    <cellStyle name="Comma 22 2" xfId="169"/>
    <cellStyle name="Comma 22 2 2" xfId="670"/>
    <cellStyle name="Comma 22 3" xfId="669"/>
    <cellStyle name="Comma 23" xfId="170"/>
    <cellStyle name="Comma 23 2" xfId="171"/>
    <cellStyle name="Comma 23 2 2" xfId="672"/>
    <cellStyle name="Comma 23 3" xfId="671"/>
    <cellStyle name="Comma 24" xfId="172"/>
    <cellStyle name="Comma 24 2" xfId="173"/>
    <cellStyle name="Comma 24 2 2" xfId="674"/>
    <cellStyle name="Comma 24 3" xfId="673"/>
    <cellStyle name="Comma 25" xfId="174"/>
    <cellStyle name="Comma 25 2" xfId="175"/>
    <cellStyle name="Comma 25 2 2" xfId="676"/>
    <cellStyle name="Comma 25 3" xfId="675"/>
    <cellStyle name="Comma 26" xfId="176"/>
    <cellStyle name="Comma 26 2" xfId="677"/>
    <cellStyle name="Comma 27" xfId="177"/>
    <cellStyle name="Comma 27 2" xfId="678"/>
    <cellStyle name="Comma 28" xfId="178"/>
    <cellStyle name="Comma 28 2" xfId="179"/>
    <cellStyle name="Comma 28 2 2" xfId="680"/>
    <cellStyle name="Comma 28 3" xfId="679"/>
    <cellStyle name="Comma 29" xfId="180"/>
    <cellStyle name="Comma 29 2" xfId="181"/>
    <cellStyle name="Comma 29 2 2" xfId="682"/>
    <cellStyle name="Comma 29 3" xfId="681"/>
    <cellStyle name="Comma 3" xfId="182"/>
    <cellStyle name="Comma 3 2" xfId="183"/>
    <cellStyle name="Comma 3 2 2" xfId="184"/>
    <cellStyle name="Comma 3 2 2 2" xfId="685"/>
    <cellStyle name="Comma 3 2 3" xfId="684"/>
    <cellStyle name="Comma 3 3" xfId="683"/>
    <cellStyle name="Comma 30" xfId="185"/>
    <cellStyle name="Comma 30 2" xfId="186"/>
    <cellStyle name="Comma 30 2 2" xfId="687"/>
    <cellStyle name="Comma 30 3" xfId="686"/>
    <cellStyle name="Comma 31" xfId="187"/>
    <cellStyle name="Comma 31 2" xfId="188"/>
    <cellStyle name="Comma 31 2 2" xfId="689"/>
    <cellStyle name="Comma 31 3" xfId="688"/>
    <cellStyle name="Comma 32" xfId="189"/>
    <cellStyle name="Comma 32 2" xfId="190"/>
    <cellStyle name="Comma 32 2 2" xfId="691"/>
    <cellStyle name="Comma 32 3" xfId="690"/>
    <cellStyle name="Comma 33" xfId="191"/>
    <cellStyle name="Comma 33 2" xfId="192"/>
    <cellStyle name="Comma 33 2 2" xfId="693"/>
    <cellStyle name="Comma 33 3" xfId="692"/>
    <cellStyle name="Comma 34" xfId="193"/>
    <cellStyle name="Comma 34 2" xfId="194"/>
    <cellStyle name="Comma 34 2 2" xfId="695"/>
    <cellStyle name="Comma 34 3" xfId="694"/>
    <cellStyle name="Comma 35" xfId="195"/>
    <cellStyle name="Comma 35 2" xfId="196"/>
    <cellStyle name="Comma 35 2 2" xfId="697"/>
    <cellStyle name="Comma 35 3" xfId="696"/>
    <cellStyle name="Comma 36" xfId="197"/>
    <cellStyle name="Comma 36 2" xfId="198"/>
    <cellStyle name="Comma 36 2 2" xfId="699"/>
    <cellStyle name="Comma 36 3" xfId="698"/>
    <cellStyle name="Comma 37" xfId="199"/>
    <cellStyle name="Comma 37 2" xfId="200"/>
    <cellStyle name="Comma 37 2 2" xfId="701"/>
    <cellStyle name="Comma 37 3" xfId="700"/>
    <cellStyle name="Comma 38" xfId="201"/>
    <cellStyle name="Comma 38 2" xfId="202"/>
    <cellStyle name="Comma 38 2 2" xfId="703"/>
    <cellStyle name="Comma 38 3" xfId="702"/>
    <cellStyle name="Comma 39" xfId="203"/>
    <cellStyle name="Comma 39 2" xfId="204"/>
    <cellStyle name="Comma 39 2 2" xfId="705"/>
    <cellStyle name="Comma 39 3" xfId="704"/>
    <cellStyle name="Comma 4" xfId="205"/>
    <cellStyle name="Comma 4 2" xfId="206"/>
    <cellStyle name="Comma 4 2 2" xfId="207"/>
    <cellStyle name="Comma 4 2 2 2" xfId="208"/>
    <cellStyle name="Comma 4 2 2 2 2" xfId="709"/>
    <cellStyle name="Comma 4 2 2 3" xfId="708"/>
    <cellStyle name="Comma 4 2 3" xfId="707"/>
    <cellStyle name="Comma 4 3" xfId="209"/>
    <cellStyle name="Comma 4 3 2" xfId="210"/>
    <cellStyle name="Comma 4 3 2 2" xfId="211"/>
    <cellStyle name="Comma 4 3 2 2 2" xfId="712"/>
    <cellStyle name="Comma 4 3 2 3" xfId="711"/>
    <cellStyle name="Comma 4 3 3" xfId="710"/>
    <cellStyle name="Comma 4 4" xfId="212"/>
    <cellStyle name="Comma 4 4 2" xfId="213"/>
    <cellStyle name="Comma 4 5" xfId="214"/>
    <cellStyle name="Comma 4 5 2" xfId="215"/>
    <cellStyle name="Comma 4 5 2 2" xfId="216"/>
    <cellStyle name="Comma 4 6" xfId="217"/>
    <cellStyle name="Comma 4 6 2" xfId="713"/>
    <cellStyle name="Comma 4 6 2 2" xfId="1007"/>
    <cellStyle name="Comma 4 6 2 2 2" xfId="1107"/>
    <cellStyle name="Comma 4 6 2 2 2 2" xfId="1216"/>
    <cellStyle name="Comma 4 6 2 2 2 2 2" xfId="1440"/>
    <cellStyle name="Comma 4 6 2 2 2 3" xfId="1331"/>
    <cellStyle name="Comma 4 6 2 2 3" xfId="1161"/>
    <cellStyle name="Comma 4 6 2 2 3 2" xfId="1385"/>
    <cellStyle name="Comma 4 6 2 2 4" xfId="1276"/>
    <cellStyle name="Comma 4 6 2 3" xfId="1080"/>
    <cellStyle name="Comma 4 6 2 3 2" xfId="1189"/>
    <cellStyle name="Comma 4 6 2 3 2 2" xfId="1413"/>
    <cellStyle name="Comma 4 6 2 3 3" xfId="1304"/>
    <cellStyle name="Comma 4 6 2 4" xfId="1134"/>
    <cellStyle name="Comma 4 6 2 4 2" xfId="1358"/>
    <cellStyle name="Comma 4 6 2 5" xfId="1249"/>
    <cellStyle name="Comma 4 6 3" xfId="993"/>
    <cellStyle name="Comma 4 6 3 2" xfId="1093"/>
    <cellStyle name="Comma 4 6 3 2 2" xfId="1202"/>
    <cellStyle name="Comma 4 6 3 2 2 2" xfId="1426"/>
    <cellStyle name="Comma 4 6 3 2 3" xfId="1317"/>
    <cellStyle name="Comma 4 6 3 3" xfId="1147"/>
    <cellStyle name="Comma 4 6 3 3 2" xfId="1371"/>
    <cellStyle name="Comma 4 6 3 4" xfId="1262"/>
    <cellStyle name="Comma 4 6 4" xfId="574"/>
    <cellStyle name="Comma 4 6 4 2" xfId="987"/>
    <cellStyle name="Comma 4 6 4 2 2" xfId="1014"/>
    <cellStyle name="Comma 4 6 4 2 2 2" xfId="1114"/>
    <cellStyle name="Comma 4 6 4 2 2 2 2" xfId="1223"/>
    <cellStyle name="Comma 4 6 4 2 2 2 2 2" xfId="1447"/>
    <cellStyle name="Comma 4 6 4 2 2 2 3" xfId="1338"/>
    <cellStyle name="Comma 4 6 4 2 2 3" xfId="1168"/>
    <cellStyle name="Comma 4 6 4 2 2 3 2" xfId="1392"/>
    <cellStyle name="Comma 4 6 4 2 2 4" xfId="1283"/>
    <cellStyle name="Comma 4 6 4 2 3" xfId="1087"/>
    <cellStyle name="Comma 4 6 4 2 3 2" xfId="1196"/>
    <cellStyle name="Comma 4 6 4 2 3 2 2" xfId="1420"/>
    <cellStyle name="Comma 4 6 4 2 3 3" xfId="1311"/>
    <cellStyle name="Comma 4 6 4 2 4" xfId="1141"/>
    <cellStyle name="Comma 4 6 4 2 4 2" xfId="1365"/>
    <cellStyle name="Comma 4 6 4 2 5" xfId="1256"/>
    <cellStyle name="Comma 4 6 4 3" xfId="1003"/>
    <cellStyle name="Comma 4 6 4 3 2" xfId="1103"/>
    <cellStyle name="Comma 4 6 4 3 2 2" xfId="1212"/>
    <cellStyle name="Comma 4 6 4 3 2 2 2" xfId="1436"/>
    <cellStyle name="Comma 4 6 4 3 2 3" xfId="1327"/>
    <cellStyle name="Comma 4 6 4 3 3" xfId="1157"/>
    <cellStyle name="Comma 4 6 4 3 3 2" xfId="1381"/>
    <cellStyle name="Comma 4 6 4 3 4" xfId="1272"/>
    <cellStyle name="Comma 4 6 4 4" xfId="1076"/>
    <cellStyle name="Comma 4 6 4 4 2" xfId="1185"/>
    <cellStyle name="Comma 4 6 4 4 2 2" xfId="1409"/>
    <cellStyle name="Comma 4 6 4 4 3" xfId="1300"/>
    <cellStyle name="Comma 4 6 4 5" xfId="1130"/>
    <cellStyle name="Comma 4 6 4 5 2" xfId="1354"/>
    <cellStyle name="Comma 4 6 4 6" xfId="1229"/>
    <cellStyle name="Comma 4 6 4 6 2" xfId="1453"/>
    <cellStyle name="Comma 4 6 4 7" xfId="1245"/>
    <cellStyle name="Comma 4 6 5" xfId="1050"/>
    <cellStyle name="Comma 4 6 5 2" xfId="1175"/>
    <cellStyle name="Comma 4 6 5 2 2" xfId="1399"/>
    <cellStyle name="Comma 4 6 5 3" xfId="1290"/>
    <cellStyle name="Comma 4 6 6" xfId="1120"/>
    <cellStyle name="Comma 4 6 6 2" xfId="1344"/>
    <cellStyle name="Comma 4 6 7" xfId="1235"/>
    <cellStyle name="Comma 4 7" xfId="706"/>
    <cellStyle name="Comma 40" xfId="218"/>
    <cellStyle name="Comma 40 2" xfId="219"/>
    <cellStyle name="Comma 40 2 2" xfId="715"/>
    <cellStyle name="Comma 40 3" xfId="714"/>
    <cellStyle name="Comma 41" xfId="220"/>
    <cellStyle name="Comma 41 2" xfId="221"/>
    <cellStyle name="Comma 41 2 2" xfId="717"/>
    <cellStyle name="Comma 41 3" xfId="716"/>
    <cellStyle name="Comma 42" xfId="222"/>
    <cellStyle name="Comma 42 2" xfId="223"/>
    <cellStyle name="Comma 42 2 2" xfId="719"/>
    <cellStyle name="Comma 42 3" xfId="718"/>
    <cellStyle name="Comma 43" xfId="224"/>
    <cellStyle name="Comma 43 2" xfId="225"/>
    <cellStyle name="Comma 43 2 2" xfId="721"/>
    <cellStyle name="Comma 43 3" xfId="720"/>
    <cellStyle name="Comma 44" xfId="226"/>
    <cellStyle name="Comma 44 2" xfId="722"/>
    <cellStyle name="Comma 45" xfId="227"/>
    <cellStyle name="Comma 45 2" xfId="228"/>
    <cellStyle name="Comma 45 2 2" xfId="724"/>
    <cellStyle name="Comma 45 3" xfId="723"/>
    <cellStyle name="Comma 46" xfId="229"/>
    <cellStyle name="Comma 46 2" xfId="725"/>
    <cellStyle name="Comma 47" xfId="230"/>
    <cellStyle name="Comma 47 2" xfId="726"/>
    <cellStyle name="Comma 48" xfId="231"/>
    <cellStyle name="Comma 48 2" xfId="232"/>
    <cellStyle name="Comma 48 2 2" xfId="728"/>
    <cellStyle name="Comma 48 3" xfId="727"/>
    <cellStyle name="Comma 49" xfId="233"/>
    <cellStyle name="Comma 49 2" xfId="234"/>
    <cellStyle name="Comma 49 2 2" xfId="730"/>
    <cellStyle name="Comma 49 3" xfId="729"/>
    <cellStyle name="Comma 5" xfId="235"/>
    <cellStyle name="Comma 5 2" xfId="236"/>
    <cellStyle name="Comma 5 2 2" xfId="237"/>
    <cellStyle name="Comma 5 2 2 2" xfId="238"/>
    <cellStyle name="Comma 5 2 2 2 2" xfId="734"/>
    <cellStyle name="Comma 5 2 2 3" xfId="733"/>
    <cellStyle name="Comma 5 2 3" xfId="239"/>
    <cellStyle name="Comma 5 2 3 2" xfId="735"/>
    <cellStyle name="Comma 5 2 4" xfId="732"/>
    <cellStyle name="Comma 5 3" xfId="240"/>
    <cellStyle name="Comma 5 3 2" xfId="241"/>
    <cellStyle name="Comma 5 3 2 2" xfId="737"/>
    <cellStyle name="Comma 5 3 3" xfId="736"/>
    <cellStyle name="Comma 5 4" xfId="731"/>
    <cellStyle name="Comma 50" xfId="242"/>
    <cellStyle name="Comma 50 2" xfId="243"/>
    <cellStyle name="Comma 50 2 2" xfId="739"/>
    <cellStyle name="Comma 50 3" xfId="738"/>
    <cellStyle name="Comma 51" xfId="244"/>
    <cellStyle name="Comma 51 2" xfId="245"/>
    <cellStyle name="Comma 51 2 2" xfId="741"/>
    <cellStyle name="Comma 51 3" xfId="740"/>
    <cellStyle name="Comma 52" xfId="246"/>
    <cellStyle name="Comma 52 2" xfId="247"/>
    <cellStyle name="Comma 52 2 2" xfId="743"/>
    <cellStyle name="Comma 52 3" xfId="742"/>
    <cellStyle name="Comma 53" xfId="248"/>
    <cellStyle name="Comma 53 2" xfId="249"/>
    <cellStyle name="Comma 53 2 2" xfId="745"/>
    <cellStyle name="Comma 53 3" xfId="744"/>
    <cellStyle name="Comma 54" xfId="250"/>
    <cellStyle name="Comma 54 2" xfId="251"/>
    <cellStyle name="Comma 54 2 2" xfId="747"/>
    <cellStyle name="Comma 54 3" xfId="746"/>
    <cellStyle name="Comma 55" xfId="252"/>
    <cellStyle name="Comma 55 2" xfId="253"/>
    <cellStyle name="Comma 55 2 2" xfId="749"/>
    <cellStyle name="Comma 55 3" xfId="748"/>
    <cellStyle name="Comma 56" xfId="254"/>
    <cellStyle name="Comma 56 2" xfId="255"/>
    <cellStyle name="Comma 56 2 2" xfId="751"/>
    <cellStyle name="Comma 56 3" xfId="750"/>
    <cellStyle name="Comma 57" xfId="256"/>
    <cellStyle name="Comma 57 2" xfId="257"/>
    <cellStyle name="Comma 57 2 2" xfId="753"/>
    <cellStyle name="Comma 57 3" xfId="752"/>
    <cellStyle name="Comma 58" xfId="258"/>
    <cellStyle name="Comma 58 2" xfId="259"/>
    <cellStyle name="Comma 58 2 2" xfId="755"/>
    <cellStyle name="Comma 58 3" xfId="754"/>
    <cellStyle name="Comma 59" xfId="260"/>
    <cellStyle name="Comma 59 2" xfId="261"/>
    <cellStyle name="Comma 59 2 2" xfId="757"/>
    <cellStyle name="Comma 59 3" xfId="756"/>
    <cellStyle name="Comma 6" xfId="262"/>
    <cellStyle name="Comma 6 2" xfId="263"/>
    <cellStyle name="Comma 6 2 2" xfId="264"/>
    <cellStyle name="Comma 6 2 2 2" xfId="760"/>
    <cellStyle name="Comma 6 2 3" xfId="759"/>
    <cellStyle name="Comma 6 3" xfId="758"/>
    <cellStyle name="Comma 60" xfId="265"/>
    <cellStyle name="Comma 60 2" xfId="266"/>
    <cellStyle name="Comma 60 2 2" xfId="762"/>
    <cellStyle name="Comma 60 3" xfId="761"/>
    <cellStyle name="Comma 61" xfId="267"/>
    <cellStyle name="Comma 61 2" xfId="268"/>
    <cellStyle name="Comma 61 2 2" xfId="764"/>
    <cellStyle name="Comma 61 3" xfId="763"/>
    <cellStyle name="Comma 62" xfId="269"/>
    <cellStyle name="Comma 62 2" xfId="270"/>
    <cellStyle name="Comma 62 2 2" xfId="766"/>
    <cellStyle name="Comma 62 3" xfId="765"/>
    <cellStyle name="Comma 63" xfId="271"/>
    <cellStyle name="Comma 63 2" xfId="272"/>
    <cellStyle name="Comma 63 2 2" xfId="768"/>
    <cellStyle name="Comma 63 3" xfId="767"/>
    <cellStyle name="Comma 64" xfId="273"/>
    <cellStyle name="Comma 64 2" xfId="274"/>
    <cellStyle name="Comma 64 2 2" xfId="770"/>
    <cellStyle name="Comma 64 3" xfId="769"/>
    <cellStyle name="Comma 65" xfId="275"/>
    <cellStyle name="Comma 65 2" xfId="276"/>
    <cellStyle name="Comma 65 2 2" xfId="772"/>
    <cellStyle name="Comma 65 3" xfId="771"/>
    <cellStyle name="Comma 66" xfId="277"/>
    <cellStyle name="Comma 66 2" xfId="278"/>
    <cellStyle name="Comma 66 2 2" xfId="774"/>
    <cellStyle name="Comma 66 3" xfId="773"/>
    <cellStyle name="Comma 67" xfId="279"/>
    <cellStyle name="Comma 67 2" xfId="280"/>
    <cellStyle name="Comma 67 2 2" xfId="776"/>
    <cellStyle name="Comma 67 3" xfId="775"/>
    <cellStyle name="Comma 68" xfId="281"/>
    <cellStyle name="Comma 68 2" xfId="282"/>
    <cellStyle name="Comma 68 2 2" xfId="778"/>
    <cellStyle name="Comma 68 3" xfId="777"/>
    <cellStyle name="Comma 69" xfId="283"/>
    <cellStyle name="Comma 69 2" xfId="284"/>
    <cellStyle name="Comma 69 2 2" xfId="780"/>
    <cellStyle name="Comma 69 3" xfId="779"/>
    <cellStyle name="Comma 7" xfId="285"/>
    <cellStyle name="Comma 7 2" xfId="286"/>
    <cellStyle name="Comma 7 2 2" xfId="287"/>
    <cellStyle name="Comma 7 2 2 2" xfId="288"/>
    <cellStyle name="Comma 7 2 2 2 2" xfId="784"/>
    <cellStyle name="Comma 7 2 2 3" xfId="783"/>
    <cellStyle name="Comma 7 2 3" xfId="782"/>
    <cellStyle name="Comma 7 3" xfId="289"/>
    <cellStyle name="Comma 7 3 2" xfId="290"/>
    <cellStyle name="Comma 7 3 2 2" xfId="786"/>
    <cellStyle name="Comma 7 3 3" xfId="785"/>
    <cellStyle name="Comma 7 4" xfId="781"/>
    <cellStyle name="Comma 70" xfId="291"/>
    <cellStyle name="Comma 70 2" xfId="292"/>
    <cellStyle name="Comma 70 2 2" xfId="788"/>
    <cellStyle name="Comma 70 3" xfId="787"/>
    <cellStyle name="Comma 71" xfId="293"/>
    <cellStyle name="Comma 71 2" xfId="294"/>
    <cellStyle name="Comma 71 2 2" xfId="790"/>
    <cellStyle name="Comma 71 3" xfId="789"/>
    <cellStyle name="Comma 72" xfId="295"/>
    <cellStyle name="Comma 72 2" xfId="296"/>
    <cellStyle name="Comma 72 2 2" xfId="792"/>
    <cellStyle name="Comma 72 3" xfId="791"/>
    <cellStyle name="Comma 73" xfId="297"/>
    <cellStyle name="Comma 73 2" xfId="298"/>
    <cellStyle name="Comma 73 2 2" xfId="794"/>
    <cellStyle name="Comma 73 3" xfId="793"/>
    <cellStyle name="Comma 74" xfId="299"/>
    <cellStyle name="Comma 74 2" xfId="300"/>
    <cellStyle name="Comma 74 2 2" xfId="796"/>
    <cellStyle name="Comma 74 3" xfId="795"/>
    <cellStyle name="Comma 75" xfId="301"/>
    <cellStyle name="Comma 75 2" xfId="302"/>
    <cellStyle name="Comma 75 2 2" xfId="798"/>
    <cellStyle name="Comma 75 3" xfId="797"/>
    <cellStyle name="Comma 76" xfId="303"/>
    <cellStyle name="Comma 76 2" xfId="304"/>
    <cellStyle name="Comma 76 2 2" xfId="800"/>
    <cellStyle name="Comma 76 3" xfId="799"/>
    <cellStyle name="Comma 77" xfId="305"/>
    <cellStyle name="Comma 77 2" xfId="306"/>
    <cellStyle name="Comma 77 2 2" xfId="802"/>
    <cellStyle name="Comma 77 3" xfId="801"/>
    <cellStyle name="Comma 78" xfId="307"/>
    <cellStyle name="Comma 78 2" xfId="308"/>
    <cellStyle name="Comma 78 2 2" xfId="804"/>
    <cellStyle name="Comma 78 3" xfId="803"/>
    <cellStyle name="Comma 79" xfId="309"/>
    <cellStyle name="Comma 79 2" xfId="310"/>
    <cellStyle name="Comma 79 2 2" xfId="806"/>
    <cellStyle name="Comma 79 3" xfId="805"/>
    <cellStyle name="Comma 8" xfId="311"/>
    <cellStyle name="Comma 8 2" xfId="312"/>
    <cellStyle name="Comma 8 2 2" xfId="313"/>
    <cellStyle name="Comma 8 2 2 2" xfId="314"/>
    <cellStyle name="Comma 8 3" xfId="315"/>
    <cellStyle name="Comma 8 4" xfId="316"/>
    <cellStyle name="Comma 8 4 2" xfId="807"/>
    <cellStyle name="Comma 8 4 2 2" xfId="1008"/>
    <cellStyle name="Comma 8 4 2 2 2" xfId="1108"/>
    <cellStyle name="Comma 8 4 2 2 2 2" xfId="1217"/>
    <cellStyle name="Comma 8 4 2 2 2 2 2" xfId="1441"/>
    <cellStyle name="Comma 8 4 2 2 2 3" xfId="1332"/>
    <cellStyle name="Comma 8 4 2 2 3" xfId="1162"/>
    <cellStyle name="Comma 8 4 2 2 3 2" xfId="1386"/>
    <cellStyle name="Comma 8 4 2 2 4" xfId="1277"/>
    <cellStyle name="Comma 8 4 2 3" xfId="1081"/>
    <cellStyle name="Comma 8 4 2 3 2" xfId="1190"/>
    <cellStyle name="Comma 8 4 2 3 2 2" xfId="1414"/>
    <cellStyle name="Comma 8 4 2 3 3" xfId="1305"/>
    <cellStyle name="Comma 8 4 2 4" xfId="1135"/>
    <cellStyle name="Comma 8 4 2 4 2" xfId="1359"/>
    <cellStyle name="Comma 8 4 2 5" xfId="1250"/>
    <cellStyle name="Comma 8 4 3" xfId="994"/>
    <cellStyle name="Comma 8 4 3 2" xfId="1094"/>
    <cellStyle name="Comma 8 4 3 2 2" xfId="1203"/>
    <cellStyle name="Comma 8 4 3 2 2 2" xfId="1427"/>
    <cellStyle name="Comma 8 4 3 2 3" xfId="1318"/>
    <cellStyle name="Comma 8 4 3 3" xfId="1148"/>
    <cellStyle name="Comma 8 4 3 3 2" xfId="1372"/>
    <cellStyle name="Comma 8 4 3 4" xfId="1263"/>
    <cellStyle name="Comma 8 4 4" xfId="1051"/>
    <cellStyle name="Comma 8 4 4 2" xfId="1176"/>
    <cellStyle name="Comma 8 4 4 2 2" xfId="1400"/>
    <cellStyle name="Comma 8 4 4 3" xfId="1291"/>
    <cellStyle name="Comma 8 4 5" xfId="1121"/>
    <cellStyle name="Comma 8 4 5 2" xfId="1345"/>
    <cellStyle name="Comma 8 4 6" xfId="1236"/>
    <cellStyle name="Comma 80" xfId="317"/>
    <cellStyle name="Comma 80 2" xfId="318"/>
    <cellStyle name="Comma 80 2 2" xfId="809"/>
    <cellStyle name="Comma 80 3" xfId="808"/>
    <cellStyle name="Comma 81" xfId="319"/>
    <cellStyle name="Comma 81 2" xfId="320"/>
    <cellStyle name="Comma 81 2 2" xfId="811"/>
    <cellStyle name="Comma 81 3" xfId="810"/>
    <cellStyle name="Comma 82" xfId="321"/>
    <cellStyle name="Comma 82 2" xfId="322"/>
    <cellStyle name="Comma 82 2 2" xfId="813"/>
    <cellStyle name="Comma 82 3" xfId="812"/>
    <cellStyle name="Comma 83" xfId="323"/>
    <cellStyle name="Comma 83 2" xfId="324"/>
    <cellStyle name="Comma 83 2 2" xfId="815"/>
    <cellStyle name="Comma 83 3" xfId="814"/>
    <cellStyle name="Comma 84" xfId="325"/>
    <cellStyle name="Comma 84 2" xfId="326"/>
    <cellStyle name="Comma 84 2 2" xfId="817"/>
    <cellStyle name="Comma 84 3" xfId="816"/>
    <cellStyle name="Comma 85" xfId="327"/>
    <cellStyle name="Comma 85 2" xfId="328"/>
    <cellStyle name="Comma 85 2 2" xfId="819"/>
    <cellStyle name="Comma 85 3" xfId="818"/>
    <cellStyle name="Comma 86" xfId="329"/>
    <cellStyle name="Comma 86 2" xfId="330"/>
    <cellStyle name="Comma 86 2 2" xfId="821"/>
    <cellStyle name="Comma 86 3" xfId="820"/>
    <cellStyle name="Comma 87" xfId="331"/>
    <cellStyle name="Comma 87 2" xfId="332"/>
    <cellStyle name="Comma 87 2 2" xfId="823"/>
    <cellStyle name="Comma 87 3" xfId="822"/>
    <cellStyle name="Comma 88" xfId="333"/>
    <cellStyle name="Comma 88 2" xfId="334"/>
    <cellStyle name="Comma 88 2 2" xfId="825"/>
    <cellStyle name="Comma 88 3" xfId="824"/>
    <cellStyle name="Comma 89" xfId="335"/>
    <cellStyle name="Comma 89 2" xfId="336"/>
    <cellStyle name="Comma 89 2 2" xfId="827"/>
    <cellStyle name="Comma 89 3" xfId="826"/>
    <cellStyle name="Comma 9" xfId="337"/>
    <cellStyle name="Comma 9 2" xfId="338"/>
    <cellStyle name="Comma 9 2 2" xfId="829"/>
    <cellStyle name="Comma 9 3" xfId="828"/>
    <cellStyle name="Comma 90" xfId="339"/>
    <cellStyle name="Comma 90 2" xfId="340"/>
    <cellStyle name="Comma 90 2 2" xfId="831"/>
    <cellStyle name="Comma 90 3" xfId="830"/>
    <cellStyle name="Comma 91" xfId="341"/>
    <cellStyle name="Comma 91 2" xfId="342"/>
    <cellStyle name="Comma 91 2 2" xfId="833"/>
    <cellStyle name="Comma 91 3" xfId="832"/>
    <cellStyle name="Comma 92" xfId="343"/>
    <cellStyle name="Comma 92 2" xfId="344"/>
    <cellStyle name="Comma 92 2 2" xfId="835"/>
    <cellStyle name="Comma 92 3" xfId="834"/>
    <cellStyle name="Comma 93" xfId="345"/>
    <cellStyle name="Comma 93 2" xfId="346"/>
    <cellStyle name="Comma 93 2 2" xfId="837"/>
    <cellStyle name="Comma 93 3" xfId="836"/>
    <cellStyle name="Comma 94" xfId="347"/>
    <cellStyle name="Comma 94 2" xfId="348"/>
    <cellStyle name="Comma 94 2 2" xfId="839"/>
    <cellStyle name="Comma 94 3" xfId="838"/>
    <cellStyle name="Comma 95" xfId="349"/>
    <cellStyle name="Comma 95 2" xfId="350"/>
    <cellStyle name="Comma 95 2 2" xfId="841"/>
    <cellStyle name="Comma 95 3" xfId="840"/>
    <cellStyle name="Comma 96" xfId="351"/>
    <cellStyle name="Comma 96 2" xfId="352"/>
    <cellStyle name="Comma 96 2 2" xfId="843"/>
    <cellStyle name="Comma 96 3" xfId="842"/>
    <cellStyle name="Comma 97" xfId="353"/>
    <cellStyle name="Comma 97 2" xfId="354"/>
    <cellStyle name="Comma 97 2 2" xfId="845"/>
    <cellStyle name="Comma 97 3" xfId="844"/>
    <cellStyle name="Comma 98" xfId="355"/>
    <cellStyle name="Comma 98 2" xfId="356"/>
    <cellStyle name="Comma 98 2 2" xfId="847"/>
    <cellStyle name="Comma 98 3" xfId="846"/>
    <cellStyle name="Comma 99" xfId="357"/>
    <cellStyle name="Comma 99 2" xfId="358"/>
    <cellStyle name="Comma 99 2 2" xfId="849"/>
    <cellStyle name="Comma 99 3" xfId="848"/>
    <cellStyle name="Currency" xfId="359" builtinId="4"/>
    <cellStyle name="Currency 2" xfId="360"/>
    <cellStyle name="Currency 2 2" xfId="361"/>
    <cellStyle name="Currency 2 2 2" xfId="362"/>
    <cellStyle name="Currency 2 2 2 2" xfId="363"/>
    <cellStyle name="Currency 2 2 2 2 2" xfId="853"/>
    <cellStyle name="Currency 2 2 2 3" xfId="852"/>
    <cellStyle name="Currency 2 2 3" xfId="851"/>
    <cellStyle name="Currency 2 3" xfId="364"/>
    <cellStyle name="Currency 2 3 2" xfId="365"/>
    <cellStyle name="Currency 2 3 2 2" xfId="366"/>
    <cellStyle name="Currency 2 3 2 2 2" xfId="856"/>
    <cellStyle name="Currency 2 3 2 3" xfId="855"/>
    <cellStyle name="Currency 2 3 3" xfId="854"/>
    <cellStyle name="Currency 2 4" xfId="367"/>
    <cellStyle name="Currency 2 4 2" xfId="368"/>
    <cellStyle name="Currency 2 4 2 2" xfId="858"/>
    <cellStyle name="Currency 2 4 3" xfId="857"/>
    <cellStyle name="Currency 2 5" xfId="850"/>
    <cellStyle name="Currency 3" xfId="369"/>
    <cellStyle name="Currency 3 2" xfId="370"/>
    <cellStyle name="Currency 3 2 2" xfId="371"/>
    <cellStyle name="Currency 3 2 2 2" xfId="861"/>
    <cellStyle name="Currency 3 2 3" xfId="860"/>
    <cellStyle name="Currency 3 3" xfId="859"/>
    <cellStyle name="Currency 4" xfId="372"/>
    <cellStyle name="Currency 4 2" xfId="373"/>
    <cellStyle name="Currency 4 2 2" xfId="374"/>
    <cellStyle name="Currency 4 2 2 2" xfId="375"/>
    <cellStyle name="Currency 4 2 2 2 2" xfId="865"/>
    <cellStyle name="Currency 4 2 2 3" xfId="864"/>
    <cellStyle name="Currency 4 2 3" xfId="863"/>
    <cellStyle name="Currency 4 3" xfId="376"/>
    <cellStyle name="Currency 4 3 2" xfId="377"/>
    <cellStyle name="Currency 4 3 2 2" xfId="378"/>
    <cellStyle name="Currency 4 3 2 2 2" xfId="379"/>
    <cellStyle name="Currency 4 3 2 2 2 2" xfId="869"/>
    <cellStyle name="Currency 4 3 2 2 3" xfId="868"/>
    <cellStyle name="Currency 4 3 2 3" xfId="380"/>
    <cellStyle name="Currency 4 3 2 3 2" xfId="870"/>
    <cellStyle name="Currency 4 3 2 4" xfId="867"/>
    <cellStyle name="Currency 4 3 3" xfId="381"/>
    <cellStyle name="Currency 4 3 3 2" xfId="382"/>
    <cellStyle name="Currency 4 3 3 2 2" xfId="872"/>
    <cellStyle name="Currency 4 3 3 3" xfId="871"/>
    <cellStyle name="Currency 4 3 4" xfId="866"/>
    <cellStyle name="Currency 4 4" xfId="383"/>
    <cellStyle name="Currency 4 4 2" xfId="384"/>
    <cellStyle name="Currency 4 4 2 2" xfId="385"/>
    <cellStyle name="Currency 4 4 2 2 2" xfId="875"/>
    <cellStyle name="Currency 4 4 2 3" xfId="874"/>
    <cellStyle name="Currency 4 4 3" xfId="386"/>
    <cellStyle name="Currency 4 4 3 2" xfId="876"/>
    <cellStyle name="Currency 4 4 4" xfId="873"/>
    <cellStyle name="Currency 4 5" xfId="387"/>
    <cellStyle name="Currency 4 5 2" xfId="388"/>
    <cellStyle name="Currency 4 5 2 2" xfId="878"/>
    <cellStyle name="Currency 4 5 3" xfId="877"/>
    <cellStyle name="Currency 4 6" xfId="862"/>
    <cellStyle name="Currency 5" xfId="389"/>
    <cellStyle name="Currency 5 2" xfId="390"/>
    <cellStyle name="Currency 5 2 2" xfId="391"/>
    <cellStyle name="Currency 5 2 2 2" xfId="881"/>
    <cellStyle name="Currency 5 2 3" xfId="880"/>
    <cellStyle name="Currency 5 3" xfId="879"/>
    <cellStyle name="Currency 6" xfId="392"/>
    <cellStyle name="Currency 6 2" xfId="393"/>
    <cellStyle name="Currency 6 2 2" xfId="394"/>
    <cellStyle name="Currency 6 2 2 2" xfId="884"/>
    <cellStyle name="Currency 6 2 3" xfId="883"/>
    <cellStyle name="Currency 6 3" xfId="882"/>
    <cellStyle name="Currency 7" xfId="395"/>
    <cellStyle name="Currency 7 2" xfId="396"/>
    <cellStyle name="Currency 7 2 2" xfId="397"/>
    <cellStyle name="Currency 7 2 2 2" xfId="398"/>
    <cellStyle name="Currency 7 3" xfId="399"/>
    <cellStyle name="Currency 7 4" xfId="400"/>
    <cellStyle name="Currency 7 4 2" xfId="885"/>
    <cellStyle name="Currency 7 4 2 2" xfId="1009"/>
    <cellStyle name="Currency 7 4 2 2 2" xfId="1109"/>
    <cellStyle name="Currency 7 4 2 2 2 2" xfId="1218"/>
    <cellStyle name="Currency 7 4 2 2 2 2 2" xfId="1442"/>
    <cellStyle name="Currency 7 4 2 2 2 3" xfId="1333"/>
    <cellStyle name="Currency 7 4 2 2 3" xfId="1163"/>
    <cellStyle name="Currency 7 4 2 2 3 2" xfId="1387"/>
    <cellStyle name="Currency 7 4 2 2 4" xfId="1278"/>
    <cellStyle name="Currency 7 4 2 3" xfId="1082"/>
    <cellStyle name="Currency 7 4 2 3 2" xfId="1191"/>
    <cellStyle name="Currency 7 4 2 3 2 2" xfId="1415"/>
    <cellStyle name="Currency 7 4 2 3 3" xfId="1306"/>
    <cellStyle name="Currency 7 4 2 4" xfId="1136"/>
    <cellStyle name="Currency 7 4 2 4 2" xfId="1360"/>
    <cellStyle name="Currency 7 4 2 5" xfId="1251"/>
    <cellStyle name="Currency 7 4 3" xfId="995"/>
    <cellStyle name="Currency 7 4 3 2" xfId="1095"/>
    <cellStyle name="Currency 7 4 3 2 2" xfId="1204"/>
    <cellStyle name="Currency 7 4 3 2 2 2" xfId="1428"/>
    <cellStyle name="Currency 7 4 3 2 3" xfId="1319"/>
    <cellStyle name="Currency 7 4 3 3" xfId="1149"/>
    <cellStyle name="Currency 7 4 3 3 2" xfId="1373"/>
    <cellStyle name="Currency 7 4 3 4" xfId="1264"/>
    <cellStyle name="Currency 7 4 4" xfId="1053"/>
    <cellStyle name="Currency 7 4 4 2" xfId="1177"/>
    <cellStyle name="Currency 7 4 4 2 2" xfId="1401"/>
    <cellStyle name="Currency 7 4 4 3" xfId="1292"/>
    <cellStyle name="Currency 7 4 5" xfId="1122"/>
    <cellStyle name="Currency 7 4 5 2" xfId="1346"/>
    <cellStyle name="Currency 7 4 6" xfId="1237"/>
    <cellStyle name="Currency 8" xfId="401"/>
    <cellStyle name="Currency 8 2" xfId="402"/>
    <cellStyle name="Currency 8 2 2" xfId="403"/>
    <cellStyle name="Currency 8 2 2 2" xfId="888"/>
    <cellStyle name="Currency 8 2 3" xfId="887"/>
    <cellStyle name="Currency 8 3" xfId="404"/>
    <cellStyle name="Currency 8 3 2" xfId="889"/>
    <cellStyle name="Currency 8 4" xfId="886"/>
    <cellStyle name="Currency 9" xfId="1052"/>
    <cellStyle name="Encabezado 4" xfId="405"/>
    <cellStyle name="Énfasis1" xfId="406"/>
    <cellStyle name="Énfasis2" xfId="407"/>
    <cellStyle name="Énfasis3" xfId="408"/>
    <cellStyle name="Énfasis4" xfId="409"/>
    <cellStyle name="Énfasis5" xfId="410"/>
    <cellStyle name="Énfasis6" xfId="411"/>
    <cellStyle name="Entrada" xfId="412"/>
    <cellStyle name="Explanatory Text" xfId="413" builtinId="53" customBuiltin="1"/>
    <cellStyle name="Explanatory Text 2" xfId="414"/>
    <cellStyle name="Explanatory Text 3" xfId="1054"/>
    <cellStyle name="Good" xfId="415" builtinId="26" customBuiltin="1"/>
    <cellStyle name="Good 2" xfId="416"/>
    <cellStyle name="Good 3" xfId="1055"/>
    <cellStyle name="Heading 1" xfId="417" builtinId="16" customBuiltin="1"/>
    <cellStyle name="Heading 1 2" xfId="418"/>
    <cellStyle name="Heading 1 3" xfId="1056"/>
    <cellStyle name="Heading 2" xfId="419" builtinId="17" customBuiltin="1"/>
    <cellStyle name="Heading 2 2" xfId="420"/>
    <cellStyle name="Heading 2 3" xfId="1057"/>
    <cellStyle name="Heading 3" xfId="421" builtinId="18" customBuiltin="1"/>
    <cellStyle name="Heading 3 2" xfId="422"/>
    <cellStyle name="Heading 3 3" xfId="1058"/>
    <cellStyle name="Heading 4" xfId="423" builtinId="19" customBuiltin="1"/>
    <cellStyle name="Heading 4 2" xfId="424"/>
    <cellStyle name="Heading 4 3" xfId="1059"/>
    <cellStyle name="Hyperlink" xfId="425" builtinId="8"/>
    <cellStyle name="Hyperlink 2" xfId="426"/>
    <cellStyle name="Hyperlink 2 2" xfId="427"/>
    <cellStyle name="Hyperlink 2 2 2" xfId="428"/>
    <cellStyle name="Incorrecto" xfId="429"/>
    <cellStyle name="Input" xfId="430" builtinId="20" customBuiltin="1"/>
    <cellStyle name="Input 2" xfId="431"/>
    <cellStyle name="Input 3" xfId="1060"/>
    <cellStyle name="Linked Cell" xfId="432" builtinId="24" customBuiltin="1"/>
    <cellStyle name="Linked Cell 2" xfId="433"/>
    <cellStyle name="Linked Cell 3" xfId="1061"/>
    <cellStyle name="Moeda 2" xfId="434"/>
    <cellStyle name="Moeda 2 2" xfId="435"/>
    <cellStyle name="Moeda 2 2 2" xfId="436"/>
    <cellStyle name="Moeda 2 2 2 2" xfId="892"/>
    <cellStyle name="Moeda 2 2 3" xfId="891"/>
    <cellStyle name="Moeda 2 3" xfId="890"/>
    <cellStyle name="mynPlode" xfId="437"/>
    <cellStyle name="mynPlode 2" xfId="438"/>
    <cellStyle name="mynPlode 2 2" xfId="439"/>
    <cellStyle name="mynPlode 2 2 2" xfId="895"/>
    <cellStyle name="mynPlode 2 3" xfId="894"/>
    <cellStyle name="mynPlode 3" xfId="893"/>
    <cellStyle name="Neutral" xfId="440" builtinId="28" customBuiltin="1"/>
    <cellStyle name="Neutral 2" xfId="441"/>
    <cellStyle name="Neutral 3" xfId="1062"/>
    <cellStyle name="Normal" xfId="0" builtinId="0"/>
    <cellStyle name="Normal 10" xfId="578"/>
    <cellStyle name="Normal 10 2" xfId="1004"/>
    <cellStyle name="Normal 10 2 2" xfId="1104"/>
    <cellStyle name="Normal 10 2 2 2" xfId="1213"/>
    <cellStyle name="Normal 10 2 2 2 2" xfId="1437"/>
    <cellStyle name="Normal 10 2 2 3" xfId="1328"/>
    <cellStyle name="Normal 10 2 3" xfId="1158"/>
    <cellStyle name="Normal 10 2 3 2" xfId="1382"/>
    <cellStyle name="Normal 10 2 4" xfId="1273"/>
    <cellStyle name="Normal 10 3" xfId="1077"/>
    <cellStyle name="Normal 10 3 2" xfId="1186"/>
    <cellStyle name="Normal 10 3 2 2" xfId="1410"/>
    <cellStyle name="Normal 10 3 3" xfId="1301"/>
    <cellStyle name="Normal 10 4" xfId="1131"/>
    <cellStyle name="Normal 10 4 2" xfId="1355"/>
    <cellStyle name="Normal 10 5" xfId="1246"/>
    <cellStyle name="Normal 11" xfId="573"/>
    <cellStyle name="Normal 11 2" xfId="991"/>
    <cellStyle name="Normal 11 2 2" xfId="1018"/>
    <cellStyle name="Normal 11 2 2 2" xfId="1118"/>
    <cellStyle name="Normal 11 2 2 2 2" xfId="1227"/>
    <cellStyle name="Normal 11 2 2 2 2 2" xfId="1451"/>
    <cellStyle name="Normal 11 2 2 2 3" xfId="1342"/>
    <cellStyle name="Normal 11 2 2 3" xfId="1172"/>
    <cellStyle name="Normal 11 2 2 3 2" xfId="1396"/>
    <cellStyle name="Normal 11 2 2 4" xfId="1287"/>
    <cellStyle name="Normal 11 2 3" xfId="1091"/>
    <cellStyle name="Normal 11 2 3 2" xfId="1200"/>
    <cellStyle name="Normal 11 2 3 2 2" xfId="1424"/>
    <cellStyle name="Normal 11 2 3 3" xfId="1315"/>
    <cellStyle name="Normal 11 2 4" xfId="1145"/>
    <cellStyle name="Normal 11 2 4 2" xfId="1369"/>
    <cellStyle name="Normal 11 2 5" xfId="1260"/>
    <cellStyle name="Normal 11 3" xfId="1002"/>
    <cellStyle name="Normal 11 3 2" xfId="1102"/>
    <cellStyle name="Normal 11 3 2 2" xfId="1211"/>
    <cellStyle name="Normal 11 3 2 2 2" xfId="1435"/>
    <cellStyle name="Normal 11 3 2 3" xfId="1326"/>
    <cellStyle name="Normal 11 3 3" xfId="1156"/>
    <cellStyle name="Normal 11 3 3 2" xfId="1380"/>
    <cellStyle name="Normal 11 3 4" xfId="1271"/>
    <cellStyle name="Normal 11 4" xfId="1075"/>
    <cellStyle name="Normal 11 4 2" xfId="1184"/>
    <cellStyle name="Normal 11 4 2 2" xfId="1408"/>
    <cellStyle name="Normal 11 4 3" xfId="1299"/>
    <cellStyle name="Normal 11 5" xfId="1129"/>
    <cellStyle name="Normal 11 5 2" xfId="1353"/>
    <cellStyle name="Normal 11 6" xfId="1231"/>
    <cellStyle name="Normal 11 6 2" xfId="1455"/>
    <cellStyle name="Normal 11 7" xfId="1244"/>
    <cellStyle name="Normal 12" xfId="1020"/>
    <cellStyle name="Normal 13" xfId="1019"/>
    <cellStyle name="Normal 13 2" xfId="1173"/>
    <cellStyle name="Normal 13 2 2" xfId="1397"/>
    <cellStyle name="Normal 13 3" xfId="1288"/>
    <cellStyle name="Normal 2" xfId="442"/>
    <cellStyle name="Normal 2 2" xfId="443"/>
    <cellStyle name="Normal 2 2 2" xfId="444"/>
    <cellStyle name="Normal 2 2 2 2" xfId="445"/>
    <cellStyle name="Normal 2 2 2 2 2" xfId="577"/>
    <cellStyle name="Normal 2 3" xfId="446"/>
    <cellStyle name="Normal 2 3 2" xfId="447"/>
    <cellStyle name="Normal 2 3 2 2" xfId="897"/>
    <cellStyle name="Normal 2 3 3" xfId="896"/>
    <cellStyle name="Normal 2 4" xfId="576"/>
    <cellStyle name="Normal 3" xfId="448"/>
    <cellStyle name="Normal 3 2" xfId="449"/>
    <cellStyle name="Normal 3 2 2" xfId="450"/>
    <cellStyle name="Normal 3 2 2 2" xfId="451"/>
    <cellStyle name="Normal 3 2 2 2 2" xfId="901"/>
    <cellStyle name="Normal 3 2 2 3" xfId="900"/>
    <cellStyle name="Normal 3 2 3" xfId="899"/>
    <cellStyle name="Normal 3 3" xfId="452"/>
    <cellStyle name="Normal 3 3 2" xfId="453"/>
    <cellStyle name="Normal 3 3 2 2" xfId="454"/>
    <cellStyle name="Normal 3 3 2 2 2" xfId="904"/>
    <cellStyle name="Normal 3 3 2 3" xfId="903"/>
    <cellStyle name="Normal 3 3 3" xfId="902"/>
    <cellStyle name="Normal 3 4" xfId="455"/>
    <cellStyle name="Normal 3 4 2" xfId="905"/>
    <cellStyle name="Normal 3 4 2 2" xfId="1010"/>
    <cellStyle name="Normal 3 4 2 2 2" xfId="1110"/>
    <cellStyle name="Normal 3 4 2 2 2 2" xfId="1219"/>
    <cellStyle name="Normal 3 4 2 2 2 2 2" xfId="1443"/>
    <cellStyle name="Normal 3 4 2 2 2 3" xfId="1334"/>
    <cellStyle name="Normal 3 4 2 2 3" xfId="1164"/>
    <cellStyle name="Normal 3 4 2 2 3 2" xfId="1388"/>
    <cellStyle name="Normal 3 4 2 2 4" xfId="1279"/>
    <cellStyle name="Normal 3 4 2 3" xfId="1083"/>
    <cellStyle name="Normal 3 4 2 3 2" xfId="1192"/>
    <cellStyle name="Normal 3 4 2 3 2 2" xfId="1416"/>
    <cellStyle name="Normal 3 4 2 3 3" xfId="1307"/>
    <cellStyle name="Normal 3 4 2 4" xfId="1137"/>
    <cellStyle name="Normal 3 4 2 4 2" xfId="1361"/>
    <cellStyle name="Normal 3 4 2 5" xfId="1252"/>
    <cellStyle name="Normal 3 4 3" xfId="996"/>
    <cellStyle name="Normal 3 4 3 2" xfId="1096"/>
    <cellStyle name="Normal 3 4 3 2 2" xfId="1205"/>
    <cellStyle name="Normal 3 4 3 2 2 2" xfId="1429"/>
    <cellStyle name="Normal 3 4 3 2 3" xfId="1320"/>
    <cellStyle name="Normal 3 4 3 3" xfId="1150"/>
    <cellStyle name="Normal 3 4 3 3 2" xfId="1374"/>
    <cellStyle name="Normal 3 4 3 4" xfId="1265"/>
    <cellStyle name="Normal 3 4 4" xfId="1063"/>
    <cellStyle name="Normal 3 4 4 2" xfId="1178"/>
    <cellStyle name="Normal 3 4 4 2 2" xfId="1402"/>
    <cellStyle name="Normal 3 4 4 3" xfId="1293"/>
    <cellStyle name="Normal 3 4 5" xfId="1123"/>
    <cellStyle name="Normal 3 4 5 2" xfId="1347"/>
    <cellStyle name="Normal 3 4 6" xfId="1238"/>
    <cellStyle name="Normal 3 5" xfId="456"/>
    <cellStyle name="Normal 3 6" xfId="898"/>
    <cellStyle name="Normal 4" xfId="457"/>
    <cellStyle name="Normal 4 2" xfId="458"/>
    <cellStyle name="Normal 4 2 2" xfId="459"/>
    <cellStyle name="Normal 4 2 2 2" xfId="908"/>
    <cellStyle name="Normal 4 2 3" xfId="907"/>
    <cellStyle name="Normal 4 3" xfId="906"/>
    <cellStyle name="Normal 5" xfId="460"/>
    <cellStyle name="Normal 5 2" xfId="461"/>
    <cellStyle name="Normal 5 2 2" xfId="462"/>
    <cellStyle name="Normal 5 2 2 2" xfId="911"/>
    <cellStyle name="Normal 5 2 3" xfId="910"/>
    <cellStyle name="Normal 5 3" xfId="909"/>
    <cellStyle name="Normal 6" xfId="463"/>
    <cellStyle name="Normal 6 2" xfId="464"/>
    <cellStyle name="Normal 6 3" xfId="912"/>
    <cellStyle name="Normal 6 3 2" xfId="1011"/>
    <cellStyle name="Normal 6 3 2 2" xfId="1111"/>
    <cellStyle name="Normal 6 3 2 2 2" xfId="1220"/>
    <cellStyle name="Normal 6 3 2 2 2 2" xfId="1444"/>
    <cellStyle name="Normal 6 3 2 2 3" xfId="1335"/>
    <cellStyle name="Normal 6 3 2 3" xfId="1165"/>
    <cellStyle name="Normal 6 3 2 3 2" xfId="1389"/>
    <cellStyle name="Normal 6 3 2 4" xfId="1280"/>
    <cellStyle name="Normal 6 3 3" xfId="1084"/>
    <cellStyle name="Normal 6 3 3 2" xfId="1193"/>
    <cellStyle name="Normal 6 3 3 2 2" xfId="1417"/>
    <cellStyle name="Normal 6 3 3 3" xfId="1308"/>
    <cellStyle name="Normal 6 3 4" xfId="1138"/>
    <cellStyle name="Normal 6 3 4 2" xfId="1362"/>
    <cellStyle name="Normal 6 3 5" xfId="1253"/>
    <cellStyle name="Normal 6 4" xfId="997"/>
    <cellStyle name="Normal 6 4 2" xfId="1097"/>
    <cellStyle name="Normal 6 4 2 2" xfId="1206"/>
    <cellStyle name="Normal 6 4 2 2 2" xfId="1430"/>
    <cellStyle name="Normal 6 4 2 3" xfId="1321"/>
    <cellStyle name="Normal 6 4 3" xfId="1151"/>
    <cellStyle name="Normal 6 4 3 2" xfId="1375"/>
    <cellStyle name="Normal 6 4 4" xfId="1266"/>
    <cellStyle name="Normal 6 5" xfId="1064"/>
    <cellStyle name="Normal 6 5 2" xfId="1179"/>
    <cellStyle name="Normal 6 5 2 2" xfId="1403"/>
    <cellStyle name="Normal 6 5 3" xfId="1294"/>
    <cellStyle name="Normal 6 6" xfId="1124"/>
    <cellStyle name="Normal 6 6 2" xfId="1348"/>
    <cellStyle name="Normal 6 7" xfId="1239"/>
    <cellStyle name="Normal 7" xfId="465"/>
    <cellStyle name="Normal 7 2" xfId="466"/>
    <cellStyle name="Normal 7 2 2" xfId="914"/>
    <cellStyle name="Normal 7 3" xfId="913"/>
    <cellStyle name="Normal 8" xfId="467"/>
    <cellStyle name="Normal 8 2" xfId="915"/>
    <cellStyle name="Normal 9" xfId="570"/>
    <cellStyle name="Notas" xfId="468"/>
    <cellStyle name="Notas 2" xfId="469"/>
    <cellStyle name="Notas 2 2" xfId="470"/>
    <cellStyle name="Notas 2 2 2" xfId="471"/>
    <cellStyle name="Notas 2 2 2 2" xfId="918"/>
    <cellStyle name="Notas 2 2 3" xfId="917"/>
    <cellStyle name="Notas 2 3" xfId="916"/>
    <cellStyle name="Notas 3" xfId="472"/>
    <cellStyle name="Notas 3 2" xfId="473"/>
    <cellStyle name="Notas 3 2 2" xfId="474"/>
    <cellStyle name="Notas 3 2 2 2" xfId="475"/>
    <cellStyle name="Notas 3 2 2 2 2" xfId="922"/>
    <cellStyle name="Notas 3 2 2 3" xfId="921"/>
    <cellStyle name="Notas 3 2 3" xfId="920"/>
    <cellStyle name="Notas 3 3" xfId="476"/>
    <cellStyle name="Notas 3 3 2" xfId="477"/>
    <cellStyle name="Notas 3 3 2 2" xfId="924"/>
    <cellStyle name="Notas 3 3 3" xfId="923"/>
    <cellStyle name="Notas 3 4" xfId="919"/>
    <cellStyle name="Notas 4" xfId="478"/>
    <cellStyle name="Notas 4 2" xfId="479"/>
    <cellStyle name="Notas 4 2 2" xfId="926"/>
    <cellStyle name="Notas 4 3" xfId="925"/>
    <cellStyle name="Notas_Questionnaire - France SAWA vdef (screenvision Feb 29)" xfId="480"/>
    <cellStyle name="Note" xfId="481" builtinId="10" customBuiltin="1"/>
    <cellStyle name="Note 2" xfId="482"/>
    <cellStyle name="Note 2 2" xfId="483"/>
    <cellStyle name="Note 2 2 2" xfId="484"/>
    <cellStyle name="Note 2 2 2 2" xfId="929"/>
    <cellStyle name="Note 2 2 3" xfId="928"/>
    <cellStyle name="Note 2 3" xfId="927"/>
    <cellStyle name="Note 3" xfId="485"/>
    <cellStyle name="Note 3 2" xfId="486"/>
    <cellStyle name="Note 3 2 2" xfId="487"/>
    <cellStyle name="Note 3 2 2 2" xfId="488"/>
    <cellStyle name="Note 3 2 2 2 2" xfId="933"/>
    <cellStyle name="Note 3 2 2 3" xfId="932"/>
    <cellStyle name="Note 3 2 3" xfId="931"/>
    <cellStyle name="Note 3 3" xfId="489"/>
    <cellStyle name="Note 3 3 2" xfId="490"/>
    <cellStyle name="Note 3 3 2 2" xfId="935"/>
    <cellStyle name="Note 3 3 3" xfId="934"/>
    <cellStyle name="Note 3 4" xfId="930"/>
    <cellStyle name="Note 4" xfId="491"/>
    <cellStyle name="Note 4 2" xfId="492"/>
    <cellStyle name="Note 4 2 2" xfId="937"/>
    <cellStyle name="Note 4 3" xfId="936"/>
    <cellStyle name="Note 5" xfId="1065"/>
    <cellStyle name="Output" xfId="493" builtinId="21" customBuiltin="1"/>
    <cellStyle name="Output 2" xfId="494"/>
    <cellStyle name="Output 3" xfId="1066"/>
    <cellStyle name="Percent" xfId="495" builtinId="5"/>
    <cellStyle name="Percent 10" xfId="580"/>
    <cellStyle name="Percent 10 2" xfId="1006"/>
    <cellStyle name="Percent 10 2 2" xfId="1106"/>
    <cellStyle name="Percent 10 2 2 2" xfId="1215"/>
    <cellStyle name="Percent 10 2 2 2 2" xfId="1439"/>
    <cellStyle name="Percent 10 2 2 3" xfId="1330"/>
    <cellStyle name="Percent 10 2 3" xfId="1160"/>
    <cellStyle name="Percent 10 2 3 2" xfId="1384"/>
    <cellStyle name="Percent 10 2 4" xfId="1275"/>
    <cellStyle name="Percent 10 3" xfId="1079"/>
    <cellStyle name="Percent 10 3 2" xfId="1188"/>
    <cellStyle name="Percent 10 3 2 2" xfId="1412"/>
    <cellStyle name="Percent 10 3 3" xfId="1303"/>
    <cellStyle name="Percent 10 4" xfId="1133"/>
    <cellStyle name="Percent 10 4 2" xfId="1357"/>
    <cellStyle name="Percent 10 5" xfId="1248"/>
    <cellStyle name="Percent 11" xfId="1067"/>
    <cellStyle name="Percent 2" xfId="496"/>
    <cellStyle name="Percent 2 2" xfId="497"/>
    <cellStyle name="Percent 2 2 2" xfId="498"/>
    <cellStyle name="Percent 2 2 2 2" xfId="499"/>
    <cellStyle name="Percent 2 2 2 2 2" xfId="941"/>
    <cellStyle name="Percent 2 2 2 3" xfId="940"/>
    <cellStyle name="Percent 2 2 3" xfId="939"/>
    <cellStyle name="Percent 2 3" xfId="500"/>
    <cellStyle name="Percent 2 3 2" xfId="501"/>
    <cellStyle name="Percent 2 3 2 2" xfId="502"/>
    <cellStyle name="Percent 2 3 2 2 2" xfId="944"/>
    <cellStyle name="Percent 2 3 2 3" xfId="943"/>
    <cellStyle name="Percent 2 3 3" xfId="942"/>
    <cellStyle name="Percent 2 4" xfId="503"/>
    <cellStyle name="Percent 2 4 2" xfId="504"/>
    <cellStyle name="Percent 2 4 2 2" xfId="946"/>
    <cellStyle name="Percent 2 4 3" xfId="945"/>
    <cellStyle name="Percent 2 5" xfId="938"/>
    <cellStyle name="Percent 3" xfId="505"/>
    <cellStyle name="Percent 3 2" xfId="506"/>
    <cellStyle name="Percent 3 2 2" xfId="507"/>
    <cellStyle name="Percent 3 2 2 2" xfId="949"/>
    <cellStyle name="Percent 3 2 3" xfId="948"/>
    <cellStyle name="Percent 3 3" xfId="947"/>
    <cellStyle name="Percent 4" xfId="508"/>
    <cellStyle name="Percent 4 2" xfId="509"/>
    <cellStyle name="Percent 4 2 2" xfId="510"/>
    <cellStyle name="Percent 4 2 2 2" xfId="511"/>
    <cellStyle name="Percent 4 2 2 2 2" xfId="953"/>
    <cellStyle name="Percent 4 2 2 3" xfId="952"/>
    <cellStyle name="Percent 4 2 3" xfId="951"/>
    <cellStyle name="Percent 4 3" xfId="512"/>
    <cellStyle name="Percent 4 3 2" xfId="513"/>
    <cellStyle name="Percent 4 3 2 2" xfId="514"/>
    <cellStyle name="Percent 4 3 2 2 2" xfId="515"/>
    <cellStyle name="Percent 4 3 2 2 2 2" xfId="957"/>
    <cellStyle name="Percent 4 3 2 2 3" xfId="956"/>
    <cellStyle name="Percent 4 3 2 3" xfId="516"/>
    <cellStyle name="Percent 4 3 2 3 2" xfId="958"/>
    <cellStyle name="Percent 4 3 2 4" xfId="955"/>
    <cellStyle name="Percent 4 3 3" xfId="517"/>
    <cellStyle name="Percent 4 3 3 2" xfId="518"/>
    <cellStyle name="Percent 4 3 3 2 2" xfId="960"/>
    <cellStyle name="Percent 4 3 3 3" xfId="959"/>
    <cellStyle name="Percent 4 3 4" xfId="954"/>
    <cellStyle name="Percent 4 4" xfId="519"/>
    <cellStyle name="Percent 4 4 2" xfId="520"/>
    <cellStyle name="Percent 4 4 2 2" xfId="521"/>
    <cellStyle name="Percent 4 4 2 2 2" xfId="963"/>
    <cellStyle name="Percent 4 4 2 3" xfId="962"/>
    <cellStyle name="Percent 4 4 3" xfId="522"/>
    <cellStyle name="Percent 4 4 3 2" xfId="964"/>
    <cellStyle name="Percent 4 4 4" xfId="961"/>
    <cellStyle name="Percent 4 5" xfId="523"/>
    <cellStyle name="Percent 4 5 2" xfId="524"/>
    <cellStyle name="Percent 4 5 2 2" xfId="966"/>
    <cellStyle name="Percent 4 5 3" xfId="965"/>
    <cellStyle name="Percent 4 6" xfId="950"/>
    <cellStyle name="Percent 5" xfId="525"/>
    <cellStyle name="Percent 5 2" xfId="526"/>
    <cellStyle name="Percent 5 2 2" xfId="527"/>
    <cellStyle name="Percent 5 2 2 2" xfId="969"/>
    <cellStyle name="Percent 5 2 3" xfId="968"/>
    <cellStyle name="Percent 5 3" xfId="967"/>
    <cellStyle name="Percent 6" xfId="528"/>
    <cellStyle name="Percent 6 2" xfId="529"/>
    <cellStyle name="Percent 6 2 2" xfId="530"/>
    <cellStyle name="Percent 6 2 2 2" xfId="972"/>
    <cellStyle name="Percent 6 2 3" xfId="971"/>
    <cellStyle name="Percent 6 3" xfId="970"/>
    <cellStyle name="Percent 7" xfId="531"/>
    <cellStyle name="Percent 7 2" xfId="532"/>
    <cellStyle name="Percent 7 2 2" xfId="533"/>
    <cellStyle name="Percent 7 2 2 2" xfId="975"/>
    <cellStyle name="Percent 7 2 3" xfId="974"/>
    <cellStyle name="Percent 7 3" xfId="534"/>
    <cellStyle name="Percent 7 3 2" xfId="976"/>
    <cellStyle name="Percent 7 4" xfId="973"/>
    <cellStyle name="Percent 8" xfId="535"/>
    <cellStyle name="Percent 8 2" xfId="536"/>
    <cellStyle name="Percent 8 2 2" xfId="572"/>
    <cellStyle name="Percent 8 2 3" xfId="985"/>
    <cellStyle name="Percent 8 2 3 2" xfId="1013"/>
    <cellStyle name="Percent 8 2 3 2 2" xfId="1113"/>
    <cellStyle name="Percent 8 2 3 2 2 2" xfId="1222"/>
    <cellStyle name="Percent 8 2 3 2 2 2 2" xfId="1446"/>
    <cellStyle name="Percent 8 2 3 2 2 3" xfId="1337"/>
    <cellStyle name="Percent 8 2 3 2 3" xfId="1167"/>
    <cellStyle name="Percent 8 2 3 2 3 2" xfId="1391"/>
    <cellStyle name="Percent 8 2 3 2 4" xfId="1282"/>
    <cellStyle name="Percent 8 2 3 3" xfId="1086"/>
    <cellStyle name="Percent 8 2 3 3 2" xfId="1195"/>
    <cellStyle name="Percent 8 2 3 3 2 2" xfId="1419"/>
    <cellStyle name="Percent 8 2 3 3 3" xfId="1310"/>
    <cellStyle name="Percent 8 2 3 4" xfId="1140"/>
    <cellStyle name="Percent 8 2 3 4 2" xfId="1364"/>
    <cellStyle name="Percent 8 2 3 5" xfId="1255"/>
    <cellStyle name="Percent 8 2 4" xfId="989"/>
    <cellStyle name="Percent 8 2 4 2" xfId="1016"/>
    <cellStyle name="Percent 8 2 4 2 2" xfId="1116"/>
    <cellStyle name="Percent 8 2 4 2 2 2" xfId="1225"/>
    <cellStyle name="Percent 8 2 4 2 2 2 2" xfId="1449"/>
    <cellStyle name="Percent 8 2 4 2 2 3" xfId="1340"/>
    <cellStyle name="Percent 8 2 4 2 3" xfId="1170"/>
    <cellStyle name="Percent 8 2 4 2 3 2" xfId="1394"/>
    <cellStyle name="Percent 8 2 4 2 4" xfId="1285"/>
    <cellStyle name="Percent 8 2 4 3" xfId="1089"/>
    <cellStyle name="Percent 8 2 4 3 2" xfId="1198"/>
    <cellStyle name="Percent 8 2 4 3 2 2" xfId="1422"/>
    <cellStyle name="Percent 8 2 4 3 3" xfId="1313"/>
    <cellStyle name="Percent 8 2 4 4" xfId="1143"/>
    <cellStyle name="Percent 8 2 4 4 2" xfId="1367"/>
    <cellStyle name="Percent 8 2 4 5" xfId="1258"/>
    <cellStyle name="Percent 8 2 5" xfId="999"/>
    <cellStyle name="Percent 8 2 5 2" xfId="1099"/>
    <cellStyle name="Percent 8 2 5 2 2" xfId="1208"/>
    <cellStyle name="Percent 8 2 5 2 2 2" xfId="1432"/>
    <cellStyle name="Percent 8 2 5 2 3" xfId="1323"/>
    <cellStyle name="Percent 8 2 5 3" xfId="1153"/>
    <cellStyle name="Percent 8 2 5 3 2" xfId="1377"/>
    <cellStyle name="Percent 8 2 5 4" xfId="1268"/>
    <cellStyle name="Percent 8 2 6" xfId="1069"/>
    <cellStyle name="Percent 8 2 6 2" xfId="1181"/>
    <cellStyle name="Percent 8 2 6 2 2" xfId="1405"/>
    <cellStyle name="Percent 8 2 6 3" xfId="1296"/>
    <cellStyle name="Percent 8 2 7" xfId="1126"/>
    <cellStyle name="Percent 8 2 7 2" xfId="1350"/>
    <cellStyle name="Percent 8 2 8" xfId="1230"/>
    <cellStyle name="Percent 8 2 8 2" xfId="1454"/>
    <cellStyle name="Percent 8 2 9" xfId="1241"/>
    <cellStyle name="Percent 8 3" xfId="998"/>
    <cellStyle name="Percent 8 3 2" xfId="1098"/>
    <cellStyle name="Percent 8 3 2 2" xfId="1207"/>
    <cellStyle name="Percent 8 3 2 2 2" xfId="1431"/>
    <cellStyle name="Percent 8 3 2 3" xfId="1322"/>
    <cellStyle name="Percent 8 3 3" xfId="1152"/>
    <cellStyle name="Percent 8 3 3 2" xfId="1376"/>
    <cellStyle name="Percent 8 3 4" xfId="1267"/>
    <cellStyle name="Percent 8 4" xfId="1068"/>
    <cellStyle name="Percent 8 4 2" xfId="1180"/>
    <cellStyle name="Percent 8 4 2 2" xfId="1404"/>
    <cellStyle name="Percent 8 4 3" xfId="1295"/>
    <cellStyle name="Percent 8 5" xfId="1125"/>
    <cellStyle name="Percent 8 5 2" xfId="1349"/>
    <cellStyle name="Percent 8 6" xfId="1240"/>
    <cellStyle name="Percent 9" xfId="537"/>
    <cellStyle name="Percent 9 2" xfId="977"/>
    <cellStyle name="Porcentagem 2" xfId="538"/>
    <cellStyle name="Porcentagem 2 2" xfId="539"/>
    <cellStyle name="Porcentagem 2 2 2" xfId="540"/>
    <cellStyle name="Porcentagem 2 2 2 2" xfId="980"/>
    <cellStyle name="Porcentagem 2 2 3" xfId="979"/>
    <cellStyle name="Porcentagem 2 3" xfId="978"/>
    <cellStyle name="Prozent 2" xfId="541"/>
    <cellStyle name="Salida" xfId="542"/>
    <cellStyle name="Standard 2" xfId="543"/>
    <cellStyle name="Standard 3" xfId="544"/>
    <cellStyle name="Texto de advertencia" xfId="545"/>
    <cellStyle name="Texto de advertencia 2" xfId="546"/>
    <cellStyle name="Texto explicativo" xfId="547"/>
    <cellStyle name="Title" xfId="548" builtinId="15" customBuiltin="1"/>
    <cellStyle name="Title 2" xfId="549"/>
    <cellStyle name="Title 2 2" xfId="550"/>
    <cellStyle name="Title 3" xfId="1070"/>
    <cellStyle name="Título" xfId="551"/>
    <cellStyle name="Título 1" xfId="552"/>
    <cellStyle name="Título 2" xfId="553"/>
    <cellStyle name="Título 3" xfId="554"/>
    <cellStyle name="Título 4" xfId="555"/>
    <cellStyle name="Título 4 2" xfId="556"/>
    <cellStyle name="Título 5" xfId="557"/>
    <cellStyle name="Título 5 2" xfId="558"/>
    <cellStyle name="Título_Questionnaire - France SAWA vdef (screenvision Feb 29)" xfId="559"/>
    <cellStyle name="Total" xfId="560" builtinId="25" customBuiltin="1"/>
    <cellStyle name="Total 2" xfId="561"/>
    <cellStyle name="Total 3" xfId="562"/>
    <cellStyle name="Total 4" xfId="1071"/>
    <cellStyle name="Vírgula 2" xfId="563"/>
    <cellStyle name="Vírgula 2 2" xfId="564"/>
    <cellStyle name="Vírgula 2 2 2" xfId="565"/>
    <cellStyle name="Vírgula 2 2 2 2" xfId="983"/>
    <cellStyle name="Vírgula 2 2 3" xfId="982"/>
    <cellStyle name="Vírgula 2 3" xfId="981"/>
    <cellStyle name="Warning Text" xfId="566" builtinId="11" customBuiltin="1"/>
    <cellStyle name="Warning Text 2" xfId="567"/>
    <cellStyle name="Warning Text 3" xfId="568"/>
    <cellStyle name="Warning Text 4" xfId="1072"/>
  </cellStyles>
  <dxfs count="126">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s>
  <tableStyles count="0" defaultTableStyle="TableStyleMedium2" defaultPivotStyle="PivotStyleLight16"/>
  <colors>
    <mruColors>
      <color rgb="FF707276"/>
      <color rgb="FF009D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84" Type="http://schemas.openxmlformats.org/officeDocument/2006/relationships/externalLink" Target="externalLinks/externalLink32.xml"/><Relationship Id="rId89" Type="http://schemas.openxmlformats.org/officeDocument/2006/relationships/externalLink" Target="externalLinks/externalLink37.xml"/><Relationship Id="rId112" Type="http://schemas.openxmlformats.org/officeDocument/2006/relationships/externalLink" Target="externalLinks/externalLink60.xml"/><Relationship Id="rId16" Type="http://schemas.openxmlformats.org/officeDocument/2006/relationships/worksheet" Target="worksheets/sheet16.xml"/><Relationship Id="rId107" Type="http://schemas.openxmlformats.org/officeDocument/2006/relationships/externalLink" Target="externalLinks/externalLink5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externalLink" Target="externalLinks/externalLink14.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87" Type="http://schemas.openxmlformats.org/officeDocument/2006/relationships/externalLink" Target="externalLinks/externalLink35.xml"/><Relationship Id="rId102" Type="http://schemas.openxmlformats.org/officeDocument/2006/relationships/externalLink" Target="externalLinks/externalLink50.xml"/><Relationship Id="rId110" Type="http://schemas.openxmlformats.org/officeDocument/2006/relationships/externalLink" Target="externalLinks/externalLink58.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103" Type="http://schemas.openxmlformats.org/officeDocument/2006/relationships/externalLink" Target="externalLinks/externalLink51.xml"/><Relationship Id="rId108" Type="http://schemas.openxmlformats.org/officeDocument/2006/relationships/externalLink" Target="externalLinks/externalLink56.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11" Type="http://schemas.openxmlformats.org/officeDocument/2006/relationships/externalLink" Target="externalLinks/externalLink5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Navigation!A1"/></Relationships>
</file>

<file path=xl/drawings/_rels/drawing18.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20.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21.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Navigation!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Navigation!A1"/></Relationships>
</file>

<file path=xl/drawings/_rels/drawing24.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25.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26.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27.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Navigation!A1"/></Relationships>
</file>

<file path=xl/drawings/_rels/drawing29.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0.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1.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2.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3.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4.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5.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6.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7.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8.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39.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40.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41.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42.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43.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44.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Navigation!A1"/></Relationships>
</file>

<file path=xl/drawings/_rels/drawing46.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4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cid:image002.jpg@01CD9BE9.0E6B7120" TargetMode="External"/><Relationship Id="rId1" Type="http://schemas.openxmlformats.org/officeDocument/2006/relationships/hyperlink" Target="#Navigation!A1"/><Relationship Id="rId4" Type="http://schemas.openxmlformats.org/officeDocument/2006/relationships/image" Target="../media/image1.jpg"/></Relationships>
</file>

<file path=xl/drawings/_rels/drawing48.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49.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50.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51.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image" Target="cid:image002.jpg@01CD9BE9.0E6B7120" TargetMode="External"/><Relationship Id="rId2" Type="http://schemas.openxmlformats.org/officeDocument/2006/relationships/image" Target="../media/image2.jpeg"/><Relationship Id="rId1" Type="http://schemas.openxmlformats.org/officeDocument/2006/relationships/hyperlink" Target="#Navigation!A1"/><Relationship Id="rId4"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10586</xdr:colOff>
      <xdr:row>0</xdr:row>
      <xdr:rowOff>10583</xdr:rowOff>
    </xdr:from>
    <xdr:to>
      <xdr:col>3</xdr:col>
      <xdr:colOff>817050</xdr:colOff>
      <xdr:row>6</xdr:row>
      <xdr:rowOff>155363</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86" y="10583"/>
          <a:ext cx="5473714" cy="10972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16668</xdr:colOff>
      <xdr:row>0</xdr:row>
      <xdr:rowOff>26193</xdr:rowOff>
    </xdr:from>
    <xdr:to>
      <xdr:col>1</xdr:col>
      <xdr:colOff>491237</xdr:colOff>
      <xdr:row>6</xdr:row>
      <xdr:rowOff>110237</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668" y="26193"/>
          <a:ext cx="2522444" cy="1055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16668</xdr:colOff>
      <xdr:row>0</xdr:row>
      <xdr:rowOff>26193</xdr:rowOff>
    </xdr:from>
    <xdr:to>
      <xdr:col>1</xdr:col>
      <xdr:colOff>491237</xdr:colOff>
      <xdr:row>6</xdr:row>
      <xdr:rowOff>110237</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668" y="26193"/>
          <a:ext cx="2522444" cy="1055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16668</xdr:colOff>
      <xdr:row>0</xdr:row>
      <xdr:rowOff>26193</xdr:rowOff>
    </xdr:from>
    <xdr:to>
      <xdr:col>1</xdr:col>
      <xdr:colOff>491237</xdr:colOff>
      <xdr:row>6</xdr:row>
      <xdr:rowOff>110237</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668" y="26193"/>
          <a:ext cx="2522444" cy="1055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16668</xdr:colOff>
      <xdr:row>0</xdr:row>
      <xdr:rowOff>26193</xdr:rowOff>
    </xdr:from>
    <xdr:to>
      <xdr:col>1</xdr:col>
      <xdr:colOff>491237</xdr:colOff>
      <xdr:row>6</xdr:row>
      <xdr:rowOff>110237</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668" y="26193"/>
          <a:ext cx="2522444" cy="1055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1371303</xdr:colOff>
      <xdr:row>6</xdr:row>
      <xdr:rowOff>136936</xdr:rowOff>
    </xdr:to>
    <xdr:pic>
      <xdr:nvPicPr>
        <xdr:cNvPr id="7" name="Picture 6">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2656" cy="10782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1</xdr:col>
      <xdr:colOff>1274669</xdr:colOff>
      <xdr:row>6</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9050" y="1905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19050</xdr:rowOff>
    </xdr:from>
    <xdr:to>
      <xdr:col>1</xdr:col>
      <xdr:colOff>1274669</xdr:colOff>
      <xdr:row>6</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9050" y="1905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19050</xdr:rowOff>
    </xdr:from>
    <xdr:to>
      <xdr:col>1</xdr:col>
      <xdr:colOff>1274669</xdr:colOff>
      <xdr:row>6</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9050" y="1905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19050</xdr:rowOff>
    </xdr:from>
    <xdr:to>
      <xdr:col>1</xdr:col>
      <xdr:colOff>1274669</xdr:colOff>
      <xdr:row>6</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9050" y="1905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105038</xdr:colOff>
      <xdr:row>6</xdr:row>
      <xdr:rowOff>136936</xdr:rowOff>
    </xdr:to>
    <xdr:pic>
      <xdr:nvPicPr>
        <xdr:cNvPr id="7" name="Picture 6">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2656" cy="10782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1141319</xdr:colOff>
      <xdr:row>5</xdr:row>
      <xdr:rowOff>112619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1141319</xdr:colOff>
      <xdr:row>5</xdr:row>
      <xdr:rowOff>112619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1948406</xdr:colOff>
      <xdr:row>5</xdr:row>
      <xdr:rowOff>90011</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2656" cy="10782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1136027</xdr:colOff>
      <xdr:row>6</xdr:row>
      <xdr:rowOff>109180</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1136027</xdr:colOff>
      <xdr:row>6</xdr:row>
      <xdr:rowOff>109180</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17152" cy="109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1698375</xdr:colOff>
      <xdr:row>6</xdr:row>
      <xdr:rowOff>78105</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2656" cy="10782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1141319</xdr:colOff>
      <xdr:row>6</xdr:row>
      <xdr:rowOff>100713</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1141319</xdr:colOff>
      <xdr:row>6</xdr:row>
      <xdr:rowOff>100713</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1698375</xdr:colOff>
      <xdr:row>6</xdr:row>
      <xdr:rowOff>78105</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2656" cy="10782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1177738</xdr:colOff>
      <xdr:row>6</xdr:row>
      <xdr:rowOff>119763</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1177738</xdr:colOff>
      <xdr:row>6</xdr:row>
      <xdr:rowOff>119763</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0763" cy="1103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1752303</xdr:colOff>
      <xdr:row>6</xdr:row>
      <xdr:rowOff>113824</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2656" cy="10782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1281656</xdr:colOff>
      <xdr:row>5</xdr:row>
      <xdr:rowOff>125730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2656" cy="10782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1271073</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1271073</xdr:colOff>
      <xdr:row>5</xdr:row>
      <xdr:rowOff>173355</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1259167</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2524125</xdr:colOff>
      <xdr:row>6</xdr:row>
      <xdr:rowOff>112619</xdr:rowOff>
    </xdr:to>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65119"/>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65119"/>
    <xdr:pic>
      <xdr:nvPicPr>
        <xdr:cNvPr id="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9" name="Picture 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1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1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13" name="Picture 1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65119"/>
    <xdr:pic>
      <xdr:nvPicPr>
        <xdr:cNvPr id="1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65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1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65119"/>
    <xdr:pic>
      <xdr:nvPicPr>
        <xdr:cNvPr id="1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65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17" name="Picture 1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1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1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2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21" name="Picture 2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65119"/>
    <xdr:pic>
      <xdr:nvPicPr>
        <xdr:cNvPr id="2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65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2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65119"/>
    <xdr:pic>
      <xdr:nvPicPr>
        <xdr:cNvPr id="2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65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25" name="Picture 2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2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2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2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29" name="Picture 2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65119"/>
    <xdr:pic>
      <xdr:nvPicPr>
        <xdr:cNvPr id="3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65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3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65119"/>
    <xdr:pic>
      <xdr:nvPicPr>
        <xdr:cNvPr id="3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65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11206</xdr:colOff>
      <xdr:row>0</xdr:row>
      <xdr:rowOff>11206</xdr:rowOff>
    </xdr:from>
    <xdr:to>
      <xdr:col>3</xdr:col>
      <xdr:colOff>453479</xdr:colOff>
      <xdr:row>7</xdr:row>
      <xdr:rowOff>10310</xdr:rowOff>
    </xdr:to>
    <xdr:pic>
      <xdr:nvPicPr>
        <xdr:cNvPr id="35" name="Picture 3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06" y="11206"/>
          <a:ext cx="5473714" cy="10972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524125" cy="1085850"/>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3</xdr:col>
      <xdr:colOff>332180</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1271073</xdr:colOff>
      <xdr:row>5</xdr:row>
      <xdr:rowOff>173355</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985323</xdr:colOff>
      <xdr:row>5</xdr:row>
      <xdr:rowOff>173355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985323</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1282979</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1259167</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1271073</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1271073</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1247260</xdr:colOff>
      <xdr:row>5</xdr:row>
      <xdr:rowOff>173355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1243859</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524125" cy="1053913"/>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9" name="Picture 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1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1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13" name="Picture 1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1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1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1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17" name="Picture 1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1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1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2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21" name="Picture 2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2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2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2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25" name="Picture 2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2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2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2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29" name="Picture 2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3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3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3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33" name="Picture 3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3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3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3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37" name="Picture 3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3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3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4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41" name="Picture 4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4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4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4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45" name="Picture 4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4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4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4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49" name="Picture 4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5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5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5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53" name="Picture 5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5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5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5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57" name="Picture 5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5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5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6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61" name="Picture 6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6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6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6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65" name="Picture 6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6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6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6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69" name="Picture 6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7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7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7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73" name="Picture 7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7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7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7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77" name="Picture 7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7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7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8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81" name="Picture 8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8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8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8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85" name="Picture 8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8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8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8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89" name="Picture 8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9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53913"/>
    <xdr:pic>
      <xdr:nvPicPr>
        <xdr:cNvPr id="9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5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9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93" name="Picture 9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9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9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9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084169"/>
    <xdr:pic>
      <xdr:nvPicPr>
        <xdr:cNvPr id="97" name="Picture 9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13608</xdr:rowOff>
    </xdr:from>
    <xdr:to>
      <xdr:col>3</xdr:col>
      <xdr:colOff>153321</xdr:colOff>
      <xdr:row>6</xdr:row>
      <xdr:rowOff>131174</xdr:rowOff>
    </xdr:to>
    <xdr:pic>
      <xdr:nvPicPr>
        <xdr:cNvPr id="98" name="Picture 97">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3608"/>
          <a:ext cx="5473714" cy="10972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1259167</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1259167</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1271073</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93569</xdr:colOff>
      <xdr:row>5</xdr:row>
      <xdr:rowOff>131669</xdr:rowOff>
    </xdr:to>
    <xdr:pic>
      <xdr:nvPicPr>
        <xdr:cNvPr id="6" name="Picture 5"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93569</xdr:colOff>
      <xdr:row>5</xdr:row>
      <xdr:rowOff>131669</xdr:rowOff>
    </xdr:to>
    <xdr:pic>
      <xdr:nvPicPr>
        <xdr:cNvPr id="3" name="Picture 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93569</xdr:colOff>
      <xdr:row>5</xdr:row>
      <xdr:rowOff>131669</xdr:rowOff>
    </xdr:to>
    <xdr:pic>
      <xdr:nvPicPr>
        <xdr:cNvPr id="4" name="Picture 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93569</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1383132</xdr:colOff>
      <xdr:row>5</xdr:row>
      <xdr:rowOff>173355</xdr:rowOff>
    </xdr:to>
    <xdr:pic>
      <xdr:nvPicPr>
        <xdr:cNvPr id="7" name="Picture 6">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2599765</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9976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512669</xdr:colOff>
      <xdr:row>5</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512669</xdr:colOff>
      <xdr:row>5</xdr:row>
      <xdr:rowOff>131669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589990</xdr:colOff>
      <xdr:row>5</xdr:row>
      <xdr:rowOff>131669</xdr:rowOff>
    </xdr:to>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20936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3134845" cy="1084169"/>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134845" cy="1084169"/>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212166" cy="1084169"/>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20936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896845" cy="1084169"/>
    <xdr:pic>
      <xdr:nvPicPr>
        <xdr:cNvPr id="12" name="Picture 1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894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1349514</xdr:colOff>
      <xdr:row>5</xdr:row>
      <xdr:rowOff>173355</xdr:rowOff>
    </xdr:to>
    <xdr:pic>
      <xdr:nvPicPr>
        <xdr:cNvPr id="13" name="Picture 1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2" name="Picture 1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1282279</xdr:colOff>
      <xdr:row>5</xdr:row>
      <xdr:rowOff>173355</xdr:rowOff>
    </xdr:to>
    <xdr:pic>
      <xdr:nvPicPr>
        <xdr:cNvPr id="15" name="Picture 1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5" name="Picture 1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7" name="Picture 1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0" name="Picture 19"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755602</xdr:colOff>
      <xdr:row>5</xdr:row>
      <xdr:rowOff>173355</xdr:rowOff>
    </xdr:to>
    <xdr:pic>
      <xdr:nvPicPr>
        <xdr:cNvPr id="21" name="Picture 20">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2522444</xdr:colOff>
      <xdr:row>5</xdr:row>
      <xdr:rowOff>141194</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9525"/>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2522444</xdr:colOff>
      <xdr:row>5</xdr:row>
      <xdr:rowOff>141194</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9525"/>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2522444</xdr:colOff>
      <xdr:row>5</xdr:row>
      <xdr:rowOff>141194</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9525"/>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0</xdr:col>
      <xdr:colOff>2522444</xdr:colOff>
      <xdr:row>5</xdr:row>
      <xdr:rowOff>141194</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9525"/>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1259867</xdr:colOff>
      <xdr:row>5</xdr:row>
      <xdr:rowOff>173355</xdr:rowOff>
    </xdr:to>
    <xdr:pic>
      <xdr:nvPicPr>
        <xdr:cNvPr id="7" name="Picture 6">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2" name="Picture 1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1259867</xdr:colOff>
      <xdr:row>5</xdr:row>
      <xdr:rowOff>173355</xdr:rowOff>
    </xdr:to>
    <xdr:pic>
      <xdr:nvPicPr>
        <xdr:cNvPr id="15" name="Picture 1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1259167</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2524125</xdr:colOff>
      <xdr:row>6</xdr:row>
      <xdr:rowOff>112619</xdr:rowOff>
    </xdr:to>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9" name="Picture 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1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1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13" name="Picture 1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1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1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1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17" name="Picture 1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1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1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2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21" name="Picture 2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2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2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2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25" name="Picture 2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2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2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2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29" name="Picture 2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3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3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3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33" name="Picture 3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3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3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3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37" name="Picture 3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3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3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4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41" name="Picture 4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4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4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4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45" name="Picture 4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4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4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4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49" name="Picture 4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5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5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5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53" name="Picture 5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5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5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5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57" name="Picture 5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5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5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6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61" name="Picture 6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6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6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6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65" name="Picture 6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3</xdr:col>
      <xdr:colOff>397449</xdr:colOff>
      <xdr:row>6</xdr:row>
      <xdr:rowOff>155986</xdr:rowOff>
    </xdr:to>
    <xdr:pic>
      <xdr:nvPicPr>
        <xdr:cNvPr id="67" name="Picture 66">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3714" cy="10972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3" name="Picture 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3132044" cy="1084169"/>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2522444</xdr:colOff>
      <xdr:row>5</xdr:row>
      <xdr:rowOff>131669</xdr:rowOff>
    </xdr:to>
    <xdr:pic>
      <xdr:nvPicPr>
        <xdr:cNvPr id="6" name="Picture 5"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3132044" cy="1084169"/>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1</xdr:col>
      <xdr:colOff>322169</xdr:colOff>
      <xdr:row>5</xdr:row>
      <xdr:rowOff>131669</xdr:rowOff>
    </xdr:to>
    <xdr:pic>
      <xdr:nvPicPr>
        <xdr:cNvPr id="9" name="Picture 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322169</xdr:colOff>
      <xdr:row>5</xdr:row>
      <xdr:rowOff>131669</xdr:rowOff>
    </xdr:to>
    <xdr:pic>
      <xdr:nvPicPr>
        <xdr:cNvPr id="10" name="Picture 9"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3132044" cy="1084169"/>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132044" cy="1084169"/>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132044" cy="1084169"/>
    <xdr:pic>
      <xdr:nvPicPr>
        <xdr:cNvPr id="17" name="Picture 1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1002132</xdr:colOff>
      <xdr:row>5</xdr:row>
      <xdr:rowOff>173355</xdr:rowOff>
    </xdr:to>
    <xdr:pic>
      <xdr:nvPicPr>
        <xdr:cNvPr id="13" name="Picture 1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2522444" cy="1084169"/>
    <xdr:pic>
      <xdr:nvPicPr>
        <xdr:cNvPr id="2" name="Picture 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1271073</xdr:colOff>
      <xdr:row>5</xdr:row>
      <xdr:rowOff>173355</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2" name="Picture 1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1293485</xdr:colOff>
      <xdr:row>5</xdr:row>
      <xdr:rowOff>173355</xdr:rowOff>
    </xdr:to>
    <xdr:pic>
      <xdr:nvPicPr>
        <xdr:cNvPr id="15" name="Picture 1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2524125</xdr:colOff>
      <xdr:row>5</xdr:row>
      <xdr:rowOff>133350</xdr:rowOff>
    </xdr:to>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5</xdr:row>
      <xdr:rowOff>133350</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5</xdr:row>
      <xdr:rowOff>133350</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5</xdr:row>
      <xdr:rowOff>133350</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5</xdr:row>
      <xdr:rowOff>133350</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5</xdr:row>
      <xdr:rowOff>133350</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1271073</xdr:colOff>
      <xdr:row>5</xdr:row>
      <xdr:rowOff>173355</xdr:rowOff>
    </xdr:to>
    <xdr:pic>
      <xdr:nvPicPr>
        <xdr:cNvPr id="8" name="Picture 7">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6" name="Picture 5"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9"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5" name="Picture 1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6" name="Picture 15"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0" name="Picture 19"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1" name="Picture 2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5" name="Picture 2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6" name="Picture 25"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30" name="Picture 29"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31" name="Picture 3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3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1002132</xdr:colOff>
      <xdr:row>5</xdr:row>
      <xdr:rowOff>173355</xdr:rowOff>
    </xdr:to>
    <xdr:pic>
      <xdr:nvPicPr>
        <xdr:cNvPr id="33" name="Picture 32">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1002132</xdr:colOff>
      <xdr:row>5</xdr:row>
      <xdr:rowOff>173355</xdr:rowOff>
    </xdr:to>
    <xdr:pic>
      <xdr:nvPicPr>
        <xdr:cNvPr id="6" name="Picture 5">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2444" cy="1084169"/>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2522444</xdr:colOff>
      <xdr:row>5</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2444" cy="1084169"/>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2522444</xdr:colOff>
      <xdr:row>5</xdr:row>
      <xdr:rowOff>131669</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2444" cy="1084169"/>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2522444</xdr:colOff>
      <xdr:row>5</xdr:row>
      <xdr:rowOff>131669</xdr:rowOff>
    </xdr:to>
    <xdr:pic>
      <xdr:nvPicPr>
        <xdr:cNvPr id="12" name="Picture 1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2444" cy="1084169"/>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2522444</xdr:colOff>
      <xdr:row>5</xdr:row>
      <xdr:rowOff>131669</xdr:rowOff>
    </xdr:to>
    <xdr:pic>
      <xdr:nvPicPr>
        <xdr:cNvPr id="1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2444" cy="1084169"/>
    <xdr:pic>
      <xdr:nvPicPr>
        <xdr:cNvPr id="17" name="Picture 1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2522444</xdr:colOff>
      <xdr:row>5</xdr:row>
      <xdr:rowOff>131669</xdr:rowOff>
    </xdr:to>
    <xdr:pic>
      <xdr:nvPicPr>
        <xdr:cNvPr id="18" name="Picture 1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2444" cy="1084169"/>
    <xdr:pic>
      <xdr:nvPicPr>
        <xdr:cNvPr id="20" name="Picture 19"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2522444</xdr:colOff>
      <xdr:row>5</xdr:row>
      <xdr:rowOff>131669</xdr:rowOff>
    </xdr:to>
    <xdr:pic>
      <xdr:nvPicPr>
        <xdr:cNvPr id="2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2444" cy="1084169"/>
    <xdr:pic>
      <xdr:nvPicPr>
        <xdr:cNvPr id="23" name="Picture 2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2522444</xdr:colOff>
      <xdr:row>5</xdr:row>
      <xdr:rowOff>131669</xdr:rowOff>
    </xdr:to>
    <xdr:pic>
      <xdr:nvPicPr>
        <xdr:cNvPr id="24" name="Picture 2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2444" cy="1084169"/>
    <xdr:pic>
      <xdr:nvPicPr>
        <xdr:cNvPr id="26" name="Picture 25"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2</xdr:col>
      <xdr:colOff>1282279</xdr:colOff>
      <xdr:row>5</xdr:row>
      <xdr:rowOff>173355</xdr:rowOff>
    </xdr:to>
    <xdr:pic>
      <xdr:nvPicPr>
        <xdr:cNvPr id="27" name="Picture 26">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2524125</xdr:colOff>
      <xdr:row>5</xdr:row>
      <xdr:rowOff>133350</xdr:rowOff>
    </xdr:to>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5</xdr:row>
      <xdr:rowOff>133350</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333375</xdr:colOff>
      <xdr:row>5</xdr:row>
      <xdr:rowOff>133350</xdr:rowOff>
    </xdr:to>
    <xdr:pic>
      <xdr:nvPicPr>
        <xdr:cNvPr id="7" name="Picture 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133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0</xdr:rowOff>
    </xdr:from>
    <xdr:to>
      <xdr:col>1</xdr:col>
      <xdr:colOff>11206</xdr:colOff>
      <xdr:row>5</xdr:row>
      <xdr:rowOff>131669</xdr:rowOff>
    </xdr:to>
    <xdr:pic>
      <xdr:nvPicPr>
        <xdr:cNvPr id="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1" y="0"/>
          <a:ext cx="2812676"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5</xdr:row>
      <xdr:rowOff>133350</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5</xdr:row>
      <xdr:rowOff>133350</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2524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333375</xdr:colOff>
      <xdr:row>5</xdr:row>
      <xdr:rowOff>133350</xdr:rowOff>
    </xdr:to>
    <xdr:pic>
      <xdr:nvPicPr>
        <xdr:cNvPr id="13" name="Picture 1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133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0</xdr:rowOff>
    </xdr:from>
    <xdr:to>
      <xdr:col>1</xdr:col>
      <xdr:colOff>11206</xdr:colOff>
      <xdr:row>5</xdr:row>
      <xdr:rowOff>131669</xdr:rowOff>
    </xdr:to>
    <xdr:pic>
      <xdr:nvPicPr>
        <xdr:cNvPr id="1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1" y="0"/>
          <a:ext cx="281155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333375</xdr:colOff>
      <xdr:row>5</xdr:row>
      <xdr:rowOff>133350</xdr:rowOff>
    </xdr:to>
    <xdr:pic>
      <xdr:nvPicPr>
        <xdr:cNvPr id="1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133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331694</xdr:colOff>
      <xdr:row>5</xdr:row>
      <xdr:rowOff>131669</xdr:rowOff>
    </xdr:to>
    <xdr:pic>
      <xdr:nvPicPr>
        <xdr:cNvPr id="1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333375</xdr:colOff>
      <xdr:row>5</xdr:row>
      <xdr:rowOff>133350</xdr:rowOff>
    </xdr:to>
    <xdr:pic>
      <xdr:nvPicPr>
        <xdr:cNvPr id="17" name="Picture 1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133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331694</xdr:colOff>
      <xdr:row>5</xdr:row>
      <xdr:rowOff>131669</xdr:rowOff>
    </xdr:to>
    <xdr:pic>
      <xdr:nvPicPr>
        <xdr:cNvPr id="18" name="Picture 1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1095375</xdr:colOff>
      <xdr:row>5</xdr:row>
      <xdr:rowOff>133350</xdr:rowOff>
    </xdr:to>
    <xdr:pic>
      <xdr:nvPicPr>
        <xdr:cNvPr id="19" name="Picture 1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895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0</xdr:rowOff>
    </xdr:from>
    <xdr:to>
      <xdr:col>1</xdr:col>
      <xdr:colOff>620806</xdr:colOff>
      <xdr:row>5</xdr:row>
      <xdr:rowOff>131669</xdr:rowOff>
    </xdr:to>
    <xdr:pic>
      <xdr:nvPicPr>
        <xdr:cNvPr id="2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1" y="0"/>
          <a:ext cx="342115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333375</xdr:colOff>
      <xdr:row>5</xdr:row>
      <xdr:rowOff>133350</xdr:rowOff>
    </xdr:to>
    <xdr:pic>
      <xdr:nvPicPr>
        <xdr:cNvPr id="21"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133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331694</xdr:colOff>
      <xdr:row>5</xdr:row>
      <xdr:rowOff>131669</xdr:rowOff>
    </xdr:to>
    <xdr:pic>
      <xdr:nvPicPr>
        <xdr:cNvPr id="2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333375</xdr:colOff>
      <xdr:row>5</xdr:row>
      <xdr:rowOff>133350</xdr:rowOff>
    </xdr:to>
    <xdr:pic>
      <xdr:nvPicPr>
        <xdr:cNvPr id="23" name="Picture 2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133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331694</xdr:colOff>
      <xdr:row>5</xdr:row>
      <xdr:rowOff>131669</xdr:rowOff>
    </xdr:to>
    <xdr:pic>
      <xdr:nvPicPr>
        <xdr:cNvPr id="24" name="Picture 2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1095375</xdr:colOff>
      <xdr:row>5</xdr:row>
      <xdr:rowOff>133350</xdr:rowOff>
    </xdr:to>
    <xdr:pic>
      <xdr:nvPicPr>
        <xdr:cNvPr id="25" name="Picture 2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895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0</xdr:rowOff>
    </xdr:from>
    <xdr:to>
      <xdr:col>1</xdr:col>
      <xdr:colOff>620806</xdr:colOff>
      <xdr:row>5</xdr:row>
      <xdr:rowOff>131669</xdr:rowOff>
    </xdr:to>
    <xdr:pic>
      <xdr:nvPicPr>
        <xdr:cNvPr id="2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1" y="0"/>
          <a:ext cx="342115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333375</xdr:colOff>
      <xdr:row>5</xdr:row>
      <xdr:rowOff>133350</xdr:rowOff>
    </xdr:to>
    <xdr:pic>
      <xdr:nvPicPr>
        <xdr:cNvPr id="2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133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331694</xdr:colOff>
      <xdr:row>5</xdr:row>
      <xdr:rowOff>131669</xdr:rowOff>
    </xdr:to>
    <xdr:pic>
      <xdr:nvPicPr>
        <xdr:cNvPr id="2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333375</xdr:colOff>
      <xdr:row>5</xdr:row>
      <xdr:rowOff>133350</xdr:rowOff>
    </xdr:to>
    <xdr:pic>
      <xdr:nvPicPr>
        <xdr:cNvPr id="29" name="Picture 2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133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331694</xdr:colOff>
      <xdr:row>5</xdr:row>
      <xdr:rowOff>131669</xdr:rowOff>
    </xdr:to>
    <xdr:pic>
      <xdr:nvPicPr>
        <xdr:cNvPr id="3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3132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1095375</xdr:colOff>
      <xdr:row>5</xdr:row>
      <xdr:rowOff>133350</xdr:rowOff>
    </xdr:to>
    <xdr:pic>
      <xdr:nvPicPr>
        <xdr:cNvPr id="31" name="Picture 3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895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0</xdr:rowOff>
    </xdr:from>
    <xdr:to>
      <xdr:col>1</xdr:col>
      <xdr:colOff>620806</xdr:colOff>
      <xdr:row>5</xdr:row>
      <xdr:rowOff>131669</xdr:rowOff>
    </xdr:to>
    <xdr:pic>
      <xdr:nvPicPr>
        <xdr:cNvPr id="3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1" y="0"/>
          <a:ext cx="342115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1095375</xdr:colOff>
      <xdr:row>5</xdr:row>
      <xdr:rowOff>133350</xdr:rowOff>
    </xdr:to>
    <xdr:pic>
      <xdr:nvPicPr>
        <xdr:cNvPr id="3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895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1093694</xdr:colOff>
      <xdr:row>5</xdr:row>
      <xdr:rowOff>131669</xdr:rowOff>
    </xdr:to>
    <xdr:pic>
      <xdr:nvPicPr>
        <xdr:cNvPr id="3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3894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1095375</xdr:colOff>
      <xdr:row>5</xdr:row>
      <xdr:rowOff>133350</xdr:rowOff>
    </xdr:to>
    <xdr:pic>
      <xdr:nvPicPr>
        <xdr:cNvPr id="35" name="Picture 3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3895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1093694</xdr:colOff>
      <xdr:row>5</xdr:row>
      <xdr:rowOff>131669</xdr:rowOff>
    </xdr:to>
    <xdr:pic>
      <xdr:nvPicPr>
        <xdr:cNvPr id="36" name="Picture 35"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0" y="0"/>
          <a:ext cx="38940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628650</xdr:colOff>
      <xdr:row>5</xdr:row>
      <xdr:rowOff>133350</xdr:rowOff>
    </xdr:to>
    <xdr:pic>
      <xdr:nvPicPr>
        <xdr:cNvPr id="37" name="Picture 3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0"/>
          <a:ext cx="4810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0</xdr:rowOff>
    </xdr:from>
    <xdr:to>
      <xdr:col>2</xdr:col>
      <xdr:colOff>1681</xdr:colOff>
      <xdr:row>5</xdr:row>
      <xdr:rowOff>131669</xdr:rowOff>
    </xdr:to>
    <xdr:pic>
      <xdr:nvPicPr>
        <xdr:cNvPr id="3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3" r:link="rId2">
          <a:extLst>
            <a:ext uri="{28A0092B-C50C-407E-A947-70E740481C1C}">
              <a14:useLocalDpi xmlns:a14="http://schemas.microsoft.com/office/drawing/2010/main" val="0"/>
            </a:ext>
          </a:extLst>
        </a:blip>
        <a:srcRect/>
        <a:stretch>
          <a:fillRect/>
        </a:stretch>
      </xdr:blipFill>
      <xdr:spPr bwMode="auto">
        <a:xfrm>
          <a:off x="1" y="0"/>
          <a:ext cx="418315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1282279</xdr:colOff>
      <xdr:row>5</xdr:row>
      <xdr:rowOff>173355</xdr:rowOff>
    </xdr:to>
    <xdr:pic>
      <xdr:nvPicPr>
        <xdr:cNvPr id="39" name="Picture 38">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2" name="Picture 1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1282279</xdr:colOff>
      <xdr:row>5</xdr:row>
      <xdr:rowOff>173355</xdr:rowOff>
    </xdr:to>
    <xdr:pic>
      <xdr:nvPicPr>
        <xdr:cNvPr id="15" name="Picture 1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3" name="Picture 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6</xdr:row>
      <xdr:rowOff>5043</xdr:rowOff>
    </xdr:to>
    <xdr:pic>
      <xdr:nvPicPr>
        <xdr:cNvPr id="6" name="Picture 5"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6</xdr:row>
      <xdr:rowOff>5043</xdr:rowOff>
    </xdr:to>
    <xdr:pic>
      <xdr:nvPicPr>
        <xdr:cNvPr id="7" name="Picture 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6</xdr:row>
      <xdr:rowOff>5043</xdr:rowOff>
    </xdr:to>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103094</xdr:rowOff>
    </xdr:to>
    <xdr:pic>
      <xdr:nvPicPr>
        <xdr:cNvPr id="9" name="Picture 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912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103094</xdr:rowOff>
    </xdr:to>
    <xdr:pic>
      <xdr:nvPicPr>
        <xdr:cNvPr id="10" name="Picture 9"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912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103094</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912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109818</xdr:rowOff>
    </xdr:to>
    <xdr:pic>
      <xdr:nvPicPr>
        <xdr:cNvPr id="12" name="Picture 1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919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109818</xdr:rowOff>
    </xdr:to>
    <xdr:pic>
      <xdr:nvPicPr>
        <xdr:cNvPr id="13" name="Picture 1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919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109818</xdr:rowOff>
    </xdr:to>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919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1002132</xdr:colOff>
      <xdr:row>7</xdr:row>
      <xdr:rowOff>27679</xdr:rowOff>
    </xdr:to>
    <xdr:pic>
      <xdr:nvPicPr>
        <xdr:cNvPr id="16" name="Picture 15">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2524125</xdr:colOff>
      <xdr:row>6</xdr:row>
      <xdr:rowOff>112619</xdr:rowOff>
    </xdr:to>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73039</xdr:colOff>
      <xdr:row>6</xdr:row>
      <xdr:rowOff>125730</xdr:rowOff>
    </xdr:to>
    <xdr:pic>
      <xdr:nvPicPr>
        <xdr:cNvPr id="6" name="Picture 5">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3714" cy="10972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3" name="Picture 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6" name="Picture 5"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9" name="Picture 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9"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2" name="Picture 11"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3" name="Picture 12"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699573</xdr:colOff>
      <xdr:row>5</xdr:row>
      <xdr:rowOff>173355</xdr:rowOff>
    </xdr:to>
    <xdr:pic>
      <xdr:nvPicPr>
        <xdr:cNvPr id="15" name="Picture 14">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2522444</xdr:colOff>
      <xdr:row>5</xdr:row>
      <xdr:rowOff>131669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8" name="Picture 7"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4" name="Picture 13"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5" name="Picture 1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7" name="Picture 16"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1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2522444</xdr:colOff>
      <xdr:row>5</xdr:row>
      <xdr:rowOff>131669</xdr:rowOff>
    </xdr:to>
    <xdr:pic>
      <xdr:nvPicPr>
        <xdr:cNvPr id="20" name="Picture 19"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2444"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990926</xdr:colOff>
      <xdr:row>5</xdr:row>
      <xdr:rowOff>173355</xdr:rowOff>
    </xdr:to>
    <xdr:pic>
      <xdr:nvPicPr>
        <xdr:cNvPr id="21" name="Picture 20">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62073" cy="11258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2524125</xdr:colOff>
      <xdr:row>6</xdr:row>
      <xdr:rowOff>112619</xdr:rowOff>
    </xdr:to>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112744"/>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9"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112744"/>
    <xdr:pic>
      <xdr:nvPicPr>
        <xdr:cNvPr id="10"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524125" cy="1112744"/>
    <xdr:pic>
      <xdr:nvPicPr>
        <xdr:cNvPr id="11" name="Picture 10"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1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1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568339</xdr:colOff>
      <xdr:row>6</xdr:row>
      <xdr:rowOff>125730</xdr:rowOff>
    </xdr:to>
    <xdr:pic>
      <xdr:nvPicPr>
        <xdr:cNvPr id="14" name="Picture 13">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3714" cy="10972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2524125</xdr:colOff>
      <xdr:row>6</xdr:row>
      <xdr:rowOff>112619</xdr:rowOff>
    </xdr:to>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2524125</xdr:colOff>
      <xdr:row>6</xdr:row>
      <xdr:rowOff>112619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2524125" cy="1084169"/>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3</xdr:col>
      <xdr:colOff>434989</xdr:colOff>
      <xdr:row>6</xdr:row>
      <xdr:rowOff>125730</xdr:rowOff>
    </xdr:to>
    <xdr:pic>
      <xdr:nvPicPr>
        <xdr:cNvPr id="6" name="Picture 5">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3714" cy="10972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2524125</xdr:colOff>
      <xdr:row>6</xdr:row>
      <xdr:rowOff>112619</xdr:rowOff>
    </xdr:to>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6"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7"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8"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2524125</xdr:colOff>
      <xdr:row>6</xdr:row>
      <xdr:rowOff>112619</xdr:rowOff>
    </xdr:to>
    <xdr:pic>
      <xdr:nvPicPr>
        <xdr:cNvPr id="9" name="Picture 8"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4125"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710156</xdr:colOff>
      <xdr:row>6</xdr:row>
      <xdr:rowOff>125730</xdr:rowOff>
    </xdr:to>
    <xdr:pic>
      <xdr:nvPicPr>
        <xdr:cNvPr id="10" name="Picture 9">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2656" cy="10782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479051</xdr:colOff>
      <xdr:row>6</xdr:row>
      <xdr:rowOff>112619</xdr:rowOff>
    </xdr:to>
    <xdr:pic>
      <xdr:nvPicPr>
        <xdr:cNvPr id="2"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6926"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479051</xdr:colOff>
      <xdr:row>6</xdr:row>
      <xdr:rowOff>112619</xdr:rowOff>
    </xdr:to>
    <xdr:pic>
      <xdr:nvPicPr>
        <xdr:cNvPr id="3"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6926"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479051</xdr:colOff>
      <xdr:row>6</xdr:row>
      <xdr:rowOff>112619</xdr:rowOff>
    </xdr:to>
    <xdr:pic>
      <xdr:nvPicPr>
        <xdr:cNvPr id="4"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6926"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479051</xdr:colOff>
      <xdr:row>6</xdr:row>
      <xdr:rowOff>112619</xdr:rowOff>
    </xdr:to>
    <xdr:pic>
      <xdr:nvPicPr>
        <xdr:cNvPr id="5" name="Picture 4" descr="cid:image002.jpg@01CD9BE9.0E6B7120">
          <a:hlinkClick xmlns:r="http://schemas.openxmlformats.org/officeDocument/2006/relationships" r:id="rId1"/>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0" y="0"/>
          <a:ext cx="2526926" cy="1084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1366323</xdr:colOff>
      <xdr:row>6</xdr:row>
      <xdr:rowOff>125730</xdr:rowOff>
    </xdr:to>
    <xdr:pic>
      <xdr:nvPicPr>
        <xdr:cNvPr id="7" name="Picture 6">
          <a:hlinkClick xmlns:r="http://schemas.openxmlformats.org/officeDocument/2006/relationships" r:id="rId1"/>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5472656" cy="10782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Argentin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El%20Salvado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Finlan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German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Greec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Guatemal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Hondura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Nicaragu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Panam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Argentina%20-%20Complete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Y%202017%20SAWA-Nielsen%20Survey_Argent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FY2016%20Final%20Survey-Austri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HY2016%20Questionnaire%20-%20Austria%20-%20Complete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Y%202017%20SAWA-Nielsen%20Survey_Austri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Belgium%20-%20Complet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Y%202017%20SAWA-Nielsen%20Survey_Belgium.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wasiju01\Documents\Projects\SAWA\HY2015%20Questionnaire%20-%20Brazil%20(Flix)returne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Brazil%20Flix%20-%20Completed.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Y%202017%20SAWA-Nielsen%20Survey_Brazil_Flix.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Canada%20-%20Completed.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Y%202017%20SAWA-Nielsen%20Survey_Canad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Y%202017%20SAWA-Nielsen%20Survey_Chil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Belgium.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China.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Y%202017%20SAWA-Nielsen%20Survey_China_Spark.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Columbia%20-%20Completed.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Y%202017%20SAWA-Nielsen%20Survey_Colombi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Costa%20Rica%20-%20Completed.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Y%202017%20SAWA-Nielsen%20Survey_Costa%20Ric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Denmark%20-%20Completed.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Y%202017%20SAWA-Nielsen%20Survey_Denmark.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El%20Salvador%20-%20Completed.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Y%202017%20SAWA-Nielsen%20Survey_El%20Salvado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Brazil%20Flix.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Finland%20-%20Completed.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Y%202017%20SAWA-Nielsen%20Survey_Finland.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Germany%20-%20Complete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Y%202017%20SAWA-Nielsen%20Survey_Germany.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Greece%20-%20Completed.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Y%202017%20SAWA-Nielsen%20Survey_Greece.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Guatemala%20-%20Completed.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Y%202017%20SAWA-Nielsen%20Survey_Guatemala.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Honduras%20-%20Completed.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Y%202017%20SAWA-Nielsen%20Survey_Hondur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Canada.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keyal01\Documents\SAWA\SAWA%20-%20AK%20Countries\FY2015%20Questionnaire_India.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keyal01\Documents\SAWA\FULL%20YEAR%202017\Country%20Specific%20Questionnaires\Completed%20Surveys\SAWA%20FY2016%20Final%20Survey_India_UFO.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keyal01\Documents\SAWA\SAWA%202016%20Half%20Year\Country%20Specific%20Questionnaires\COMPLETED%20SURVEYS\SAWA%20HY2016%20Questionnaire%20-%20FINAL_Japan%20&#12398;&#12467;&#12500;&#12540;%20(Cinebridge).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keyal01\Documents\SAWA\FULL%20YEAR%202017\Country%20Specific%20Questionnaires\Completed%20Surveys\Kopie%20van%20SAWA%20FY2016%20Final%20Survey_Netherland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Nicaragua%20-%20Completed.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Y%202017%20SAWA-Nielsen%20Survey_Nicaragua.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wasiju01\AppData\Local\Temp\Temp1_HY%202016%20Completed%20Surveys%20JW%2011.26.16.zip\SAWA%20HY2016%20Questionnaire%20-%20Panama%20-%20Completed.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Y%202017%20SAWA-Nielsen%20Survey_Panama.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keyal01\Documents\SAWA\SAWA%20-%20AK%20Countries\FY2015%20Questionnaire%20-%20FINAL_South%20Africa_Popcorn.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wasiju01\Documents\Projects\Feb.%20'16\SAWA\Received%20Questionnaires\Turke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Chil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keyal01\Documents\SAWA\FULL%20YEAR%202017\Country%20Specific%20Questionnaires\Completed%20Surveys\SAWA%20FY2016%20Final%20Survey_United%20States_NC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Columb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Costa%20Ric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wasiju01\Documents\Projects\SAWA\FY2016\Completed%20Surveys\SAWA%20FY2016%20Final%20Survey-Denma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Argentina"/>
    </sheetNames>
    <sheetDataSet>
      <sheetData sheetId="0">
        <row r="48">
          <cell r="B48">
            <v>990314000</v>
          </cell>
          <cell r="C48">
            <v>65360724</v>
          </cell>
        </row>
        <row r="54">
          <cell r="C54">
            <v>420</v>
          </cell>
        </row>
        <row r="55">
          <cell r="C55">
            <v>400</v>
          </cell>
        </row>
        <row r="56">
          <cell r="C56">
            <v>0</v>
          </cell>
        </row>
        <row r="57">
          <cell r="C57">
            <v>820</v>
          </cell>
        </row>
        <row r="61">
          <cell r="C61">
            <v>3772336316.8000002</v>
          </cell>
          <cell r="D61">
            <v>248974196.90880004</v>
          </cell>
        </row>
        <row r="67">
          <cell r="C67">
            <v>50418754</v>
          </cell>
        </row>
        <row r="81">
          <cell r="C81">
            <v>0.47</v>
          </cell>
        </row>
        <row r="82">
          <cell r="C82">
            <v>0.53</v>
          </cell>
        </row>
        <row r="84">
          <cell r="C84">
            <v>0</v>
          </cell>
        </row>
        <row r="85">
          <cell r="C85">
            <v>0.27</v>
          </cell>
        </row>
        <row r="86">
          <cell r="C86">
            <v>0.18</v>
          </cell>
        </row>
        <row r="87">
          <cell r="C87">
            <v>0.23</v>
          </cell>
        </row>
        <row r="88">
          <cell r="C88">
            <v>0.32</v>
          </cell>
        </row>
        <row r="90">
          <cell r="C90">
            <v>41000000</v>
          </cell>
        </row>
        <row r="96">
          <cell r="B96" t="str">
            <v>11-15 times per year</v>
          </cell>
        </row>
        <row r="108">
          <cell r="D108">
            <v>600000</v>
          </cell>
          <cell r="E108">
            <v>39600</v>
          </cell>
        </row>
        <row r="109">
          <cell r="D109">
            <v>28000</v>
          </cell>
          <cell r="E109">
            <v>1848</v>
          </cell>
        </row>
        <row r="110">
          <cell r="D110">
            <v>0</v>
          </cell>
          <cell r="E110">
            <v>0</v>
          </cell>
        </row>
        <row r="111">
          <cell r="D111">
            <v>220000</v>
          </cell>
          <cell r="E111">
            <v>14520</v>
          </cell>
        </row>
        <row r="112">
          <cell r="D112">
            <v>0</v>
          </cell>
          <cell r="E112">
            <v>0</v>
          </cell>
        </row>
        <row r="113">
          <cell r="D113">
            <v>12000000</v>
          </cell>
          <cell r="E113">
            <v>792000</v>
          </cell>
        </row>
        <row r="114">
          <cell r="D114">
            <v>0</v>
          </cell>
          <cell r="E114">
            <v>0</v>
          </cell>
        </row>
        <row r="115">
          <cell r="D115">
            <v>0</v>
          </cell>
          <cell r="E115">
            <v>0</v>
          </cell>
        </row>
        <row r="118">
          <cell r="C118">
            <v>16700000</v>
          </cell>
        </row>
        <row r="140">
          <cell r="C140" t="str">
            <v>Banco Galicia</v>
          </cell>
          <cell r="D140" t="str">
            <v>Bank</v>
          </cell>
        </row>
        <row r="141">
          <cell r="C141" t="str">
            <v>Topper</v>
          </cell>
          <cell r="D141" t="str">
            <v>Textile</v>
          </cell>
        </row>
        <row r="142">
          <cell r="C142" t="str">
            <v>Burger King</v>
          </cell>
          <cell r="D142" t="str">
            <v>Foods</v>
          </cell>
        </row>
        <row r="143">
          <cell r="C143" t="str">
            <v>PUIGG</v>
          </cell>
          <cell r="D143" t="str">
            <v>COSMETICHS</v>
          </cell>
        </row>
        <row r="144">
          <cell r="C144" t="str">
            <v>HBO</v>
          </cell>
          <cell r="D144" t="str">
            <v>TV</v>
          </cell>
        </row>
        <row r="145">
          <cell r="C145" t="str">
            <v>Buenos Aires Government</v>
          </cell>
          <cell r="D145" t="str">
            <v>Government</v>
          </cell>
        </row>
        <row r="146">
          <cell r="C146" t="str">
            <v>Danone</v>
          </cell>
          <cell r="D146" t="str">
            <v>Foods</v>
          </cell>
        </row>
        <row r="147">
          <cell r="C147" t="str">
            <v>Nike</v>
          </cell>
          <cell r="D147" t="str">
            <v>Textile</v>
          </cell>
        </row>
        <row r="148">
          <cell r="C148" t="str">
            <v>DirecTV</v>
          </cell>
          <cell r="D148" t="str">
            <v>TV</v>
          </cell>
        </row>
        <row r="149">
          <cell r="C149" t="str">
            <v>Feria del Libro</v>
          </cell>
          <cell r="D149" t="str">
            <v>Event</v>
          </cell>
        </row>
        <row r="157">
          <cell r="C157" t="str">
            <v>Banco Galicia</v>
          </cell>
          <cell r="D157" t="str">
            <v>Bank</v>
          </cell>
        </row>
        <row r="158">
          <cell r="C158" t="str">
            <v>YPF</v>
          </cell>
          <cell r="D158" t="str">
            <v>Oil</v>
          </cell>
        </row>
        <row r="159">
          <cell r="C159" t="str">
            <v>Official Advertising</v>
          </cell>
          <cell r="D159" t="str">
            <v>National</v>
          </cell>
        </row>
        <row r="160">
          <cell r="C160" t="str">
            <v>Mercedes Benz</v>
          </cell>
          <cell r="D160" t="str">
            <v>Auto</v>
          </cell>
        </row>
        <row r="161">
          <cell r="C161" t="str">
            <v>Volkswagen</v>
          </cell>
          <cell r="D161" t="str">
            <v>Auto</v>
          </cell>
        </row>
        <row r="162">
          <cell r="C162" t="str">
            <v>Telefonica</v>
          </cell>
          <cell r="D162" t="str">
            <v>Communications</v>
          </cell>
        </row>
        <row r="163">
          <cell r="C163" t="str">
            <v>Banco Santander Rio</v>
          </cell>
          <cell r="D163" t="str">
            <v>Bank</v>
          </cell>
        </row>
        <row r="164">
          <cell r="C164" t="str">
            <v>Banco Hipotecario</v>
          </cell>
          <cell r="D164" t="str">
            <v>Bank</v>
          </cell>
        </row>
        <row r="165">
          <cell r="C165" t="str">
            <v>General Motors</v>
          </cell>
          <cell r="D165" t="str">
            <v>Auto</v>
          </cell>
        </row>
        <row r="166">
          <cell r="C166" t="str">
            <v>Osde</v>
          </cell>
          <cell r="D166" t="str">
            <v>Health</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El Salvador"/>
    </sheetNames>
    <sheetDataSet>
      <sheetData sheetId="0">
        <row r="48">
          <cell r="C48">
            <v>1000000</v>
          </cell>
        </row>
        <row r="54">
          <cell r="C54">
            <v>46</v>
          </cell>
        </row>
        <row r="55">
          <cell r="C55">
            <v>10</v>
          </cell>
        </row>
        <row r="56">
          <cell r="C56">
            <v>0</v>
          </cell>
        </row>
        <row r="57">
          <cell r="C57">
            <v>56</v>
          </cell>
        </row>
        <row r="61">
          <cell r="D61">
            <v>14771754</v>
          </cell>
        </row>
        <row r="67">
          <cell r="C67">
            <v>3834722</v>
          </cell>
        </row>
        <row r="81">
          <cell r="C81">
            <v>0.41</v>
          </cell>
        </row>
        <row r="82">
          <cell r="C82">
            <v>0.59</v>
          </cell>
        </row>
        <row r="84">
          <cell r="C84">
            <v>0.14000000000000001</v>
          </cell>
        </row>
        <row r="85">
          <cell r="C85">
            <v>0.28999999999999998</v>
          </cell>
        </row>
        <row r="86">
          <cell r="C86">
            <v>0.33</v>
          </cell>
        </row>
        <row r="87">
          <cell r="C87">
            <v>0.21</v>
          </cell>
        </row>
        <row r="88">
          <cell r="C88">
            <v>0.03</v>
          </cell>
        </row>
        <row r="90">
          <cell r="C90">
            <v>6163586</v>
          </cell>
        </row>
        <row r="96">
          <cell r="B96" t="str">
            <v>11-15 times per year</v>
          </cell>
        </row>
        <row r="108">
          <cell r="D108">
            <v>0</v>
          </cell>
          <cell r="E108">
            <v>0</v>
          </cell>
        </row>
        <row r="109">
          <cell r="D109">
            <v>0</v>
          </cell>
          <cell r="E109">
            <v>0</v>
          </cell>
        </row>
        <row r="110">
          <cell r="D110">
            <v>0</v>
          </cell>
          <cell r="E110">
            <v>0</v>
          </cell>
        </row>
        <row r="111">
          <cell r="D111">
            <v>0</v>
          </cell>
          <cell r="E111">
            <v>0</v>
          </cell>
        </row>
        <row r="112">
          <cell r="D112">
            <v>0</v>
          </cell>
          <cell r="E112">
            <v>0</v>
          </cell>
        </row>
        <row r="113">
          <cell r="D113">
            <v>0</v>
          </cell>
          <cell r="E113">
            <v>0</v>
          </cell>
        </row>
        <row r="114">
          <cell r="D114">
            <v>0</v>
          </cell>
          <cell r="E114">
            <v>0</v>
          </cell>
        </row>
        <row r="115">
          <cell r="D115">
            <v>0</v>
          </cell>
          <cell r="E115">
            <v>0</v>
          </cell>
        </row>
        <row r="157">
          <cell r="C157" t="str">
            <v>PRESIDENCIA</v>
          </cell>
          <cell r="D157" t="str">
            <v>GOVERNMENT</v>
          </cell>
        </row>
        <row r="158">
          <cell r="C158" t="str">
            <v>MOVISTAR</v>
          </cell>
          <cell r="D158" t="str">
            <v>CARRIER</v>
          </cell>
        </row>
        <row r="159">
          <cell r="C159" t="str">
            <v>CLARO</v>
          </cell>
          <cell r="D159" t="str">
            <v>CARRIER</v>
          </cell>
        </row>
        <row r="160">
          <cell r="C160" t="str">
            <v>MULBAHUER</v>
          </cell>
          <cell r="D160" t="str">
            <v>NATIONAL ID INSTITUTION</v>
          </cell>
        </row>
        <row r="161">
          <cell r="C161" t="str">
            <v>PAN SINAI</v>
          </cell>
          <cell r="D161" t="str">
            <v>RETAIL</v>
          </cell>
        </row>
        <row r="162">
          <cell r="C162" t="str">
            <v>DIGICEL</v>
          </cell>
          <cell r="D162" t="str">
            <v>CARRIER</v>
          </cell>
        </row>
        <row r="163">
          <cell r="C163" t="str">
            <v>ALBA PETROLEOS</v>
          </cell>
          <cell r="D163" t="str">
            <v>OIL INDUSTRY</v>
          </cell>
        </row>
        <row r="164">
          <cell r="C164" t="str">
            <v>TIGO</v>
          </cell>
          <cell r="D164" t="str">
            <v>CARRIER</v>
          </cell>
        </row>
        <row r="165">
          <cell r="C165" t="str">
            <v>MOLDEA</v>
          </cell>
          <cell r="D165" t="str">
            <v>PERSONAL CARE</v>
          </cell>
        </row>
        <row r="166">
          <cell r="C166" t="str">
            <v>ALCALDIA DE SS</v>
          </cell>
          <cell r="D166" t="str">
            <v>GOVERNMENT</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Finland"/>
    </sheetNames>
    <sheetDataSet>
      <sheetData sheetId="0">
        <row r="48">
          <cell r="B48">
            <v>4304741</v>
          </cell>
          <cell r="C48">
            <v>4563025.46</v>
          </cell>
        </row>
        <row r="54">
          <cell r="C54">
            <v>150</v>
          </cell>
        </row>
        <row r="55">
          <cell r="C55">
            <v>200</v>
          </cell>
        </row>
        <row r="56">
          <cell r="C56">
            <v>0</v>
          </cell>
        </row>
        <row r="57">
          <cell r="C57">
            <v>350</v>
          </cell>
        </row>
        <row r="61">
          <cell r="C61">
            <v>104400000</v>
          </cell>
          <cell r="D61">
            <v>110664000</v>
          </cell>
        </row>
        <row r="67">
          <cell r="C67">
            <v>8700000</v>
          </cell>
        </row>
        <row r="81">
          <cell r="C81">
            <v>0.5</v>
          </cell>
        </row>
        <row r="82">
          <cell r="C82">
            <v>0.5</v>
          </cell>
        </row>
        <row r="84">
          <cell r="C84">
            <v>0.02</v>
          </cell>
        </row>
        <row r="85">
          <cell r="C85">
            <v>0.04</v>
          </cell>
        </row>
        <row r="86">
          <cell r="C86">
            <v>0.46</v>
          </cell>
        </row>
        <row r="87">
          <cell r="C87">
            <v>0.38</v>
          </cell>
        </row>
        <row r="88">
          <cell r="C88">
            <v>0.1</v>
          </cell>
        </row>
        <row r="90">
          <cell r="C90">
            <v>5503347</v>
          </cell>
        </row>
        <row r="96">
          <cell r="B96" t="str">
            <v>Less than 5 times per year</v>
          </cell>
        </row>
        <row r="108">
          <cell r="D108">
            <v>349598</v>
          </cell>
          <cell r="E108">
            <v>370573.88</v>
          </cell>
        </row>
        <row r="109">
          <cell r="D109">
            <v>196649</v>
          </cell>
          <cell r="E109">
            <v>208447.94</v>
          </cell>
        </row>
        <row r="110">
          <cell r="D110">
            <v>162331</v>
          </cell>
          <cell r="E110">
            <v>172070.86000000002</v>
          </cell>
        </row>
        <row r="111">
          <cell r="D111">
            <v>213113</v>
          </cell>
          <cell r="E111">
            <v>225899.78</v>
          </cell>
        </row>
        <row r="112">
          <cell r="D112">
            <v>142076</v>
          </cell>
          <cell r="E112">
            <v>150600.56</v>
          </cell>
        </row>
        <row r="113">
          <cell r="D113">
            <v>0</v>
          </cell>
          <cell r="E113">
            <v>0</v>
          </cell>
        </row>
        <row r="114">
          <cell r="D114">
            <v>0</v>
          </cell>
          <cell r="E114">
            <v>0</v>
          </cell>
          <cell r="F114">
            <v>0</v>
          </cell>
          <cell r="G114">
            <v>0</v>
          </cell>
        </row>
        <row r="115">
          <cell r="D115">
            <v>0</v>
          </cell>
          <cell r="E115">
            <v>0</v>
          </cell>
          <cell r="F115">
            <v>0</v>
          </cell>
          <cell r="G115">
            <v>0</v>
          </cell>
        </row>
        <row r="140">
          <cell r="C140" t="str">
            <v>Sony / Disney</v>
          </cell>
          <cell r="D140" t="str">
            <v>Movie</v>
          </cell>
        </row>
        <row r="141">
          <cell r="C141" t="str">
            <v>Nordisk Film</v>
          </cell>
          <cell r="D141" t="str">
            <v>Movie</v>
          </cell>
        </row>
        <row r="142">
          <cell r="C142" t="str">
            <v>SF Film</v>
          </cell>
          <cell r="D142" t="str">
            <v>Movie</v>
          </cell>
        </row>
        <row r="143">
          <cell r="C143" t="str">
            <v>Coca-Cola</v>
          </cell>
          <cell r="D143" t="str">
            <v>Beverages</v>
          </cell>
        </row>
        <row r="144">
          <cell r="C144" t="str">
            <v>Play Station</v>
          </cell>
          <cell r="D144" t="str">
            <v>Gameing</v>
          </cell>
        </row>
        <row r="145">
          <cell r="C145" t="str">
            <v>Battery</v>
          </cell>
          <cell r="D145" t="str">
            <v>Beverages</v>
          </cell>
        </row>
        <row r="146">
          <cell r="C146" t="str">
            <v>Ikea</v>
          </cell>
          <cell r="D146" t="str">
            <v>Home Interior</v>
          </cell>
        </row>
        <row r="147">
          <cell r="C147" t="str">
            <v>Fazer</v>
          </cell>
          <cell r="D147" t="str">
            <v>Food</v>
          </cell>
        </row>
        <row r="148">
          <cell r="C148" t="str">
            <v>Axe</v>
          </cell>
          <cell r="D148" t="str">
            <v>Cosmetic</v>
          </cell>
        </row>
        <row r="149">
          <cell r="C149" t="str">
            <v>Nestle</v>
          </cell>
          <cell r="D149" t="str">
            <v>FMCG</v>
          </cell>
        </row>
        <row r="157">
          <cell r="C157" t="str">
            <v>Coca-Cola Finland</v>
          </cell>
          <cell r="D157" t="str">
            <v>Soft drinks</v>
          </cell>
        </row>
        <row r="158">
          <cell r="C158" t="str">
            <v>Samsung</v>
          </cell>
          <cell r="D158" t="str">
            <v>Mobile</v>
          </cell>
        </row>
        <row r="159">
          <cell r="C159" t="str">
            <v>Cloetta Finland</v>
          </cell>
          <cell r="D159" t="str">
            <v>Candy</v>
          </cell>
        </row>
        <row r="160">
          <cell r="C160" t="str">
            <v>Eckes-Granini Finland</v>
          </cell>
          <cell r="D160" t="str">
            <v>Beverages</v>
          </cell>
        </row>
        <row r="161">
          <cell r="C161" t="str">
            <v>Sinebrychoff</v>
          </cell>
          <cell r="D161" t="str">
            <v>Beverages</v>
          </cell>
        </row>
        <row r="162">
          <cell r="C162" t="str">
            <v>Orkla Care</v>
          </cell>
          <cell r="D162" t="str">
            <v>Cosmetics</v>
          </cell>
        </row>
        <row r="163">
          <cell r="C163" t="str">
            <v>Unilever Finland</v>
          </cell>
          <cell r="D163" t="str">
            <v>FMCG</v>
          </cell>
        </row>
        <row r="164">
          <cell r="C164" t="str">
            <v>Dr.Oetker Finland</v>
          </cell>
          <cell r="D164" t="str">
            <v>FMCG</v>
          </cell>
        </row>
        <row r="165">
          <cell r="C165" t="str">
            <v>DNA Finland</v>
          </cell>
          <cell r="D165" t="str">
            <v>Telecom</v>
          </cell>
        </row>
        <row r="166">
          <cell r="C166" t="str">
            <v>Veikkaus</v>
          </cell>
          <cell r="D166" t="str">
            <v>Lottery</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Germany"/>
    </sheetNames>
    <sheetDataSet>
      <sheetData sheetId="0">
        <row r="48">
          <cell r="B48">
            <v>148386553</v>
          </cell>
          <cell r="C48">
            <v>157289746.18000001</v>
          </cell>
        </row>
        <row r="54">
          <cell r="C54">
            <v>589</v>
          </cell>
        </row>
        <row r="55">
          <cell r="C55">
            <v>3463</v>
          </cell>
        </row>
        <row r="56">
          <cell r="C56">
            <v>0</v>
          </cell>
        </row>
        <row r="57">
          <cell r="C57">
            <v>4052</v>
          </cell>
        </row>
        <row r="61">
          <cell r="C61">
            <v>1022964646</v>
          </cell>
          <cell r="D61">
            <v>1084342524.76</v>
          </cell>
        </row>
        <row r="67">
          <cell r="C67">
            <v>121103513</v>
          </cell>
        </row>
        <row r="81">
          <cell r="C81">
            <v>0.54</v>
          </cell>
        </row>
        <row r="82">
          <cell r="C82">
            <v>0.46</v>
          </cell>
        </row>
        <row r="84">
          <cell r="C84">
            <v>0.19</v>
          </cell>
        </row>
        <row r="85">
          <cell r="C85">
            <v>0.05</v>
          </cell>
        </row>
        <row r="86">
          <cell r="C86">
            <v>0.36</v>
          </cell>
        </row>
        <row r="87">
          <cell r="C87">
            <v>0.27</v>
          </cell>
        </row>
        <row r="88">
          <cell r="C88">
            <v>0.14000000000000001</v>
          </cell>
        </row>
        <row r="90">
          <cell r="C90" t="str">
            <v>82 175 700</v>
          </cell>
        </row>
        <row r="96">
          <cell r="B96" t="str">
            <v>Less than 5 times per year</v>
          </cell>
        </row>
        <row r="108">
          <cell r="D108">
            <v>241783.62</v>
          </cell>
          <cell r="E108">
            <v>256290.6372</v>
          </cell>
        </row>
        <row r="109">
          <cell r="D109">
            <v>754575.2</v>
          </cell>
          <cell r="E109">
            <v>799849.71199999994</v>
          </cell>
        </row>
        <row r="110">
          <cell r="D110">
            <v>0</v>
          </cell>
          <cell r="E110">
            <v>0</v>
          </cell>
        </row>
        <row r="111">
          <cell r="D111">
            <v>3000000</v>
          </cell>
          <cell r="E111">
            <v>3180000</v>
          </cell>
        </row>
        <row r="112">
          <cell r="D112">
            <v>300000</v>
          </cell>
          <cell r="E112">
            <v>318000</v>
          </cell>
        </row>
        <row r="113">
          <cell r="D113">
            <v>5700</v>
          </cell>
          <cell r="E113">
            <v>6042</v>
          </cell>
        </row>
        <row r="114">
          <cell r="D114">
            <v>0</v>
          </cell>
          <cell r="E114">
            <v>0</v>
          </cell>
          <cell r="F114">
            <v>0</v>
          </cell>
          <cell r="G114">
            <v>0</v>
          </cell>
        </row>
        <row r="115">
          <cell r="D115">
            <v>0</v>
          </cell>
          <cell r="E115">
            <v>0</v>
          </cell>
          <cell r="F115">
            <v>0</v>
          </cell>
          <cell r="G115">
            <v>0</v>
          </cell>
        </row>
        <row r="140">
          <cell r="C140" t="str">
            <v>Hosta Group</v>
          </cell>
          <cell r="D140" t="str">
            <v>Food</v>
          </cell>
        </row>
        <row r="141">
          <cell r="C141" t="str">
            <v>Reemtsma</v>
          </cell>
          <cell r="D141" t="str">
            <v>Cigarette</v>
          </cell>
        </row>
        <row r="142">
          <cell r="C142" t="str">
            <v>Pohl Boskamp</v>
          </cell>
          <cell r="D142" t="str">
            <v>Medical</v>
          </cell>
        </row>
        <row r="143">
          <cell r="C143" t="str">
            <v>Mars - Pedigree</v>
          </cell>
          <cell r="D143" t="str">
            <v>Food</v>
          </cell>
        </row>
        <row r="144">
          <cell r="C144" t="str">
            <v>MDR Kultur</v>
          </cell>
          <cell r="D144" t="str">
            <v>Media</v>
          </cell>
        </row>
        <row r="145">
          <cell r="C145" t="str">
            <v>Super RTL</v>
          </cell>
          <cell r="D145" t="str">
            <v>Media</v>
          </cell>
        </row>
        <row r="146">
          <cell r="C146" t="str">
            <v>KFC</v>
          </cell>
          <cell r="D146" t="str">
            <v>Food</v>
          </cell>
        </row>
        <row r="147">
          <cell r="C147" t="str">
            <v>Wickie Musical</v>
          </cell>
          <cell r="D147" t="str">
            <v>Musical</v>
          </cell>
        </row>
        <row r="148">
          <cell r="C148" t="str">
            <v>Café Royal</v>
          </cell>
          <cell r="D148" t="str">
            <v>Food</v>
          </cell>
        </row>
        <row r="149">
          <cell r="C149" t="str">
            <v>Droemer Knaur Verlag</v>
          </cell>
          <cell r="D149" t="str">
            <v>Book</v>
          </cell>
        </row>
        <row r="157">
          <cell r="C157" t="str">
            <v>STRAUSS ENGELBERT, BIEBERGEMUEND</v>
          </cell>
          <cell r="D157" t="str">
            <v>Textiles + Clothing</v>
          </cell>
        </row>
        <row r="158">
          <cell r="C158" t="str">
            <v>BUNDESZ.F.GESUNDH.AUFKLAER., KOELN</v>
          </cell>
          <cell r="D158" t="str">
            <v>Services</v>
          </cell>
        </row>
        <row r="159">
          <cell r="C159" t="str">
            <v>UNILEVER DT., HH</v>
          </cell>
          <cell r="D159" t="str">
            <v>Food</v>
          </cell>
        </row>
        <row r="160">
          <cell r="C160" t="str">
            <v>FERRERO DT., FFM</v>
          </cell>
          <cell r="D160" t="str">
            <v>Food</v>
          </cell>
        </row>
        <row r="161">
          <cell r="C161" t="str">
            <v>GOOGLE GERMANY, HH</v>
          </cell>
          <cell r="D161" t="str">
            <v>Telecommunications</v>
          </cell>
        </row>
        <row r="162">
          <cell r="C162" t="str">
            <v>TELEFONICA GERMANY, MUC</v>
          </cell>
          <cell r="D162" t="str">
            <v>Telecommunications</v>
          </cell>
        </row>
        <row r="163">
          <cell r="C163" t="str">
            <v>CHECK24 VERGLEICHSPORTAL, MUC</v>
          </cell>
          <cell r="D163" t="str">
            <v>Services</v>
          </cell>
        </row>
        <row r="164">
          <cell r="C164" t="str">
            <v>DAIMLER AG, STUTTG</v>
          </cell>
          <cell r="D164" t="str">
            <v>Automotive</v>
          </cell>
        </row>
        <row r="165">
          <cell r="C165" t="str">
            <v>DT.SPARK.-+GIROVERBAND, BER</v>
          </cell>
          <cell r="D165" t="str">
            <v>Finance</v>
          </cell>
        </row>
        <row r="166">
          <cell r="C166" t="str">
            <v>COCA-COLA, BER</v>
          </cell>
          <cell r="D166" t="str">
            <v>Beverages</v>
          </cell>
        </row>
        <row r="175">
          <cell r="C175" t="str">
            <v>O2</v>
          </cell>
          <cell r="D175" t="str">
            <v>Telecommunication</v>
          </cell>
        </row>
        <row r="176">
          <cell r="C176" t="str">
            <v>Müller Joghurt</v>
          </cell>
          <cell r="D176" t="str">
            <v>Food</v>
          </cell>
        </row>
        <row r="177">
          <cell r="C177" t="str">
            <v>O2</v>
          </cell>
          <cell r="D177" t="str">
            <v>Telecommunication</v>
          </cell>
        </row>
        <row r="178">
          <cell r="C178" t="str">
            <v>Audi</v>
          </cell>
          <cell r="D178" t="str">
            <v>Cars</v>
          </cell>
        </row>
        <row r="179">
          <cell r="C179" t="str">
            <v>Google</v>
          </cell>
          <cell r="D179" t="str">
            <v>Internet</v>
          </cell>
        </row>
        <row r="180">
          <cell r="C180" t="str">
            <v>Google</v>
          </cell>
          <cell r="D180" t="str">
            <v>Internet</v>
          </cell>
        </row>
        <row r="181">
          <cell r="C181" t="str">
            <v>O2</v>
          </cell>
          <cell r="D181" t="str">
            <v>Telecommunication</v>
          </cell>
        </row>
        <row r="182">
          <cell r="C182" t="str">
            <v>Audi</v>
          </cell>
          <cell r="D182" t="str">
            <v>Cars</v>
          </cell>
        </row>
        <row r="183">
          <cell r="C183" t="str">
            <v>Seat Ateca</v>
          </cell>
          <cell r="D183" t="str">
            <v>Cars</v>
          </cell>
        </row>
        <row r="184">
          <cell r="C184" t="str">
            <v>EA Battlefield</v>
          </cell>
          <cell r="D184" t="str">
            <v>Games</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Greece"/>
    </sheetNames>
    <sheetDataSet>
      <sheetData sheetId="0">
        <row r="54">
          <cell r="C54">
            <v>250</v>
          </cell>
        </row>
        <row r="55">
          <cell r="C55">
            <v>91</v>
          </cell>
        </row>
        <row r="56">
          <cell r="C56">
            <v>0</v>
          </cell>
        </row>
        <row r="57">
          <cell r="C57">
            <v>341</v>
          </cell>
        </row>
        <row r="61">
          <cell r="C61">
            <v>60300000</v>
          </cell>
          <cell r="D61">
            <v>63918000</v>
          </cell>
        </row>
        <row r="67">
          <cell r="C67">
            <v>10050000</v>
          </cell>
        </row>
        <row r="81">
          <cell r="C81">
            <v>0.51</v>
          </cell>
        </row>
        <row r="82">
          <cell r="C82">
            <v>0.49</v>
          </cell>
        </row>
        <row r="84">
          <cell r="C84" t="str">
            <v>N/A</v>
          </cell>
        </row>
        <row r="85">
          <cell r="C85">
            <v>0.1</v>
          </cell>
        </row>
        <row r="86">
          <cell r="C86">
            <v>0.55000000000000004</v>
          </cell>
        </row>
        <row r="87">
          <cell r="C87">
            <v>0.25</v>
          </cell>
        </row>
        <row r="88">
          <cell r="C88">
            <v>0.1</v>
          </cell>
        </row>
        <row r="90">
          <cell r="C90">
            <v>10783748</v>
          </cell>
        </row>
        <row r="96">
          <cell r="B96" t="str">
            <v>Less than 5 times per year</v>
          </cell>
        </row>
        <row r="108">
          <cell r="D108" t="str">
            <v>N/A</v>
          </cell>
          <cell r="E108" t="e">
            <v>#VALUE!</v>
          </cell>
        </row>
        <row r="109">
          <cell r="D109" t="str">
            <v>N/A</v>
          </cell>
          <cell r="E109" t="e">
            <v>#VALUE!</v>
          </cell>
        </row>
        <row r="110">
          <cell r="D110">
            <v>0</v>
          </cell>
          <cell r="E110">
            <v>0</v>
          </cell>
        </row>
        <row r="111">
          <cell r="D111">
            <v>0</v>
          </cell>
          <cell r="E111">
            <v>0</v>
          </cell>
        </row>
        <row r="112">
          <cell r="D112">
            <v>0</v>
          </cell>
          <cell r="E112">
            <v>0</v>
          </cell>
        </row>
        <row r="113">
          <cell r="D113" t="str">
            <v>N/A</v>
          </cell>
          <cell r="E113" t="e">
            <v>#VALUE!</v>
          </cell>
        </row>
        <row r="114">
          <cell r="D114">
            <v>0</v>
          </cell>
          <cell r="E114">
            <v>0</v>
          </cell>
        </row>
        <row r="115">
          <cell r="D115">
            <v>0</v>
          </cell>
          <cell r="E115">
            <v>0</v>
          </cell>
        </row>
        <row r="140">
          <cell r="C140" t="str">
            <v>COSMOTE</v>
          </cell>
          <cell r="D140" t="str">
            <v>Telecoms</v>
          </cell>
        </row>
        <row r="141">
          <cell r="C141" t="str">
            <v>VODAFONE</v>
          </cell>
          <cell r="D141" t="str">
            <v>Telecoms</v>
          </cell>
        </row>
        <row r="142">
          <cell r="C142" t="str">
            <v>CYTA</v>
          </cell>
          <cell r="D142" t="str">
            <v>Telecoms</v>
          </cell>
        </row>
        <row r="143">
          <cell r="C143" t="str">
            <v>NOVACINEMA</v>
          </cell>
          <cell r="D143" t="str">
            <v>Pay TV</v>
          </cell>
        </row>
        <row r="144">
          <cell r="C144" t="str">
            <v>UNILEVER-ALGIDA</v>
          </cell>
          <cell r="D144" t="str">
            <v>Ice Cream</v>
          </cell>
        </row>
        <row r="145">
          <cell r="C145" t="str">
            <v>COCA COLA</v>
          </cell>
          <cell r="D145" t="str">
            <v>Non-Alcoholic Beverages</v>
          </cell>
        </row>
        <row r="146">
          <cell r="C146" t="str">
            <v>AROMCA</v>
          </cell>
          <cell r="D146" t="str">
            <v>Fragrance</v>
          </cell>
        </row>
        <row r="147">
          <cell r="C147" t="str">
            <v>NESTLE</v>
          </cell>
          <cell r="D147" t="str">
            <v>Food &amp; Beverage</v>
          </cell>
        </row>
        <row r="148">
          <cell r="C148" t="str">
            <v>Name</v>
          </cell>
          <cell r="D148" t="str">
            <v>Industry</v>
          </cell>
        </row>
        <row r="149">
          <cell r="C149" t="str">
            <v>Name</v>
          </cell>
          <cell r="D149" t="str">
            <v>Industry</v>
          </cell>
        </row>
        <row r="157">
          <cell r="C157" t="str">
            <v>COSMOTE</v>
          </cell>
          <cell r="D157" t="str">
            <v>Telecoms</v>
          </cell>
        </row>
        <row r="158">
          <cell r="C158" t="str">
            <v>COCA COLA</v>
          </cell>
          <cell r="D158" t="str">
            <v>Non-Alcoholic Beverages</v>
          </cell>
        </row>
        <row r="159">
          <cell r="C159" t="str">
            <v>MASTERCARD</v>
          </cell>
          <cell r="D159" t="str">
            <v>Banking</v>
          </cell>
        </row>
        <row r="160">
          <cell r="C160" t="str">
            <v>ALPHA BANK</v>
          </cell>
          <cell r="D160" t="str">
            <v>Banks</v>
          </cell>
        </row>
        <row r="161">
          <cell r="C161" t="str">
            <v>NESTLE</v>
          </cell>
          <cell r="D161" t="str">
            <v>Food &amp; Beverage</v>
          </cell>
        </row>
        <row r="162">
          <cell r="C162" t="str">
            <v>FAGE</v>
          </cell>
          <cell r="D162" t="str">
            <v>Dairy Products</v>
          </cell>
        </row>
        <row r="163">
          <cell r="C163" t="str">
            <v>PAPADOPOULOU</v>
          </cell>
          <cell r="D163" t="str">
            <v>Confectionery-Snacks</v>
          </cell>
        </row>
        <row r="164">
          <cell r="C164" t="str">
            <v>GROUPAMA</v>
          </cell>
          <cell r="D164" t="str">
            <v>Insurance</v>
          </cell>
        </row>
        <row r="165">
          <cell r="C165" t="str">
            <v>AEGEAN</v>
          </cell>
          <cell r="D165" t="str">
            <v>Airlines</v>
          </cell>
        </row>
        <row r="166">
          <cell r="C166" t="str">
            <v>HUAWEI</v>
          </cell>
          <cell r="D166" t="str">
            <v>Telecoms Equipment</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Guatemala"/>
    </sheetNames>
    <sheetDataSet>
      <sheetData sheetId="0">
        <row r="48">
          <cell r="B48">
            <v>10327719</v>
          </cell>
          <cell r="C48">
            <v>1445880.6600000001</v>
          </cell>
        </row>
        <row r="54">
          <cell r="C54">
            <v>128</v>
          </cell>
        </row>
        <row r="55">
          <cell r="C55">
            <v>19</v>
          </cell>
        </row>
        <row r="56">
          <cell r="C56">
            <v>0</v>
          </cell>
        </row>
        <row r="57">
          <cell r="C57">
            <v>147</v>
          </cell>
        </row>
        <row r="61">
          <cell r="C61">
            <v>218631919</v>
          </cell>
          <cell r="D61">
            <v>30608468.660000004</v>
          </cell>
        </row>
        <row r="67">
          <cell r="C67">
            <v>5954407</v>
          </cell>
        </row>
        <row r="81">
          <cell r="C81">
            <v>0.41</v>
          </cell>
        </row>
        <row r="82">
          <cell r="C82">
            <v>0.59</v>
          </cell>
        </row>
        <row r="84">
          <cell r="C84">
            <v>0.14000000000000001</v>
          </cell>
        </row>
        <row r="85">
          <cell r="C85">
            <v>0.28999999999999998</v>
          </cell>
        </row>
        <row r="86">
          <cell r="C86">
            <v>0.33</v>
          </cell>
        </row>
        <row r="87">
          <cell r="C87">
            <v>0.21</v>
          </cell>
        </row>
        <row r="88">
          <cell r="C88">
            <v>0.03</v>
          </cell>
        </row>
        <row r="90">
          <cell r="C90" t="str">
            <v>16,947,330</v>
          </cell>
        </row>
        <row r="96">
          <cell r="B96" t="str">
            <v>11-15 times per year</v>
          </cell>
        </row>
        <row r="108">
          <cell r="D108">
            <v>0</v>
          </cell>
        </row>
        <row r="109">
          <cell r="D109">
            <v>0</v>
          </cell>
        </row>
        <row r="110">
          <cell r="D110">
            <v>0</v>
          </cell>
        </row>
        <row r="111">
          <cell r="D111">
            <v>0</v>
          </cell>
        </row>
        <row r="112">
          <cell r="D112">
            <v>0</v>
          </cell>
        </row>
        <row r="113">
          <cell r="D113">
            <v>0</v>
          </cell>
        </row>
        <row r="114">
          <cell r="D114">
            <v>0</v>
          </cell>
        </row>
        <row r="115">
          <cell r="D115">
            <v>0</v>
          </cell>
        </row>
        <row r="157">
          <cell r="C157" t="str">
            <v>MAYCOM</v>
          </cell>
          <cell r="D157">
            <v>0</v>
          </cell>
        </row>
        <row r="158">
          <cell r="C158" t="str">
            <v>SUPERMERCADO LA TORRE</v>
          </cell>
          <cell r="D158" t="str">
            <v>RETAIL</v>
          </cell>
        </row>
        <row r="159">
          <cell r="C159" t="str">
            <v>SC JOHNSON</v>
          </cell>
          <cell r="D159" t="str">
            <v>CPG</v>
          </cell>
        </row>
        <row r="160">
          <cell r="C160" t="str">
            <v>BANCO INDUSTRIAL</v>
          </cell>
          <cell r="D160" t="str">
            <v>BANK</v>
          </cell>
        </row>
        <row r="161">
          <cell r="C161" t="str">
            <v>ASEGURADORA LA CEIBA</v>
          </cell>
          <cell r="D161" t="str">
            <v>INSURANCE</v>
          </cell>
        </row>
        <row r="162">
          <cell r="C162" t="str">
            <v>TELEFONICA</v>
          </cell>
          <cell r="D162" t="str">
            <v>CARRIER</v>
          </cell>
        </row>
        <row r="163">
          <cell r="C163" t="str">
            <v>DIANA</v>
          </cell>
          <cell r="D163" t="str">
            <v>CPG</v>
          </cell>
        </row>
        <row r="164">
          <cell r="C164" t="str">
            <v>SUN TEA</v>
          </cell>
          <cell r="D164" t="str">
            <v>CPG</v>
          </cell>
        </row>
        <row r="165">
          <cell r="C165" t="str">
            <v>SABA</v>
          </cell>
          <cell r="D165" t="str">
            <v>CPG</v>
          </cell>
        </row>
        <row r="166">
          <cell r="C166" t="str">
            <v>FRITOLAY</v>
          </cell>
          <cell r="D166" t="str">
            <v>CPG</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Honduras"/>
    </sheetNames>
    <sheetDataSet>
      <sheetData sheetId="0">
        <row r="108">
          <cell r="D108">
            <v>0</v>
          </cell>
        </row>
        <row r="109">
          <cell r="D109">
            <v>0</v>
          </cell>
        </row>
        <row r="110">
          <cell r="D110">
            <v>0</v>
          </cell>
        </row>
        <row r="111">
          <cell r="D111">
            <v>0</v>
          </cell>
        </row>
        <row r="112">
          <cell r="D112">
            <v>0</v>
          </cell>
        </row>
        <row r="113">
          <cell r="D113">
            <v>0</v>
          </cell>
        </row>
        <row r="114">
          <cell r="D114">
            <v>0</v>
          </cell>
        </row>
        <row r="115">
          <cell r="D115">
            <v>0</v>
          </cell>
        </row>
        <row r="157">
          <cell r="C157" t="str">
            <v>CORPORACION JAAR</v>
          </cell>
          <cell r="D157" t="str">
            <v>CAR DEALER</v>
          </cell>
        </row>
        <row r="158">
          <cell r="C158" t="str">
            <v>Sercom de Honduras</v>
          </cell>
          <cell r="D158" t="str">
            <v>CARRIER</v>
          </cell>
        </row>
        <row r="159">
          <cell r="C159" t="str">
            <v>Espresso Americano</v>
          </cell>
          <cell r="D159" t="str">
            <v>FOOD SERVICE INDUSTRY</v>
          </cell>
        </row>
        <row r="160">
          <cell r="C160" t="str">
            <v>Grupo Comidas</v>
          </cell>
          <cell r="D160" t="str">
            <v>FOOD SERVICE INDUSTRY</v>
          </cell>
        </row>
        <row r="161">
          <cell r="C161" t="str">
            <v>GRUPO Q</v>
          </cell>
          <cell r="D161" t="str">
            <v>CAR DEALER</v>
          </cell>
        </row>
        <row r="162">
          <cell r="C162" t="str">
            <v>BAC HONDURAS</v>
          </cell>
          <cell r="D162" t="str">
            <v>BANK</v>
          </cell>
        </row>
        <row r="163">
          <cell r="C163" t="str">
            <v>UNO PETROLEO</v>
          </cell>
          <cell r="D163" t="str">
            <v>OIL INDUSTRY</v>
          </cell>
        </row>
        <row r="164">
          <cell r="C164" t="str">
            <v>Corporacion Dinant</v>
          </cell>
          <cell r="D164" t="str">
            <v>RETAIL</v>
          </cell>
        </row>
        <row r="165">
          <cell r="C165" t="str">
            <v>DIUNSA</v>
          </cell>
          <cell r="D165" t="str">
            <v>RETAIL</v>
          </cell>
        </row>
        <row r="166">
          <cell r="C166" t="str">
            <v>EMSULA</v>
          </cell>
          <cell r="D166" t="str">
            <v>CPG</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Nicaragua"/>
    </sheetNames>
    <sheetDataSet>
      <sheetData sheetId="0">
        <row r="48">
          <cell r="B48">
            <v>17733000</v>
          </cell>
          <cell r="C48">
            <v>602922</v>
          </cell>
        </row>
        <row r="54">
          <cell r="C54">
            <v>41</v>
          </cell>
        </row>
        <row r="55">
          <cell r="C55">
            <v>4</v>
          </cell>
        </row>
        <row r="56">
          <cell r="C56">
            <v>0</v>
          </cell>
        </row>
        <row r="57">
          <cell r="C57">
            <v>45</v>
          </cell>
        </row>
        <row r="61">
          <cell r="C61">
            <v>249292517</v>
          </cell>
          <cell r="D61">
            <v>8475945.5779999997</v>
          </cell>
        </row>
        <row r="67">
          <cell r="C67">
            <v>2092344</v>
          </cell>
        </row>
        <row r="81">
          <cell r="C81">
            <v>0.41</v>
          </cell>
        </row>
        <row r="82">
          <cell r="C82">
            <v>0.59</v>
          </cell>
        </row>
        <row r="84">
          <cell r="C84">
            <v>0.01</v>
          </cell>
        </row>
        <row r="85">
          <cell r="C85">
            <v>0.28999999999999998</v>
          </cell>
        </row>
        <row r="86">
          <cell r="C86">
            <v>0.33</v>
          </cell>
        </row>
        <row r="87">
          <cell r="C87">
            <v>0.21</v>
          </cell>
        </row>
        <row r="88">
          <cell r="C88">
            <v>0.03</v>
          </cell>
        </row>
        <row r="90">
          <cell r="C90">
            <v>6206129</v>
          </cell>
        </row>
        <row r="96">
          <cell r="B96" t="str">
            <v>11-15 times per year</v>
          </cell>
        </row>
        <row r="108">
          <cell r="D108">
            <v>0</v>
          </cell>
        </row>
        <row r="109">
          <cell r="D109">
            <v>0</v>
          </cell>
        </row>
        <row r="110">
          <cell r="D110">
            <v>0</v>
          </cell>
        </row>
        <row r="111">
          <cell r="D111">
            <v>0</v>
          </cell>
        </row>
        <row r="112">
          <cell r="D112">
            <v>0</v>
          </cell>
        </row>
        <row r="113">
          <cell r="D113">
            <v>0</v>
          </cell>
        </row>
        <row r="114">
          <cell r="D114">
            <v>0</v>
          </cell>
        </row>
        <row r="115">
          <cell r="D115">
            <v>0</v>
          </cell>
        </row>
        <row r="140">
          <cell r="C140" t="str">
            <v>Name</v>
          </cell>
          <cell r="D140" t="str">
            <v>Industry</v>
          </cell>
        </row>
        <row r="141">
          <cell r="C141" t="str">
            <v>Name</v>
          </cell>
          <cell r="D141" t="str">
            <v>Industry</v>
          </cell>
        </row>
        <row r="142">
          <cell r="C142" t="str">
            <v>Name</v>
          </cell>
          <cell r="D142" t="str">
            <v>Industry</v>
          </cell>
        </row>
        <row r="143">
          <cell r="C143" t="str">
            <v>Name</v>
          </cell>
          <cell r="D143" t="str">
            <v>Industry</v>
          </cell>
        </row>
        <row r="144">
          <cell r="C144" t="str">
            <v>Name</v>
          </cell>
          <cell r="D144" t="str">
            <v>Industry</v>
          </cell>
        </row>
        <row r="145">
          <cell r="C145" t="str">
            <v>Name</v>
          </cell>
          <cell r="D145" t="str">
            <v>Industry</v>
          </cell>
        </row>
        <row r="146">
          <cell r="C146" t="str">
            <v>Name</v>
          </cell>
          <cell r="D146" t="str">
            <v>Industry</v>
          </cell>
        </row>
        <row r="147">
          <cell r="C147" t="str">
            <v>Name</v>
          </cell>
          <cell r="D147" t="str">
            <v>Industry</v>
          </cell>
        </row>
        <row r="148">
          <cell r="C148" t="str">
            <v>Name</v>
          </cell>
          <cell r="D148" t="str">
            <v>Industry</v>
          </cell>
        </row>
        <row r="149">
          <cell r="C149" t="str">
            <v>Name</v>
          </cell>
          <cell r="D149" t="str">
            <v>Industry</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Panama"/>
    </sheetNames>
    <sheetDataSet>
      <sheetData sheetId="0">
        <row r="48">
          <cell r="B48">
            <v>3000000</v>
          </cell>
          <cell r="C48">
            <v>3000000</v>
          </cell>
        </row>
        <row r="54">
          <cell r="C54">
            <v>91</v>
          </cell>
        </row>
        <row r="55">
          <cell r="C55">
            <v>21</v>
          </cell>
        </row>
        <row r="56">
          <cell r="C56">
            <v>0</v>
          </cell>
        </row>
        <row r="57">
          <cell r="C57">
            <v>112</v>
          </cell>
        </row>
        <row r="61">
          <cell r="C61">
            <v>33403191</v>
          </cell>
          <cell r="D61">
            <v>33403191</v>
          </cell>
        </row>
        <row r="67">
          <cell r="C67">
            <v>6475038</v>
          </cell>
        </row>
        <row r="81">
          <cell r="C81">
            <v>0.41</v>
          </cell>
        </row>
        <row r="82">
          <cell r="C82">
            <v>0.59</v>
          </cell>
        </row>
        <row r="84">
          <cell r="C84">
            <v>0.14000000000000001</v>
          </cell>
        </row>
        <row r="85">
          <cell r="C85">
            <v>0.28999999999999998</v>
          </cell>
        </row>
        <row r="86">
          <cell r="C86">
            <v>0.33</v>
          </cell>
        </row>
        <row r="87">
          <cell r="C87">
            <v>0.21</v>
          </cell>
        </row>
        <row r="88">
          <cell r="C88">
            <v>0.03</v>
          </cell>
        </row>
        <row r="90">
          <cell r="C90">
            <v>4040790</v>
          </cell>
        </row>
        <row r="96">
          <cell r="B96" t="str">
            <v>11-15 times per year</v>
          </cell>
        </row>
        <row r="108">
          <cell r="D108">
            <v>0</v>
          </cell>
        </row>
        <row r="109">
          <cell r="D109">
            <v>0</v>
          </cell>
        </row>
        <row r="110">
          <cell r="D110">
            <v>0</v>
          </cell>
        </row>
        <row r="111">
          <cell r="D111">
            <v>0</v>
          </cell>
        </row>
        <row r="112">
          <cell r="D112">
            <v>0</v>
          </cell>
        </row>
        <row r="113">
          <cell r="D113">
            <v>0</v>
          </cell>
        </row>
        <row r="114">
          <cell r="D114">
            <v>0</v>
          </cell>
        </row>
        <row r="115">
          <cell r="D115">
            <v>0</v>
          </cell>
        </row>
        <row r="157">
          <cell r="C157" t="str">
            <v>MASTERCARD</v>
          </cell>
          <cell r="D157" t="str">
            <v>FINANCE</v>
          </cell>
        </row>
        <row r="158">
          <cell r="C158" t="str">
            <v>CLARO</v>
          </cell>
          <cell r="D158" t="str">
            <v>CARRIER</v>
          </cell>
        </row>
        <row r="159">
          <cell r="C159" t="str">
            <v>SAMSUNG</v>
          </cell>
          <cell r="D159" t="str">
            <v>TECHNOLOGY</v>
          </cell>
        </row>
        <row r="160">
          <cell r="C160" t="str">
            <v>SISTEMAS MCOPCO</v>
          </cell>
          <cell r="D160" t="str">
            <v>FOOD SERVICE INDUSTRY</v>
          </cell>
        </row>
        <row r="161">
          <cell r="C161" t="str">
            <v>FEDECOMPRAS</v>
          </cell>
          <cell r="D161" t="str">
            <v>RETAIL</v>
          </cell>
        </row>
        <row r="162">
          <cell r="C162" t="str">
            <v>GRUPO TOVA</v>
          </cell>
          <cell r="D162" t="str">
            <v>RETAIL</v>
          </cell>
        </row>
        <row r="163">
          <cell r="C163" t="str">
            <v>FRANQUICIAS PANAMEÑAS</v>
          </cell>
          <cell r="D163" t="str">
            <v>FOOD SERVICE INDUSTRY</v>
          </cell>
        </row>
        <row r="164">
          <cell r="C164" t="str">
            <v>BOLTIO</v>
          </cell>
          <cell r="D164" t="str">
            <v>RETAIL</v>
          </cell>
        </row>
        <row r="165">
          <cell r="C165" t="str">
            <v>MEAD JHONSON NUTRITION</v>
          </cell>
          <cell r="D165" t="str">
            <v>CPG</v>
          </cell>
        </row>
        <row r="166">
          <cell r="C166" t="str">
            <v>JEAN SPORT</v>
          </cell>
          <cell r="D166" t="str">
            <v>RETAIL</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Argentina"/>
    </sheetNames>
    <sheetDataSet>
      <sheetData sheetId="0">
        <row r="33">
          <cell r="B33">
            <v>469800000</v>
          </cell>
          <cell r="C33">
            <v>31006800</v>
          </cell>
        </row>
        <row r="43">
          <cell r="C43">
            <v>400</v>
          </cell>
        </row>
        <row r="44">
          <cell r="C44">
            <v>400</v>
          </cell>
        </row>
        <row r="45">
          <cell r="C45">
            <v>0</v>
          </cell>
        </row>
        <row r="46">
          <cell r="C46">
            <v>800</v>
          </cell>
        </row>
        <row r="56">
          <cell r="C56">
            <v>35000</v>
          </cell>
          <cell r="D56">
            <v>2310</v>
          </cell>
        </row>
        <row r="57">
          <cell r="C57">
            <v>50000</v>
          </cell>
          <cell r="D57">
            <v>3300</v>
          </cell>
        </row>
        <row r="59">
          <cell r="C59">
            <v>130000</v>
          </cell>
          <cell r="D59">
            <v>8580</v>
          </cell>
        </row>
        <row r="60">
          <cell r="C60">
            <v>170000</v>
          </cell>
          <cell r="D60">
            <v>11220</v>
          </cell>
        </row>
        <row r="61">
          <cell r="C61">
            <v>7500000</v>
          </cell>
          <cell r="D61">
            <v>495000</v>
          </cell>
        </row>
        <row r="67">
          <cell r="C67">
            <v>8039000</v>
          </cell>
          <cell r="D67">
            <v>530574</v>
          </cell>
        </row>
        <row r="86">
          <cell r="C86" t="str">
            <v>Banco Galicia</v>
          </cell>
          <cell r="D86" t="str">
            <v>Bank</v>
          </cell>
        </row>
        <row r="87">
          <cell r="C87" t="str">
            <v>Burger King</v>
          </cell>
          <cell r="D87" t="str">
            <v>Foods</v>
          </cell>
        </row>
        <row r="88">
          <cell r="C88" t="str">
            <v>PUIGG</v>
          </cell>
          <cell r="D88" t="str">
            <v>COSMETICHS</v>
          </cell>
        </row>
        <row r="89">
          <cell r="C89" t="str">
            <v>HBO</v>
          </cell>
          <cell r="D89" t="str">
            <v>TV</v>
          </cell>
        </row>
        <row r="90">
          <cell r="C90" t="str">
            <v>Buenos Aires Government</v>
          </cell>
          <cell r="D90" t="str">
            <v>Government</v>
          </cell>
        </row>
        <row r="91">
          <cell r="C91" t="str">
            <v>Danone</v>
          </cell>
          <cell r="D91" t="str">
            <v>Foods</v>
          </cell>
        </row>
        <row r="92">
          <cell r="C92" t="str">
            <v>Nike</v>
          </cell>
          <cell r="D92" t="str">
            <v>Textile</v>
          </cell>
        </row>
        <row r="93">
          <cell r="C93" t="str">
            <v>DirecTV</v>
          </cell>
          <cell r="D93" t="str">
            <v>TV</v>
          </cell>
        </row>
        <row r="94">
          <cell r="C94" t="str">
            <v>Feria del Libro</v>
          </cell>
          <cell r="D94" t="str">
            <v>Event</v>
          </cell>
        </row>
        <row r="95">
          <cell r="C95" t="str">
            <v>Name</v>
          </cell>
          <cell r="D95" t="str">
            <v>Industry</v>
          </cell>
        </row>
        <row r="103">
          <cell r="C103" t="str">
            <v>BANCO GALICIA</v>
          </cell>
          <cell r="D103" t="str">
            <v>Bank</v>
          </cell>
        </row>
        <row r="104">
          <cell r="C104" t="str">
            <v>YPF</v>
          </cell>
          <cell r="D104" t="str">
            <v>Oil</v>
          </cell>
        </row>
        <row r="105">
          <cell r="C105" t="str">
            <v>TELEFONICA</v>
          </cell>
          <cell r="D105" t="str">
            <v>Communicatios</v>
          </cell>
        </row>
        <row r="106">
          <cell r="C106" t="str">
            <v>UCA</v>
          </cell>
          <cell r="D106" t="str">
            <v>Education</v>
          </cell>
        </row>
        <row r="107">
          <cell r="C107" t="str">
            <v>MERCEDES BENZ</v>
          </cell>
          <cell r="D107" t="str">
            <v>Auto</v>
          </cell>
        </row>
        <row r="108">
          <cell r="C108" t="str">
            <v>SWISS MEDICAL</v>
          </cell>
          <cell r="D108" t="str">
            <v>Health</v>
          </cell>
        </row>
        <row r="109">
          <cell r="C109" t="str">
            <v>GALENO</v>
          </cell>
          <cell r="D109" t="str">
            <v>Health</v>
          </cell>
        </row>
        <row r="110">
          <cell r="C110" t="str">
            <v>OSDE</v>
          </cell>
          <cell r="D110" t="str">
            <v>Health</v>
          </cell>
        </row>
        <row r="111">
          <cell r="C111" t="str">
            <v>BRANCA</v>
          </cell>
          <cell r="D111" t="str">
            <v>Alcohol</v>
          </cell>
        </row>
        <row r="112">
          <cell r="C112" t="str">
            <v>USAL</v>
          </cell>
          <cell r="D112" t="str">
            <v>Education</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Argentina"/>
    </sheetNames>
    <sheetDataSet>
      <sheetData sheetId="0">
        <row r="48">
          <cell r="B48">
            <v>503000000</v>
          </cell>
          <cell r="C48">
            <v>28671000</v>
          </cell>
        </row>
        <row r="58">
          <cell r="C58">
            <v>440</v>
          </cell>
        </row>
        <row r="59">
          <cell r="C59">
            <v>400</v>
          </cell>
        </row>
        <row r="60">
          <cell r="C60">
            <v>0</v>
          </cell>
        </row>
        <row r="61">
          <cell r="C61">
            <v>840</v>
          </cell>
        </row>
        <row r="65">
          <cell r="C65">
            <v>24323833</v>
          </cell>
        </row>
        <row r="79">
          <cell r="C79">
            <v>0</v>
          </cell>
          <cell r="D79">
            <v>0</v>
          </cell>
        </row>
        <row r="80">
          <cell r="C80">
            <v>0</v>
          </cell>
          <cell r="D80">
            <v>0</v>
          </cell>
        </row>
        <row r="81">
          <cell r="C81">
            <v>0</v>
          </cell>
          <cell r="D81">
            <v>0</v>
          </cell>
        </row>
        <row r="82">
          <cell r="C82">
            <v>150000</v>
          </cell>
          <cell r="D82">
            <v>8550</v>
          </cell>
        </row>
        <row r="83">
          <cell r="C83">
            <v>0</v>
          </cell>
          <cell r="D83">
            <v>0</v>
          </cell>
        </row>
        <row r="84">
          <cell r="C84">
            <v>16273000</v>
          </cell>
          <cell r="D84">
            <v>927561</v>
          </cell>
        </row>
        <row r="90">
          <cell r="C90">
            <v>19800000</v>
          </cell>
          <cell r="D90">
            <v>1128600</v>
          </cell>
        </row>
        <row r="110">
          <cell r="C110" t="str">
            <v>Banco Galicia</v>
          </cell>
          <cell r="D110" t="str">
            <v>Bank</v>
          </cell>
        </row>
        <row r="111">
          <cell r="C111" t="str">
            <v>Burger King</v>
          </cell>
          <cell r="D111" t="str">
            <v>Food</v>
          </cell>
        </row>
        <row r="112">
          <cell r="C112" t="str">
            <v>Mostaza</v>
          </cell>
          <cell r="D112" t="str">
            <v>Food</v>
          </cell>
        </row>
        <row r="113">
          <cell r="C113" t="str">
            <v>Prime</v>
          </cell>
          <cell r="D113" t="str">
            <v>Pharmacy</v>
          </cell>
        </row>
        <row r="114">
          <cell r="C114" t="str">
            <v>Name</v>
          </cell>
          <cell r="D114" t="str">
            <v>Industry</v>
          </cell>
        </row>
        <row r="115">
          <cell r="C115" t="str">
            <v>Name</v>
          </cell>
          <cell r="D115" t="str">
            <v>Industry</v>
          </cell>
        </row>
        <row r="116">
          <cell r="C116" t="str">
            <v>Name</v>
          </cell>
          <cell r="D116" t="str">
            <v>Industry</v>
          </cell>
        </row>
        <row r="117">
          <cell r="C117" t="str">
            <v>Name</v>
          </cell>
          <cell r="D117" t="str">
            <v>Industry</v>
          </cell>
        </row>
        <row r="118">
          <cell r="C118" t="str">
            <v>Name</v>
          </cell>
          <cell r="D118" t="str">
            <v>Industry</v>
          </cell>
        </row>
        <row r="119">
          <cell r="C119" t="str">
            <v>Name</v>
          </cell>
          <cell r="D119" t="str">
            <v>Industry</v>
          </cell>
        </row>
        <row r="126">
          <cell r="C126">
            <v>1.2999999999999999E-2</v>
          </cell>
        </row>
        <row r="133">
          <cell r="C133" t="str">
            <v>Banco Galicia</v>
          </cell>
          <cell r="D133" t="str">
            <v>Bank</v>
          </cell>
        </row>
        <row r="134">
          <cell r="C134" t="str">
            <v>Burger King</v>
          </cell>
          <cell r="D134" t="str">
            <v>Food</v>
          </cell>
        </row>
        <row r="135">
          <cell r="C135" t="str">
            <v>Mostaza</v>
          </cell>
          <cell r="D135" t="str">
            <v>Food</v>
          </cell>
        </row>
        <row r="136">
          <cell r="C136" t="str">
            <v>Official Advertisin</v>
          </cell>
          <cell r="D136" t="str">
            <v>National</v>
          </cell>
        </row>
        <row r="137">
          <cell r="C137" t="str">
            <v>Volkswagen</v>
          </cell>
          <cell r="D137" t="str">
            <v>Auto</v>
          </cell>
        </row>
        <row r="138">
          <cell r="C138" t="str">
            <v>Mercedes Benz</v>
          </cell>
          <cell r="D138" t="str">
            <v>Auto</v>
          </cell>
        </row>
        <row r="139">
          <cell r="C139" t="str">
            <v>Pampa Energia</v>
          </cell>
          <cell r="D139" t="str">
            <v>Energy</v>
          </cell>
        </row>
        <row r="140">
          <cell r="C140" t="str">
            <v>Banco Santander</v>
          </cell>
          <cell r="D140" t="str">
            <v>Bank</v>
          </cell>
        </row>
        <row r="141">
          <cell r="C141" t="str">
            <v>YPF</v>
          </cell>
          <cell r="D141" t="str">
            <v>Oil</v>
          </cell>
        </row>
        <row r="142">
          <cell r="C142" t="str">
            <v>OSDE</v>
          </cell>
          <cell r="D142" t="str">
            <v>Health</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Austria"/>
    </sheetNames>
    <sheetDataSet>
      <sheetData sheetId="0">
        <row r="48">
          <cell r="B48">
            <v>13184435</v>
          </cell>
          <cell r="C48">
            <v>13975501.100000001</v>
          </cell>
        </row>
        <row r="54">
          <cell r="C54">
            <v>555</v>
          </cell>
        </row>
        <row r="55">
          <cell r="C55">
            <v>332</v>
          </cell>
        </row>
        <row r="56">
          <cell r="C56">
            <v>1</v>
          </cell>
        </row>
        <row r="57">
          <cell r="C57">
            <v>556</v>
          </cell>
        </row>
        <row r="61">
          <cell r="C61">
            <v>118616570</v>
          </cell>
          <cell r="D61">
            <v>125733564.2</v>
          </cell>
        </row>
        <row r="67">
          <cell r="C67">
            <v>15599060</v>
          </cell>
        </row>
        <row r="81">
          <cell r="C81">
            <v>0.48699999999999999</v>
          </cell>
        </row>
        <row r="82">
          <cell r="C82">
            <v>0.51300000000000001</v>
          </cell>
        </row>
        <row r="84">
          <cell r="C84">
            <v>0.01</v>
          </cell>
        </row>
        <row r="85">
          <cell r="C85">
            <v>0.04</v>
          </cell>
        </row>
        <row r="86">
          <cell r="C86">
            <v>0.24099999999999999</v>
          </cell>
        </row>
        <row r="87">
          <cell r="C87">
            <v>0.26300000000000001</v>
          </cell>
        </row>
        <row r="88">
          <cell r="C88">
            <v>0.44600000000000001</v>
          </cell>
        </row>
        <row r="90">
          <cell r="C90">
            <v>8700000</v>
          </cell>
        </row>
        <row r="96">
          <cell r="B96" t="str">
            <v>Less than 5 times per year</v>
          </cell>
        </row>
        <row r="108">
          <cell r="D108">
            <v>33000</v>
          </cell>
          <cell r="E108">
            <v>34980</v>
          </cell>
        </row>
        <row r="109">
          <cell r="D109">
            <v>0</v>
          </cell>
          <cell r="E109">
            <v>0</v>
          </cell>
        </row>
        <row r="110">
          <cell r="D110">
            <v>0</v>
          </cell>
          <cell r="E110">
            <v>0</v>
          </cell>
        </row>
        <row r="111">
          <cell r="D111">
            <v>0</v>
          </cell>
          <cell r="E111">
            <v>0</v>
          </cell>
        </row>
        <row r="112">
          <cell r="D112">
            <v>0</v>
          </cell>
          <cell r="E112">
            <v>0</v>
          </cell>
        </row>
        <row r="113">
          <cell r="D113">
            <v>94641</v>
          </cell>
          <cell r="E113">
            <v>100319.46</v>
          </cell>
        </row>
        <row r="114">
          <cell r="D114">
            <v>0</v>
          </cell>
          <cell r="E114">
            <v>0</v>
          </cell>
        </row>
        <row r="115">
          <cell r="E115">
            <v>0</v>
          </cell>
        </row>
        <row r="140">
          <cell r="C140" t="str">
            <v>Card Complete</v>
          </cell>
          <cell r="D140" t="str">
            <v>Finance</v>
          </cell>
        </row>
        <row r="141">
          <cell r="C141" t="str">
            <v xml:space="preserve">Nestlé </v>
          </cell>
          <cell r="D141" t="str">
            <v>Food</v>
          </cell>
        </row>
        <row r="142">
          <cell r="C142" t="str">
            <v>chamber of commerce</v>
          </cell>
          <cell r="D142" t="str">
            <v>Politics</v>
          </cell>
        </row>
        <row r="143">
          <cell r="C143" t="str">
            <v>Polleo</v>
          </cell>
          <cell r="D143" t="str">
            <v>Food</v>
          </cell>
        </row>
        <row r="144">
          <cell r="C144" t="str">
            <v>Name</v>
          </cell>
          <cell r="D144" t="str">
            <v>Industry</v>
          </cell>
        </row>
        <row r="145">
          <cell r="C145" t="str">
            <v>Name</v>
          </cell>
          <cell r="D145" t="str">
            <v>Industry</v>
          </cell>
        </row>
        <row r="146">
          <cell r="C146" t="str">
            <v>Name</v>
          </cell>
          <cell r="D146" t="str">
            <v>Industry</v>
          </cell>
        </row>
        <row r="147">
          <cell r="C147" t="str">
            <v>Name</v>
          </cell>
          <cell r="D147" t="str">
            <v>Industry</v>
          </cell>
        </row>
        <row r="148">
          <cell r="C148" t="str">
            <v>Name</v>
          </cell>
          <cell r="D148" t="str">
            <v>Industry</v>
          </cell>
        </row>
        <row r="149">
          <cell r="C149" t="str">
            <v>Name</v>
          </cell>
          <cell r="D149" t="str">
            <v>Industry</v>
          </cell>
        </row>
        <row r="157">
          <cell r="C157" t="str">
            <v>Österr. Lotterien</v>
          </cell>
          <cell r="D157" t="str">
            <v>Lotteries</v>
          </cell>
        </row>
        <row r="158">
          <cell r="C158" t="str">
            <v>Red Bull</v>
          </cell>
          <cell r="D158" t="str">
            <v>Beverages</v>
          </cell>
        </row>
        <row r="159">
          <cell r="C159" t="str">
            <v>A1 Telekom</v>
          </cell>
          <cell r="D159" t="str">
            <v>Telecommunication</v>
          </cell>
        </row>
        <row r="160">
          <cell r="C160" t="str">
            <v>Hofer Supermarkt</v>
          </cell>
          <cell r="D160" t="str">
            <v>Retail</v>
          </cell>
        </row>
        <row r="161">
          <cell r="C161" t="str">
            <v>VW/AUDI/SEAT</v>
          </cell>
          <cell r="D161" t="str">
            <v>Car</v>
          </cell>
        </row>
        <row r="162">
          <cell r="C162" t="str">
            <v>Casinos Austria</v>
          </cell>
          <cell r="D162" t="str">
            <v>Gambling</v>
          </cell>
        </row>
        <row r="163">
          <cell r="C163" t="str">
            <v>Sky</v>
          </cell>
          <cell r="D163" t="str">
            <v>TV</v>
          </cell>
        </row>
        <row r="164">
          <cell r="C164" t="str">
            <v>Deichmann</v>
          </cell>
          <cell r="D164" t="str">
            <v>Retail/Shoes</v>
          </cell>
        </row>
        <row r="165">
          <cell r="C165" t="str">
            <v>Skoda</v>
          </cell>
          <cell r="D165" t="str">
            <v xml:space="preserve">Car  </v>
          </cell>
        </row>
        <row r="166">
          <cell r="C166" t="str">
            <v>Amazon</v>
          </cell>
          <cell r="D166" t="str">
            <v>Online Store</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Austria"/>
    </sheetNames>
    <sheetDataSet>
      <sheetData sheetId="0">
        <row r="33">
          <cell r="B33">
            <v>5554000</v>
          </cell>
          <cell r="C33">
            <v>6109400.0000000009</v>
          </cell>
        </row>
        <row r="43">
          <cell r="C43">
            <v>554</v>
          </cell>
        </row>
        <row r="44">
          <cell r="C44">
            <v>348</v>
          </cell>
        </row>
        <row r="45">
          <cell r="C45">
            <v>3</v>
          </cell>
        </row>
        <row r="46">
          <cell r="C46">
            <v>557</v>
          </cell>
        </row>
        <row r="56">
          <cell r="C56">
            <v>50000</v>
          </cell>
          <cell r="D56">
            <v>55000.000000000007</v>
          </cell>
        </row>
        <row r="57">
          <cell r="C57">
            <v>0</v>
          </cell>
          <cell r="D57">
            <v>0</v>
          </cell>
        </row>
        <row r="58">
          <cell r="C58">
            <v>0</v>
          </cell>
          <cell r="D58">
            <v>0</v>
          </cell>
        </row>
        <row r="59">
          <cell r="C59">
            <v>0</v>
          </cell>
          <cell r="D59">
            <v>0</v>
          </cell>
        </row>
        <row r="60">
          <cell r="C60">
            <v>15000</v>
          </cell>
          <cell r="D60">
            <v>16500</v>
          </cell>
        </row>
        <row r="61">
          <cell r="C61">
            <v>19000</v>
          </cell>
          <cell r="D61">
            <v>20900</v>
          </cell>
        </row>
        <row r="86">
          <cell r="C86" t="str">
            <v>Card Complete</v>
          </cell>
          <cell r="D86" t="str">
            <v>Finance/Banking</v>
          </cell>
        </row>
        <row r="87">
          <cell r="C87" t="str">
            <v>Wirtschaftskammer</v>
          </cell>
          <cell r="D87" t="str">
            <v>Public Economy</v>
          </cell>
        </row>
        <row r="88">
          <cell r="C88" t="str">
            <v>ÖVP OÖ</v>
          </cell>
          <cell r="D88" t="str">
            <v>Politics</v>
          </cell>
        </row>
        <row r="89">
          <cell r="C89" t="str">
            <v>Raiffeisen Bank</v>
          </cell>
          <cell r="D89" t="str">
            <v>Banking</v>
          </cell>
        </row>
        <row r="90">
          <cell r="C90" t="str">
            <v>Rotes Kreuz</v>
          </cell>
          <cell r="D90" t="str">
            <v>Social</v>
          </cell>
        </row>
        <row r="91">
          <cell r="C91" t="str">
            <v>JUFA</v>
          </cell>
          <cell r="D91" t="str">
            <v>Tourism</v>
          </cell>
        </row>
        <row r="92">
          <cell r="C92" t="str">
            <v>Nestle</v>
          </cell>
          <cell r="D92" t="str">
            <v>Food</v>
          </cell>
        </row>
        <row r="93">
          <cell r="C93" t="str">
            <v>Fit Inn</v>
          </cell>
          <cell r="D93" t="str">
            <v>Leisure</v>
          </cell>
        </row>
        <row r="94">
          <cell r="C94" t="str">
            <v>Name</v>
          </cell>
          <cell r="D94" t="str">
            <v>Industry</v>
          </cell>
        </row>
        <row r="95">
          <cell r="C95" t="str">
            <v>Name</v>
          </cell>
          <cell r="D95" t="str">
            <v>Industry</v>
          </cell>
        </row>
        <row r="103">
          <cell r="C103" t="str">
            <v>Red Bull</v>
          </cell>
          <cell r="D103" t="str">
            <v>Food/Drinks</v>
          </cell>
        </row>
        <row r="104">
          <cell r="C104" t="str">
            <v>Lotterien</v>
          </cell>
          <cell r="D104" t="str">
            <v>Gaming</v>
          </cell>
        </row>
        <row r="105">
          <cell r="C105" t="str">
            <v>Turkish Airlines</v>
          </cell>
          <cell r="D105" t="str">
            <v>Airline</v>
          </cell>
        </row>
        <row r="106">
          <cell r="C106" t="str">
            <v>Raiffeisen Bank</v>
          </cell>
          <cell r="D106" t="str">
            <v>Banking</v>
          </cell>
        </row>
        <row r="107">
          <cell r="C107" t="str">
            <v>Wirtschaftskammer</v>
          </cell>
          <cell r="D107" t="str">
            <v>Chamber of Commerce</v>
          </cell>
        </row>
        <row r="108">
          <cell r="C108" t="str">
            <v xml:space="preserve">Hofer </v>
          </cell>
          <cell r="D108" t="str">
            <v xml:space="preserve">Retail </v>
          </cell>
        </row>
        <row r="109">
          <cell r="C109" t="str">
            <v>Lufthansa</v>
          </cell>
          <cell r="D109" t="str">
            <v>Airline</v>
          </cell>
        </row>
        <row r="110">
          <cell r="C110" t="str">
            <v>Wüstenrot Bausparkasse</v>
          </cell>
          <cell r="D110" t="str">
            <v>Banking</v>
          </cell>
        </row>
        <row r="111">
          <cell r="C111" t="str">
            <v>XXXLutz</v>
          </cell>
          <cell r="D111" t="str">
            <v>Furniture</v>
          </cell>
        </row>
        <row r="112">
          <cell r="C112" t="str">
            <v>Unilever</v>
          </cell>
          <cell r="D112" t="str">
            <v>Food/Drinks</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Austria"/>
    </sheetNames>
    <sheetDataSet>
      <sheetData sheetId="0">
        <row r="48">
          <cell r="B48">
            <v>6689000</v>
          </cell>
          <cell r="C48">
            <v>7893020</v>
          </cell>
        </row>
        <row r="58">
          <cell r="C58">
            <v>555</v>
          </cell>
        </row>
        <row r="59">
          <cell r="C59">
            <v>332</v>
          </cell>
        </row>
        <row r="60">
          <cell r="C60">
            <v>1</v>
          </cell>
        </row>
        <row r="61">
          <cell r="C61">
            <v>556</v>
          </cell>
        </row>
        <row r="65">
          <cell r="C65">
            <v>7547402</v>
          </cell>
        </row>
        <row r="79">
          <cell r="C79">
            <v>12000</v>
          </cell>
          <cell r="D79">
            <v>14160</v>
          </cell>
        </row>
        <row r="80">
          <cell r="C80">
            <v>0</v>
          </cell>
          <cell r="D80">
            <v>0</v>
          </cell>
        </row>
        <row r="81">
          <cell r="C81">
            <v>0</v>
          </cell>
          <cell r="D81">
            <v>0</v>
          </cell>
        </row>
        <row r="82">
          <cell r="C82">
            <v>0</v>
          </cell>
          <cell r="D82">
            <v>0</v>
          </cell>
        </row>
        <row r="83">
          <cell r="C83">
            <v>0</v>
          </cell>
          <cell r="D83">
            <v>0</v>
          </cell>
        </row>
        <row r="84">
          <cell r="C84">
            <v>36500</v>
          </cell>
          <cell r="D84">
            <v>43070</v>
          </cell>
        </row>
        <row r="90">
          <cell r="C90">
            <v>48500</v>
          </cell>
          <cell r="D90">
            <v>57230</v>
          </cell>
        </row>
        <row r="110">
          <cell r="C110" t="str">
            <v>Lutz</v>
          </cell>
          <cell r="D110" t="str">
            <v>Furniture</v>
          </cell>
        </row>
        <row r="111">
          <cell r="C111" t="str">
            <v>Mazda</v>
          </cell>
          <cell r="D111" t="str">
            <v>Car Industry</v>
          </cell>
        </row>
        <row r="112">
          <cell r="C112" t="str">
            <v>Lotto</v>
          </cell>
          <cell r="D112" t="str">
            <v>Gaming</v>
          </cell>
        </row>
        <row r="113">
          <cell r="C113" t="str">
            <v>Calzedonia</v>
          </cell>
          <cell r="D113" t="str">
            <v>Fashion</v>
          </cell>
        </row>
        <row r="114">
          <cell r="C114" t="str">
            <v>car2go</v>
          </cell>
          <cell r="D114" t="str">
            <v>Carrental</v>
          </cell>
        </row>
        <row r="115">
          <cell r="C115" t="str">
            <v>Name</v>
          </cell>
          <cell r="D115" t="str">
            <v>Industry</v>
          </cell>
        </row>
        <row r="116">
          <cell r="C116" t="str">
            <v>Name</v>
          </cell>
          <cell r="D116" t="str">
            <v>Industry</v>
          </cell>
        </row>
        <row r="117">
          <cell r="C117" t="str">
            <v>Name</v>
          </cell>
          <cell r="D117" t="str">
            <v>Industry</v>
          </cell>
        </row>
        <row r="118">
          <cell r="C118" t="str">
            <v>Name</v>
          </cell>
          <cell r="D118" t="str">
            <v>Industry</v>
          </cell>
        </row>
        <row r="119">
          <cell r="C119" t="str">
            <v>Name</v>
          </cell>
          <cell r="D119" t="str">
            <v>Industry</v>
          </cell>
        </row>
        <row r="126">
          <cell r="C126">
            <v>4.0000000000000001E-3</v>
          </cell>
        </row>
        <row r="133">
          <cell r="C133" t="str">
            <v>Amazon</v>
          </cell>
          <cell r="D133" t="str">
            <v>Online</v>
          </cell>
        </row>
        <row r="134">
          <cell r="C134" t="str">
            <v>XXXLutz</v>
          </cell>
          <cell r="D134" t="str">
            <v>Furniture</v>
          </cell>
        </row>
        <row r="135">
          <cell r="C135" t="str">
            <v>Lotterien</v>
          </cell>
          <cell r="D135" t="str">
            <v>Gaming</v>
          </cell>
        </row>
        <row r="136">
          <cell r="C136" t="str">
            <v>Red Bull</v>
          </cell>
          <cell r="D136" t="str">
            <v>Food/Drinks</v>
          </cell>
        </row>
        <row r="137">
          <cell r="C137" t="str">
            <v>Brillux</v>
          </cell>
          <cell r="D137" t="str">
            <v>building and furniture</v>
          </cell>
        </row>
        <row r="138">
          <cell r="C138" t="str">
            <v>Erste Bank</v>
          </cell>
          <cell r="D138" t="str">
            <v>Banking</v>
          </cell>
        </row>
        <row r="139">
          <cell r="C139" t="str">
            <v>T-Mobile</v>
          </cell>
          <cell r="D139" t="str">
            <v>Telephoneoperator</v>
          </cell>
        </row>
        <row r="140">
          <cell r="C140" t="str">
            <v>A1</v>
          </cell>
          <cell r="D140" t="str">
            <v>Telephoneoperator</v>
          </cell>
        </row>
        <row r="141">
          <cell r="C141" t="str">
            <v>Mercesdes Benz</v>
          </cell>
          <cell r="D141" t="str">
            <v>Car</v>
          </cell>
        </row>
        <row r="142">
          <cell r="C142" t="str">
            <v>Unilever</v>
          </cell>
          <cell r="D142" t="str">
            <v>Food/Drinks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Belgium"/>
    </sheetNames>
    <sheetDataSet>
      <sheetData sheetId="0">
        <row r="21">
          <cell r="B21">
            <v>11997086.92</v>
          </cell>
          <cell r="C21">
            <v>13196795.612000002</v>
          </cell>
        </row>
        <row r="43">
          <cell r="C43">
            <v>423</v>
          </cell>
        </row>
        <row r="44">
          <cell r="C44">
            <v>92</v>
          </cell>
        </row>
        <row r="46">
          <cell r="C46">
            <v>423</v>
          </cell>
        </row>
        <row r="56">
          <cell r="C56">
            <v>1250000</v>
          </cell>
        </row>
        <row r="86">
          <cell r="C86" t="str">
            <v>PEUGEOT</v>
          </cell>
          <cell r="D86" t="str">
            <v>AUTOMOTIVE</v>
          </cell>
        </row>
        <row r="87">
          <cell r="C87" t="str">
            <v> KFD</v>
          </cell>
          <cell r="D87" t="str">
            <v>FILM DISTRIBUTOR</v>
          </cell>
        </row>
        <row r="88">
          <cell r="C88" t="str">
            <v>20TH CENTURY FOX</v>
          </cell>
          <cell r="D88" t="str">
            <v>FILM DISTRIBUTOR</v>
          </cell>
        </row>
        <row r="89">
          <cell r="C89" t="str">
            <v>BELGA FILMS</v>
          </cell>
          <cell r="D89" t="str">
            <v>FILM DISTRIBUTOR</v>
          </cell>
        </row>
        <row r="90">
          <cell r="C90" t="str">
            <v>SONY PICTURES RELEASING</v>
          </cell>
          <cell r="D90" t="str">
            <v>FILM DISTRIBUTOR</v>
          </cell>
        </row>
        <row r="91">
          <cell r="C91" t="str">
            <v>WALT DISNEY</v>
          </cell>
          <cell r="D91" t="str">
            <v>FILM DISTRIBUTOR</v>
          </cell>
        </row>
        <row r="92">
          <cell r="C92" t="str">
            <v>COCA-COLA</v>
          </cell>
          <cell r="D92" t="str">
            <v>BEVERAGE</v>
          </cell>
        </row>
        <row r="93">
          <cell r="C93" t="str">
            <v>MERCEDES</v>
          </cell>
          <cell r="D93" t="str">
            <v>AUTOMOTIVE</v>
          </cell>
        </row>
        <row r="94">
          <cell r="C94" t="str">
            <v>eONE</v>
          </cell>
          <cell r="D94" t="str">
            <v>FILM DISTRIBUTOR</v>
          </cell>
        </row>
        <row r="95">
          <cell r="C95" t="str">
            <v>QUICK</v>
          </cell>
          <cell r="D95" t="str">
            <v>FOOD</v>
          </cell>
        </row>
        <row r="103">
          <cell r="C103" t="str">
            <v>COCA-COLA COMPANY</v>
          </cell>
          <cell r="D103" t="str">
            <v>Beverages</v>
          </cell>
        </row>
        <row r="104">
          <cell r="C104" t="str">
            <v>D'IETEREN GROUP</v>
          </cell>
          <cell r="D104" t="str">
            <v>Automotive</v>
          </cell>
        </row>
        <row r="105">
          <cell r="C105" t="str">
            <v>ANHEUSER BUSCH INBEV</v>
          </cell>
          <cell r="D105" t="str">
            <v>Beverages</v>
          </cell>
        </row>
        <row r="106">
          <cell r="C106" t="str">
            <v>CLUB MEDITERRANEE</v>
          </cell>
          <cell r="D106" t="str">
            <v>Tourism</v>
          </cell>
        </row>
        <row r="107">
          <cell r="C107" t="str">
            <v>TOTAL BELGIUM</v>
          </cell>
          <cell r="D107" t="str">
            <v>Oil</v>
          </cell>
        </row>
        <row r="108">
          <cell r="C108" t="str">
            <v>UNILEVER</v>
          </cell>
          <cell r="D108" t="str">
            <v>Retail</v>
          </cell>
        </row>
        <row r="109">
          <cell r="C109" t="str">
            <v>NETHYS</v>
          </cell>
          <cell r="D109" t="str">
            <v>Energy</v>
          </cell>
        </row>
        <row r="110">
          <cell r="C110" t="str">
            <v>JET IMPORT FRISDRANKEN</v>
          </cell>
          <cell r="D110" t="str">
            <v>Beverages</v>
          </cell>
        </row>
        <row r="111">
          <cell r="C111" t="str">
            <v>THALYS INTERNATIONAL</v>
          </cell>
          <cell r="D111" t="str">
            <v>Transport</v>
          </cell>
        </row>
        <row r="112">
          <cell r="C112" t="str">
            <v>OFFICE TOURISME TUNISIE</v>
          </cell>
          <cell r="D112" t="str">
            <v>Tourism</v>
          </cell>
        </row>
      </sheetData>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Belgium"/>
    </sheetNames>
    <sheetDataSet>
      <sheetData sheetId="0">
        <row r="48">
          <cell r="B48">
            <v>12631290.17</v>
          </cell>
          <cell r="C48">
            <v>14904922.400599999</v>
          </cell>
        </row>
        <row r="58">
          <cell r="C58">
            <v>413</v>
          </cell>
        </row>
        <row r="59">
          <cell r="C59">
            <v>0</v>
          </cell>
        </row>
        <row r="60">
          <cell r="C60">
            <v>0</v>
          </cell>
        </row>
        <row r="61">
          <cell r="C61">
            <v>413</v>
          </cell>
        </row>
        <row r="65">
          <cell r="C65">
            <v>8521237</v>
          </cell>
        </row>
        <row r="79">
          <cell r="C79">
            <v>1200000</v>
          </cell>
          <cell r="D79">
            <v>1416000</v>
          </cell>
        </row>
        <row r="80">
          <cell r="C80">
            <v>0</v>
          </cell>
          <cell r="D80">
            <v>0</v>
          </cell>
        </row>
        <row r="81">
          <cell r="C81">
            <v>0</v>
          </cell>
          <cell r="D81">
            <v>0</v>
          </cell>
        </row>
        <row r="82">
          <cell r="C82">
            <v>0</v>
          </cell>
          <cell r="D82">
            <v>0</v>
          </cell>
        </row>
        <row r="83">
          <cell r="C83">
            <v>0</v>
          </cell>
          <cell r="D83">
            <v>0</v>
          </cell>
        </row>
        <row r="84">
          <cell r="C84">
            <v>0</v>
          </cell>
          <cell r="D84">
            <v>0</v>
          </cell>
        </row>
        <row r="90">
          <cell r="C90">
            <v>1200000</v>
          </cell>
          <cell r="D90">
            <v>1416000</v>
          </cell>
        </row>
        <row r="110">
          <cell r="C110" t="str">
            <v>Peugeot</v>
          </cell>
          <cell r="D110" t="str">
            <v>Automotive</v>
          </cell>
        </row>
        <row r="111">
          <cell r="C111" t="str">
            <v>Ikea</v>
          </cell>
          <cell r="D111" t="str">
            <v>Retail</v>
          </cell>
        </row>
        <row r="126">
          <cell r="C126">
            <v>0.01</v>
          </cell>
        </row>
        <row r="133">
          <cell r="C133" t="str">
            <v>COCA-COLA COMPANY</v>
          </cell>
          <cell r="D133" t="str">
            <v>Beverages</v>
          </cell>
        </row>
        <row r="134">
          <cell r="C134" t="str">
            <v>UNILEVER</v>
          </cell>
          <cell r="D134" t="str">
            <v>FMCG</v>
          </cell>
        </row>
        <row r="135">
          <cell r="C135" t="str">
            <v>ROYAL CANIN BENELUX</v>
          </cell>
          <cell r="D135" t="str">
            <v>Retail</v>
          </cell>
        </row>
        <row r="136">
          <cell r="C136" t="str">
            <v>DAIMLER BENZ GROUP</v>
          </cell>
          <cell r="D136" t="str">
            <v>Automotive</v>
          </cell>
        </row>
        <row r="137">
          <cell r="C137" t="str">
            <v>COMMUNAUTES ET REGIONS</v>
          </cell>
          <cell r="D137" t="str">
            <v>Public sector</v>
          </cell>
        </row>
        <row r="138">
          <cell r="C138" t="str">
            <v>BNP-PARIBAS</v>
          </cell>
          <cell r="D138" t="str">
            <v>Banking</v>
          </cell>
        </row>
        <row r="139">
          <cell r="C139" t="str">
            <v>HEINEKEN COMPANY</v>
          </cell>
          <cell r="D139" t="str">
            <v>Beverages</v>
          </cell>
        </row>
        <row r="140">
          <cell r="C140" t="str">
            <v>ORANGE</v>
          </cell>
          <cell r="D140" t="str">
            <v>Telecom</v>
          </cell>
        </row>
        <row r="141">
          <cell r="C141" t="str">
            <v>PROXIMUS GROUP</v>
          </cell>
          <cell r="D141" t="str">
            <v>Telecom</v>
          </cell>
        </row>
        <row r="142">
          <cell r="C142" t="str">
            <v>MOBILE VIKINGS</v>
          </cell>
          <cell r="D142" t="str">
            <v>Telecom</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Brazil flix only"/>
      <sheetName val="Project Everyone 2015"/>
    </sheetNames>
    <sheetDataSet>
      <sheetData sheetId="0">
        <row r="22">
          <cell r="C22">
            <v>32351359.125038955</v>
          </cell>
          <cell r="D22">
            <v>8425491.3469903786</v>
          </cell>
        </row>
        <row r="27">
          <cell r="C27">
            <v>2021</v>
          </cell>
        </row>
        <row r="28">
          <cell r="C28">
            <v>339</v>
          </cell>
        </row>
        <row r="29">
          <cell r="C29">
            <v>20</v>
          </cell>
        </row>
        <row r="30">
          <cell r="C30">
            <v>2380</v>
          </cell>
        </row>
        <row r="42">
          <cell r="C42">
            <v>0</v>
          </cell>
          <cell r="D42">
            <v>0</v>
          </cell>
        </row>
        <row r="43">
          <cell r="C43">
            <v>69950</v>
          </cell>
          <cell r="D43">
            <v>18217.56908091778</v>
          </cell>
        </row>
        <row r="44">
          <cell r="C44">
            <v>0</v>
          </cell>
          <cell r="D44">
            <v>0</v>
          </cell>
        </row>
        <row r="45">
          <cell r="C45">
            <v>338038.1</v>
          </cell>
          <cell r="D45">
            <v>88037.633148423047</v>
          </cell>
        </row>
        <row r="46">
          <cell r="C46">
            <v>0</v>
          </cell>
          <cell r="D46">
            <v>0</v>
          </cell>
        </row>
        <row r="47">
          <cell r="C47">
            <v>1921081.4579027484</v>
          </cell>
          <cell r="D47">
            <v>500320.71721820673</v>
          </cell>
        </row>
        <row r="51">
          <cell r="C51">
            <v>2329069.5579027482</v>
          </cell>
          <cell r="D51">
            <v>606575.91944754752</v>
          </cell>
        </row>
        <row r="57">
          <cell r="C57" t="str">
            <v>HBO</v>
          </cell>
          <cell r="D57" t="str">
            <v>ENTERTAINMENT</v>
          </cell>
        </row>
        <row r="58">
          <cell r="C58" t="str">
            <v>THE WALT DISNEY</v>
          </cell>
          <cell r="D58" t="str">
            <v>ENTERTAINMENT</v>
          </cell>
        </row>
        <row r="59">
          <cell r="C59" t="str">
            <v>VIGOR ALIMENTOS</v>
          </cell>
          <cell r="D59" t="str">
            <v>ENTERTAINMENT</v>
          </cell>
        </row>
        <row r="60">
          <cell r="C60" t="str">
            <v>NETFLIX</v>
          </cell>
          <cell r="D60" t="str">
            <v>ENTERTAINMENT</v>
          </cell>
        </row>
        <row r="61">
          <cell r="C61" t="str">
            <v>COLUMBIA TRISTAR FILMES</v>
          </cell>
          <cell r="D61" t="str">
            <v>ENTERTAINMENT</v>
          </cell>
        </row>
        <row r="62">
          <cell r="C62" t="str">
            <v>FOX</v>
          </cell>
          <cell r="D62" t="str">
            <v>ENTERTAINMENT</v>
          </cell>
        </row>
        <row r="63">
          <cell r="C63" t="str">
            <v>DUMONT</v>
          </cell>
          <cell r="D63" t="str">
            <v>WATCHES</v>
          </cell>
        </row>
        <row r="64">
          <cell r="C64" t="str">
            <v>IMAGEM FILMES</v>
          </cell>
          <cell r="D64" t="str">
            <v>ENTERTAINMENT</v>
          </cell>
        </row>
        <row r="65">
          <cell r="C65" t="str">
            <v>FASTSHOP</v>
          </cell>
          <cell r="D65" t="str">
            <v>ELECTRONIC RETAILING</v>
          </cell>
        </row>
        <row r="66">
          <cell r="C66" t="str">
            <v>PARAMOUNT</v>
          </cell>
          <cell r="D66" t="str">
            <v>ENTERTAINMENT</v>
          </cell>
        </row>
        <row r="74">
          <cell r="C74" t="str">
            <v>COCA COLA</v>
          </cell>
          <cell r="D74" t="str">
            <v>SOFT DRINKS</v>
          </cell>
        </row>
        <row r="75">
          <cell r="C75" t="str">
            <v xml:space="preserve">TELEFONICA </v>
          </cell>
          <cell r="D75" t="str">
            <v>TELECOMUNICATIONS</v>
          </cell>
        </row>
        <row r="76">
          <cell r="C76" t="str">
            <v>HERING</v>
          </cell>
          <cell r="D76" t="str">
            <v>CLOTHES AND ACCESSORIES</v>
          </cell>
        </row>
        <row r="77">
          <cell r="C77" t="str">
            <v>ALLIANZ SEGUROS</v>
          </cell>
          <cell r="D77" t="str">
            <v>INSURANCE</v>
          </cell>
        </row>
        <row r="78">
          <cell r="C78" t="str">
            <v>PEPSICO DO BRASIL</v>
          </cell>
          <cell r="D78" t="str">
            <v>SOFT DRINKS E SNACKS</v>
          </cell>
        </row>
        <row r="79">
          <cell r="C79" t="str">
            <v>SAMSUNG</v>
          </cell>
          <cell r="D79" t="str">
            <v>ELETRONICS</v>
          </cell>
        </row>
        <row r="80">
          <cell r="C80" t="str">
            <v xml:space="preserve">CHRYSLER </v>
          </cell>
          <cell r="D80" t="str">
            <v>AUTO</v>
          </cell>
        </row>
        <row r="81">
          <cell r="C81" t="str">
            <v>MASTERCARD BRASIL</v>
          </cell>
          <cell r="D81" t="str">
            <v>CREDIT CARD</v>
          </cell>
        </row>
        <row r="82">
          <cell r="C82" t="str">
            <v xml:space="preserve">BRADESCO </v>
          </cell>
          <cell r="D82" t="str">
            <v>BANK</v>
          </cell>
        </row>
        <row r="83">
          <cell r="C83" t="str">
            <v>VIGOR ALIMENTOS</v>
          </cell>
          <cell r="D83" t="str">
            <v>FOODS</v>
          </cell>
        </row>
        <row r="89">
          <cell r="C89" t="str">
            <v>ITAU</v>
          </cell>
          <cell r="D89" t="str">
            <v>BANK</v>
          </cell>
        </row>
        <row r="90">
          <cell r="C90">
            <v>0</v>
          </cell>
          <cell r="D90">
            <v>0</v>
          </cell>
        </row>
        <row r="91">
          <cell r="C91">
            <v>0</v>
          </cell>
          <cell r="D91">
            <v>0</v>
          </cell>
        </row>
        <row r="92">
          <cell r="C92">
            <v>0</v>
          </cell>
          <cell r="D92">
            <v>0</v>
          </cell>
        </row>
        <row r="93">
          <cell r="C93">
            <v>0</v>
          </cell>
          <cell r="D93">
            <v>0</v>
          </cell>
        </row>
        <row r="94">
          <cell r="C94">
            <v>0</v>
          </cell>
          <cell r="D94">
            <v>0</v>
          </cell>
        </row>
        <row r="95">
          <cell r="C95">
            <v>0</v>
          </cell>
          <cell r="D95">
            <v>0</v>
          </cell>
        </row>
        <row r="96">
          <cell r="C96">
            <v>0</v>
          </cell>
          <cell r="D96">
            <v>0</v>
          </cell>
        </row>
        <row r="97">
          <cell r="C97">
            <v>0</v>
          </cell>
          <cell r="D97">
            <v>0</v>
          </cell>
        </row>
        <row r="98">
          <cell r="C98">
            <v>0</v>
          </cell>
          <cell r="D98">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Brazil"/>
    </sheetNames>
    <sheetDataSet>
      <sheetData sheetId="0">
        <row r="33">
          <cell r="B33">
            <v>55276000</v>
          </cell>
          <cell r="C33">
            <v>17135560</v>
          </cell>
        </row>
        <row r="43">
          <cell r="C43">
            <v>2558</v>
          </cell>
        </row>
        <row r="44">
          <cell r="C44">
            <v>407</v>
          </cell>
        </row>
        <row r="45">
          <cell r="C45">
            <v>0</v>
          </cell>
        </row>
        <row r="46">
          <cell r="C46">
            <v>2965</v>
          </cell>
        </row>
        <row r="56">
          <cell r="C56">
            <v>599750</v>
          </cell>
          <cell r="D56">
            <v>185922.5</v>
          </cell>
        </row>
        <row r="57">
          <cell r="C57">
            <v>208126</v>
          </cell>
          <cell r="D57">
            <v>64519.06</v>
          </cell>
        </row>
        <row r="58">
          <cell r="C58">
            <v>15800</v>
          </cell>
          <cell r="D58">
            <v>4898</v>
          </cell>
        </row>
        <row r="59">
          <cell r="C59">
            <v>2685961</v>
          </cell>
          <cell r="D59">
            <v>832647.91</v>
          </cell>
        </row>
        <row r="60">
          <cell r="C60">
            <v>188712</v>
          </cell>
          <cell r="D60">
            <v>58500.72</v>
          </cell>
        </row>
        <row r="61">
          <cell r="C61">
            <v>182626</v>
          </cell>
          <cell r="D61">
            <v>56614.06</v>
          </cell>
        </row>
        <row r="67">
          <cell r="C67">
            <v>6141778</v>
          </cell>
          <cell r="D67">
            <v>1903951.18</v>
          </cell>
        </row>
        <row r="86">
          <cell r="C86" t="str">
            <v>GAFISA</v>
          </cell>
          <cell r="D86" t="str">
            <v>Real Estate</v>
          </cell>
        </row>
        <row r="87">
          <cell r="C87" t="str">
            <v>SKILL</v>
          </cell>
          <cell r="D87" t="str">
            <v>Education</v>
          </cell>
        </row>
        <row r="88">
          <cell r="C88" t="str">
            <v>WALT DISNEY</v>
          </cell>
          <cell r="D88" t="str">
            <v>Entertainment</v>
          </cell>
        </row>
        <row r="89">
          <cell r="C89" t="str">
            <v>HBO</v>
          </cell>
          <cell r="D89" t="str">
            <v>Entertainment</v>
          </cell>
        </row>
        <row r="90">
          <cell r="C90" t="str">
            <v>MASTERCARD</v>
          </cell>
          <cell r="D90" t="str">
            <v>Banks</v>
          </cell>
        </row>
        <row r="91">
          <cell r="C91" t="str">
            <v>FOX</v>
          </cell>
          <cell r="D91" t="str">
            <v>Entertainment</v>
          </cell>
        </row>
        <row r="92">
          <cell r="C92" t="str">
            <v>ELO</v>
          </cell>
          <cell r="D92" t="str">
            <v>Banks</v>
          </cell>
        </row>
        <row r="93">
          <cell r="C93" t="str">
            <v>O BOTICÁRIO</v>
          </cell>
          <cell r="D93" t="str">
            <v>Cosmetics</v>
          </cell>
        </row>
        <row r="94">
          <cell r="C94" t="str">
            <v>ITAU UNIBANCO</v>
          </cell>
          <cell r="D94" t="str">
            <v>Banks</v>
          </cell>
        </row>
        <row r="95">
          <cell r="C95" t="str">
            <v>BRADESCO</v>
          </cell>
          <cell r="D95" t="str">
            <v>Banks</v>
          </cell>
        </row>
        <row r="103">
          <cell r="C103" t="str">
            <v>VIVO</v>
          </cell>
          <cell r="D103" t="str">
            <v>TELECOMUNICATION</v>
          </cell>
        </row>
        <row r="104">
          <cell r="C104" t="str">
            <v>BRADESCO</v>
          </cell>
          <cell r="D104" t="str">
            <v>BANKS</v>
          </cell>
        </row>
        <row r="105">
          <cell r="C105" t="str">
            <v>NETFLIX</v>
          </cell>
          <cell r="D105" t="str">
            <v>ENTERTAINMENT</v>
          </cell>
        </row>
        <row r="106">
          <cell r="C106" t="str">
            <v>SAMSUNG</v>
          </cell>
          <cell r="D106" t="str">
            <v>Eletronic</v>
          </cell>
        </row>
        <row r="107">
          <cell r="C107" t="str">
            <v>GAFISA</v>
          </cell>
          <cell r="D107" t="str">
            <v>Real Estate</v>
          </cell>
        </row>
        <row r="108">
          <cell r="C108" t="str">
            <v>TIM RJ</v>
          </cell>
          <cell r="D108" t="str">
            <v>TELECOMUNICATION</v>
          </cell>
        </row>
        <row r="109">
          <cell r="C109" t="str">
            <v>SECRETARIA DO GOVERNO</v>
          </cell>
          <cell r="D109" t="str">
            <v>Government</v>
          </cell>
        </row>
        <row r="110">
          <cell r="C110" t="str">
            <v>CAIXA</v>
          </cell>
          <cell r="D110" t="str">
            <v>BANKS</v>
          </cell>
        </row>
        <row r="111">
          <cell r="C111" t="str">
            <v>O BOTICÁRIO</v>
          </cell>
          <cell r="D111" t="str">
            <v>Cosmetic</v>
          </cell>
        </row>
        <row r="112">
          <cell r="C112" t="str">
            <v>HBO</v>
          </cell>
          <cell r="D112" t="str">
            <v>ENTERTAINMENT</v>
          </cell>
        </row>
      </sheetData>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Brazil"/>
    </sheetNames>
    <sheetDataSet>
      <sheetData sheetId="0">
        <row r="48">
          <cell r="B48">
            <v>81643825.866327554</v>
          </cell>
          <cell r="C48">
            <v>26126024.277224816</v>
          </cell>
        </row>
        <row r="58">
          <cell r="C58">
            <v>3148</v>
          </cell>
        </row>
        <row r="59">
          <cell r="C59">
            <v>1280</v>
          </cell>
        </row>
        <row r="60">
          <cell r="C60" t="str">
            <v>Not Available</v>
          </cell>
        </row>
        <row r="61">
          <cell r="C61">
            <v>3160</v>
          </cell>
        </row>
        <row r="65">
          <cell r="C65">
            <v>98724654</v>
          </cell>
        </row>
        <row r="79">
          <cell r="C79">
            <v>875448</v>
          </cell>
          <cell r="D79">
            <v>280143.35999999999</v>
          </cell>
        </row>
        <row r="80">
          <cell r="C80">
            <v>578793</v>
          </cell>
          <cell r="D80">
            <v>185213.76</v>
          </cell>
        </row>
        <row r="81">
          <cell r="C81">
            <v>71591</v>
          </cell>
          <cell r="D81">
            <v>22909.119999999999</v>
          </cell>
        </row>
        <row r="82">
          <cell r="C82">
            <v>183750000</v>
          </cell>
          <cell r="D82">
            <v>58800000</v>
          </cell>
        </row>
        <row r="83">
          <cell r="C83">
            <v>94500000</v>
          </cell>
          <cell r="D83">
            <v>30240000</v>
          </cell>
        </row>
        <row r="84">
          <cell r="C84">
            <v>0</v>
          </cell>
        </row>
        <row r="90">
          <cell r="C90">
            <v>614250000</v>
          </cell>
          <cell r="D90">
            <v>196560000</v>
          </cell>
        </row>
        <row r="110">
          <cell r="C110" t="str">
            <v>UNIVERSAL</v>
          </cell>
          <cell r="D110" t="str">
            <v>Entertainment</v>
          </cell>
        </row>
        <row r="111">
          <cell r="C111" t="str">
            <v>BRADESCO</v>
          </cell>
          <cell r="D111" t="str">
            <v>Banks</v>
          </cell>
        </row>
        <row r="112">
          <cell r="C112" t="str">
            <v>FOX</v>
          </cell>
          <cell r="D112" t="str">
            <v>Entertainment</v>
          </cell>
        </row>
        <row r="113">
          <cell r="C113" t="str">
            <v>VIVO</v>
          </cell>
          <cell r="D113" t="str">
            <v>Telecomunication</v>
          </cell>
        </row>
        <row r="114">
          <cell r="C114" t="str">
            <v>HBO</v>
          </cell>
          <cell r="D114" t="str">
            <v>Entertainment</v>
          </cell>
        </row>
        <row r="115">
          <cell r="C115" t="str">
            <v>GOOGLE -Programmatic</v>
          </cell>
          <cell r="D115" t="str">
            <v>On Line</v>
          </cell>
        </row>
        <row r="116">
          <cell r="C116" t="str">
            <v>PARIS FILMES</v>
          </cell>
          <cell r="D116" t="str">
            <v>Entertainment</v>
          </cell>
        </row>
        <row r="117">
          <cell r="C117" t="str">
            <v xml:space="preserve">THE WALT DISNEY </v>
          </cell>
          <cell r="D117" t="str">
            <v>Entertainment</v>
          </cell>
        </row>
        <row r="118">
          <cell r="C118" t="str">
            <v>PARAMOUNT</v>
          </cell>
          <cell r="D118" t="str">
            <v>Entertainment</v>
          </cell>
        </row>
        <row r="119">
          <cell r="C119" t="str">
            <v>ELO</v>
          </cell>
          <cell r="D119" t="str">
            <v>Banks</v>
          </cell>
        </row>
        <row r="126">
          <cell r="C126">
            <v>3.0000000000000001E-3</v>
          </cell>
        </row>
        <row r="133">
          <cell r="C133" t="str">
            <v>VIVO</v>
          </cell>
          <cell r="D133" t="str">
            <v>TELECOMUNICATION</v>
          </cell>
        </row>
        <row r="134">
          <cell r="C134" t="str">
            <v>BRADESCO</v>
          </cell>
          <cell r="D134" t="str">
            <v>BANKS</v>
          </cell>
        </row>
        <row r="135">
          <cell r="C135" t="str">
            <v>SAMSUNG</v>
          </cell>
          <cell r="D135" t="str">
            <v>ELECTRONIC</v>
          </cell>
        </row>
        <row r="136">
          <cell r="C136" t="str">
            <v>BANCO DO BRASIL</v>
          </cell>
          <cell r="D136" t="str">
            <v>BANKS</v>
          </cell>
        </row>
        <row r="137">
          <cell r="C137" t="str">
            <v>NETFLIX</v>
          </cell>
          <cell r="D137" t="str">
            <v>ENTERTAINMENT</v>
          </cell>
        </row>
        <row r="138">
          <cell r="C138" t="str">
            <v>ELO</v>
          </cell>
          <cell r="D138" t="str">
            <v>BANKS</v>
          </cell>
        </row>
        <row r="139">
          <cell r="C139" t="str">
            <v>O BOTICÁRIO</v>
          </cell>
          <cell r="D139" t="str">
            <v>COSMETIC</v>
          </cell>
        </row>
        <row r="140">
          <cell r="C140" t="str">
            <v>GAFISA</v>
          </cell>
          <cell r="D140" t="str">
            <v>REAL ESTATE</v>
          </cell>
        </row>
        <row r="141">
          <cell r="C141" t="str">
            <v>SESC</v>
          </cell>
          <cell r="D141" t="str">
            <v>GOVERNMENT</v>
          </cell>
        </row>
        <row r="142">
          <cell r="C142" t="str">
            <v>UNIVERSAL</v>
          </cell>
          <cell r="D142" t="str">
            <v>ENTERTAINMENT</v>
          </cell>
        </row>
      </sheetData>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anada"/>
    </sheetNames>
    <sheetDataSet>
      <sheetData sheetId="0" refreshError="1">
        <row r="21">
          <cell r="B21">
            <v>39721650</v>
          </cell>
          <cell r="C21">
            <v>30188454</v>
          </cell>
        </row>
        <row r="43">
          <cell r="C43">
            <v>1835</v>
          </cell>
        </row>
        <row r="44">
          <cell r="C44">
            <v>1082</v>
          </cell>
        </row>
        <row r="45">
          <cell r="C45">
            <v>0</v>
          </cell>
        </row>
        <row r="46">
          <cell r="C46">
            <v>2917</v>
          </cell>
        </row>
        <row r="67">
          <cell r="C67">
            <v>9401050</v>
          </cell>
          <cell r="D67">
            <v>7144798</v>
          </cell>
        </row>
        <row r="86">
          <cell r="D86" t="str">
            <v>Financial Service</v>
          </cell>
        </row>
        <row r="87">
          <cell r="D87" t="str">
            <v>Film Studio</v>
          </cell>
        </row>
        <row r="88">
          <cell r="D88" t="str">
            <v>Film Studio</v>
          </cell>
        </row>
        <row r="89">
          <cell r="D89" t="str">
            <v>Film Studio</v>
          </cell>
        </row>
        <row r="90">
          <cell r="D90" t="str">
            <v>Film Studio</v>
          </cell>
        </row>
        <row r="91">
          <cell r="D91" t="str">
            <v>Auto</v>
          </cell>
        </row>
        <row r="92">
          <cell r="D92" t="str">
            <v>Film Studio</v>
          </cell>
        </row>
        <row r="93">
          <cell r="D93" t="str">
            <v>Media</v>
          </cell>
        </row>
        <row r="94">
          <cell r="D94" t="str">
            <v>Auto</v>
          </cell>
        </row>
        <row r="95">
          <cell r="D95" t="str">
            <v>Auto</v>
          </cell>
        </row>
        <row r="103">
          <cell r="D103" t="str">
            <v>Media</v>
          </cell>
        </row>
        <row r="104">
          <cell r="D104" t="str">
            <v>Beverage-Soft Drink</v>
          </cell>
        </row>
        <row r="105">
          <cell r="D105" t="str">
            <v>Financial Service</v>
          </cell>
        </row>
        <row r="106">
          <cell r="D106" t="str">
            <v>Auto</v>
          </cell>
        </row>
        <row r="107">
          <cell r="D107" t="str">
            <v>Auto</v>
          </cell>
        </row>
        <row r="108">
          <cell r="D108" t="str">
            <v>Financial Service</v>
          </cell>
        </row>
        <row r="109">
          <cell r="D109" t="str">
            <v>Auto</v>
          </cell>
        </row>
        <row r="110">
          <cell r="D110" t="str">
            <v>Beverage - Alcohol</v>
          </cell>
        </row>
        <row r="111">
          <cell r="D111" t="str">
            <v>Auto</v>
          </cell>
        </row>
        <row r="112">
          <cell r="D112" t="str">
            <v>Quick Service Restaurant</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anada"/>
    </sheetNames>
    <sheetDataSet>
      <sheetData sheetId="0">
        <row r="48">
          <cell r="B48">
            <v>37956877.28623955</v>
          </cell>
          <cell r="C48">
            <v>30365501.82899164</v>
          </cell>
        </row>
        <row r="65">
          <cell r="C65">
            <v>47385000</v>
          </cell>
        </row>
        <row r="90">
          <cell r="C90">
            <v>9272467</v>
          </cell>
          <cell r="D90">
            <v>7417973.6000000006</v>
          </cell>
        </row>
        <row r="110">
          <cell r="C110" t="str">
            <v>Name</v>
          </cell>
          <cell r="D110" t="str">
            <v>Auto</v>
          </cell>
        </row>
        <row r="111">
          <cell r="C111" t="str">
            <v>Name</v>
          </cell>
          <cell r="D111" t="str">
            <v>Financial Service</v>
          </cell>
        </row>
        <row r="112">
          <cell r="C112" t="str">
            <v>Name</v>
          </cell>
          <cell r="D112" t="str">
            <v>Auto</v>
          </cell>
        </row>
        <row r="113">
          <cell r="C113" t="str">
            <v>Name</v>
          </cell>
          <cell r="D113" t="str">
            <v>Financial Service</v>
          </cell>
        </row>
        <row r="114">
          <cell r="C114" t="str">
            <v>Name</v>
          </cell>
          <cell r="D114" t="str">
            <v>Film Studio</v>
          </cell>
        </row>
        <row r="115">
          <cell r="C115" t="str">
            <v>Name</v>
          </cell>
          <cell r="D115" t="str">
            <v>Film Studio</v>
          </cell>
        </row>
        <row r="116">
          <cell r="C116" t="str">
            <v>Name</v>
          </cell>
          <cell r="D116" t="str">
            <v>Confection</v>
          </cell>
        </row>
        <row r="117">
          <cell r="C117" t="str">
            <v>Name</v>
          </cell>
          <cell r="D117" t="str">
            <v>Film Studio</v>
          </cell>
        </row>
        <row r="118">
          <cell r="C118" t="str">
            <v>Name</v>
          </cell>
          <cell r="D118" t="str">
            <v>Film Studio</v>
          </cell>
        </row>
        <row r="119">
          <cell r="C119" t="str">
            <v>Name</v>
          </cell>
          <cell r="D119" t="str">
            <v>Film Studio</v>
          </cell>
        </row>
        <row r="126">
          <cell r="C126">
            <v>7.0000000000000001E-3</v>
          </cell>
        </row>
        <row r="133">
          <cell r="C133" t="str">
            <v>Name</v>
          </cell>
          <cell r="D133" t="str">
            <v>Auto</v>
          </cell>
        </row>
        <row r="134">
          <cell r="C134" t="str">
            <v>Name</v>
          </cell>
          <cell r="D134" t="str">
            <v>Financial Service</v>
          </cell>
        </row>
        <row r="135">
          <cell r="C135" t="str">
            <v>Name</v>
          </cell>
          <cell r="D135" t="str">
            <v>Auto</v>
          </cell>
        </row>
        <row r="136">
          <cell r="C136" t="str">
            <v>Name</v>
          </cell>
          <cell r="D136" t="str">
            <v>Beverage Non-Alcoholic</v>
          </cell>
        </row>
        <row r="137">
          <cell r="C137" t="str">
            <v>Name</v>
          </cell>
          <cell r="D137" t="str">
            <v>Financial Service</v>
          </cell>
        </row>
        <row r="138">
          <cell r="C138" t="str">
            <v>Name</v>
          </cell>
          <cell r="D138" t="str">
            <v>Wireless-Telco</v>
          </cell>
        </row>
        <row r="139">
          <cell r="C139" t="str">
            <v>Name</v>
          </cell>
          <cell r="D139" t="str">
            <v>Auto</v>
          </cell>
        </row>
        <row r="140">
          <cell r="C140" t="str">
            <v>Name</v>
          </cell>
          <cell r="D140" t="str">
            <v>Auto</v>
          </cell>
        </row>
        <row r="141">
          <cell r="C141" t="str">
            <v>Name</v>
          </cell>
          <cell r="D141" t="str">
            <v>Electronics-Tech</v>
          </cell>
        </row>
        <row r="142">
          <cell r="C142" t="str">
            <v>Name</v>
          </cell>
          <cell r="D142" t="str">
            <v>Electronics-Tech  Toys</v>
          </cell>
        </row>
      </sheetData>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hile"/>
    </sheetNames>
    <sheetDataSet>
      <sheetData sheetId="0">
        <row r="48">
          <cell r="B48">
            <v>1048342400</v>
          </cell>
          <cell r="C48">
            <v>1677347.8400000001</v>
          </cell>
        </row>
        <row r="58">
          <cell r="C58">
            <v>234</v>
          </cell>
        </row>
        <row r="59">
          <cell r="C59">
            <v>150</v>
          </cell>
        </row>
        <row r="60">
          <cell r="C60">
            <v>0</v>
          </cell>
        </row>
        <row r="61">
          <cell r="C61">
            <v>384</v>
          </cell>
        </row>
        <row r="65">
          <cell r="C65">
            <v>13525664</v>
          </cell>
        </row>
        <row r="79">
          <cell r="C79">
            <v>58336838</v>
          </cell>
          <cell r="D79">
            <v>93338.940800000011</v>
          </cell>
        </row>
        <row r="80">
          <cell r="C80">
            <v>67507597</v>
          </cell>
          <cell r="D80">
            <v>108012.15520000001</v>
          </cell>
        </row>
        <row r="81">
          <cell r="C81">
            <v>0</v>
          </cell>
          <cell r="D81">
            <v>0</v>
          </cell>
        </row>
        <row r="82">
          <cell r="C82">
            <v>15000000</v>
          </cell>
          <cell r="D82">
            <v>24000</v>
          </cell>
        </row>
        <row r="83">
          <cell r="C83">
            <v>0</v>
          </cell>
          <cell r="D83">
            <v>0</v>
          </cell>
        </row>
        <row r="84">
          <cell r="C84">
            <v>1482554287</v>
          </cell>
          <cell r="D84">
            <v>2372086.8592000003</v>
          </cell>
        </row>
        <row r="110">
          <cell r="C110" t="str">
            <v>Caja de Compensacion de Asignacion Familiar de los Andes</v>
          </cell>
          <cell r="D110" t="str">
            <v>Insurance social security</v>
          </cell>
        </row>
        <row r="111">
          <cell r="C111" t="str">
            <v>Telefonica Moviles Chile S.A.</v>
          </cell>
          <cell r="D111" t="str">
            <v>Telecomunications</v>
          </cell>
        </row>
        <row r="112">
          <cell r="C112" t="str">
            <v>Banco de Chile</v>
          </cell>
          <cell r="D112" t="str">
            <v>Bank</v>
          </cell>
        </row>
        <row r="113">
          <cell r="C113" t="str">
            <v>Mastercard</v>
          </cell>
          <cell r="D113" t="str">
            <v>Credit cards</v>
          </cell>
        </row>
        <row r="114">
          <cell r="C114" t="str">
            <v>Piegrande Marketing Integral S.A.</v>
          </cell>
          <cell r="D114" t="str">
            <v xml:space="preserve">Media Agency </v>
          </cell>
        </row>
        <row r="115">
          <cell r="C115" t="str">
            <v>Nestlé</v>
          </cell>
          <cell r="D115" t="str">
            <v>Food</v>
          </cell>
        </row>
        <row r="116">
          <cell r="C116" t="str">
            <v>Pibamour Ltda</v>
          </cell>
          <cell r="D116" t="str">
            <v>Food</v>
          </cell>
        </row>
        <row r="117">
          <cell r="C117" t="str">
            <v>Cinecolor Films S.A.</v>
          </cell>
          <cell r="D117" t="str">
            <v>Film Distributor</v>
          </cell>
        </row>
        <row r="118">
          <cell r="C118" t="str">
            <v>Unilever Chile Ltda.</v>
          </cell>
          <cell r="D118" t="str">
            <v>Food</v>
          </cell>
        </row>
        <row r="119">
          <cell r="C119" t="str">
            <v>Puig</v>
          </cell>
          <cell r="D119" t="str">
            <v>Fragrances</v>
          </cell>
        </row>
        <row r="133">
          <cell r="C133" t="str">
            <v>Banco de Chile</v>
          </cell>
          <cell r="D133" t="str">
            <v>Bank</v>
          </cell>
        </row>
        <row r="134">
          <cell r="C134" t="str">
            <v xml:space="preserve">Movistar </v>
          </cell>
          <cell r="D134" t="str">
            <v>Telecomunications</v>
          </cell>
        </row>
        <row r="135">
          <cell r="C135" t="str">
            <v>Pepsico</v>
          </cell>
          <cell r="D135" t="str">
            <v>Food</v>
          </cell>
        </row>
        <row r="136">
          <cell r="C136" t="str">
            <v>Copec</v>
          </cell>
          <cell r="D136" t="str">
            <v>Diesel</v>
          </cell>
        </row>
        <row r="137">
          <cell r="C137" t="str">
            <v>Transbank</v>
          </cell>
          <cell r="D137" t="str">
            <v>Bank</v>
          </cell>
        </row>
        <row r="138">
          <cell r="C138" t="str">
            <v>Duracell Pilas Ltda</v>
          </cell>
          <cell r="D138" t="str">
            <v xml:space="preserve">Battery </v>
          </cell>
        </row>
        <row r="139">
          <cell r="C139" t="str">
            <v>Puig</v>
          </cell>
          <cell r="D139" t="str">
            <v>Fragrances</v>
          </cell>
        </row>
        <row r="140">
          <cell r="C140" t="str">
            <v>Samsung</v>
          </cell>
          <cell r="D140" t="str">
            <v>Tecnology</v>
          </cell>
        </row>
        <row r="141">
          <cell r="C141" t="str">
            <v>Gobierno de Chile</v>
          </cell>
          <cell r="D141" t="str">
            <v>Government</v>
          </cell>
        </row>
        <row r="142">
          <cell r="C142" t="str">
            <v>Red Bull</v>
          </cell>
          <cell r="D142" t="str">
            <v>Energy Drink</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Belgium"/>
    </sheetNames>
    <sheetDataSet>
      <sheetData sheetId="0">
        <row r="48">
          <cell r="B48">
            <v>31599943.530000001</v>
          </cell>
          <cell r="C48">
            <v>33495940.141800001</v>
          </cell>
        </row>
        <row r="54">
          <cell r="C54">
            <v>415</v>
          </cell>
        </row>
        <row r="55">
          <cell r="C55">
            <v>0</v>
          </cell>
        </row>
        <row r="56">
          <cell r="C56">
            <v>0</v>
          </cell>
        </row>
        <row r="57">
          <cell r="C57">
            <v>415</v>
          </cell>
        </row>
        <row r="61">
          <cell r="D61" t="e">
            <v>#VALUE!</v>
          </cell>
        </row>
        <row r="62">
          <cell r="D62">
            <v>0</v>
          </cell>
        </row>
        <row r="67">
          <cell r="C67">
            <v>19408138</v>
          </cell>
        </row>
        <row r="81">
          <cell r="C81">
            <v>0.51600000000000001</v>
          </cell>
        </row>
        <row r="82">
          <cell r="C82">
            <v>0.48399999999999999</v>
          </cell>
        </row>
        <row r="84">
          <cell r="C84">
            <v>0.39</v>
          </cell>
        </row>
        <row r="85">
          <cell r="C85">
            <v>3.9E-2</v>
          </cell>
        </row>
        <row r="86">
          <cell r="C86">
            <v>0.248</v>
          </cell>
        </row>
        <row r="87">
          <cell r="C87">
            <v>0.23899999999999999</v>
          </cell>
        </row>
        <row r="88">
          <cell r="C88">
            <v>0.436</v>
          </cell>
        </row>
        <row r="90">
          <cell r="C90">
            <v>9614000</v>
          </cell>
        </row>
        <row r="96">
          <cell r="B96" t="str">
            <v>5-10 times per year</v>
          </cell>
        </row>
        <row r="108">
          <cell r="D108">
            <v>2600000</v>
          </cell>
          <cell r="E108">
            <v>2756000</v>
          </cell>
        </row>
        <row r="109">
          <cell r="D109">
            <v>0</v>
          </cell>
          <cell r="E109">
            <v>0</v>
          </cell>
        </row>
        <row r="110">
          <cell r="D110">
            <v>0</v>
          </cell>
          <cell r="E110">
            <v>0</v>
          </cell>
        </row>
        <row r="111">
          <cell r="D111">
            <v>0</v>
          </cell>
          <cell r="E111">
            <v>0</v>
          </cell>
        </row>
        <row r="112">
          <cell r="D112">
            <v>0</v>
          </cell>
          <cell r="E112">
            <v>0</v>
          </cell>
        </row>
        <row r="113">
          <cell r="D113">
            <v>2600000</v>
          </cell>
          <cell r="E113">
            <v>2756000</v>
          </cell>
        </row>
        <row r="114">
          <cell r="D114">
            <v>0</v>
          </cell>
          <cell r="E114">
            <v>0</v>
          </cell>
          <cell r="F114">
            <v>0</v>
          </cell>
          <cell r="G114">
            <v>0</v>
          </cell>
        </row>
        <row r="115">
          <cell r="D115">
            <v>0</v>
          </cell>
          <cell r="E115">
            <v>0</v>
          </cell>
          <cell r="F115">
            <v>0</v>
          </cell>
          <cell r="G115">
            <v>0</v>
          </cell>
        </row>
        <row r="140">
          <cell r="C140" t="str">
            <v xml:space="preserve">COCA-COLA </v>
          </cell>
          <cell r="D140" t="str">
            <v>SOFT DRINKS</v>
          </cell>
        </row>
        <row r="141">
          <cell r="C141" t="str">
            <v>UNILEVER</v>
          </cell>
          <cell r="D141" t="str">
            <v>RETAIL</v>
          </cell>
        </row>
        <row r="142">
          <cell r="C142" t="str">
            <v>D'IETEREN GROUP</v>
          </cell>
          <cell r="D142" t="str">
            <v>AUTOMOTIVE</v>
          </cell>
        </row>
        <row r="143">
          <cell r="C143" t="str">
            <v>SCOTCH&amp;SODA</v>
          </cell>
          <cell r="D143" t="str">
            <v>CLOTHING</v>
          </cell>
        </row>
        <row r="144">
          <cell r="C144" t="str">
            <v>JET IMPORT FRISDRANKEN</v>
          </cell>
          <cell r="D144" t="str">
            <v>BEVERAGES / ALCOHOL</v>
          </cell>
        </row>
        <row r="145">
          <cell r="C145" t="str">
            <v>ANHEUSER BUSCH INBEV</v>
          </cell>
          <cell r="D145" t="str">
            <v>BEVERAGES / ALCOHOL</v>
          </cell>
        </row>
        <row r="146">
          <cell r="C146" t="str">
            <v>IKEA BELGIUM</v>
          </cell>
          <cell r="D146" t="str">
            <v>RETAIL</v>
          </cell>
        </row>
        <row r="147">
          <cell r="C147" t="str">
            <v>EUROP ASSISTANCE</v>
          </cell>
          <cell r="D147" t="str">
            <v>SERVICES</v>
          </cell>
        </row>
        <row r="148">
          <cell r="C148" t="str">
            <v>MCDONALD'S</v>
          </cell>
          <cell r="D148" t="str">
            <v>CHARITY</v>
          </cell>
        </row>
        <row r="149">
          <cell r="C149" t="str">
            <v>DAIMLER BENZ GROUP</v>
          </cell>
          <cell r="D149" t="str">
            <v>AUTOMOTIVE</v>
          </cell>
        </row>
        <row r="157">
          <cell r="C157" t="str">
            <v>COCA-COLA COMPANY</v>
          </cell>
          <cell r="D157" t="str">
            <v>Beverages</v>
          </cell>
        </row>
        <row r="158">
          <cell r="C158" t="str">
            <v>UNILEVER</v>
          </cell>
          <cell r="D158" t="str">
            <v>FMCG</v>
          </cell>
        </row>
        <row r="159">
          <cell r="C159" t="str">
            <v>ROYAL CANIN BENELUX</v>
          </cell>
          <cell r="D159" t="str">
            <v>Retail</v>
          </cell>
        </row>
        <row r="160">
          <cell r="C160" t="str">
            <v>BNP-PARIBAS</v>
          </cell>
          <cell r="D160" t="str">
            <v>Finance</v>
          </cell>
        </row>
        <row r="161">
          <cell r="C161" t="str">
            <v>ORANGE</v>
          </cell>
          <cell r="D161" t="str">
            <v>Telcom</v>
          </cell>
        </row>
        <row r="162">
          <cell r="C162" t="str">
            <v>BMW GROUP BELGIUM</v>
          </cell>
          <cell r="D162" t="str">
            <v>Automotive</v>
          </cell>
        </row>
        <row r="163">
          <cell r="C163" t="str">
            <v>SAMSUNG GROUP</v>
          </cell>
          <cell r="D163" t="str">
            <v>Telcom</v>
          </cell>
        </row>
        <row r="164">
          <cell r="C164" t="str">
            <v>COMMUNAUTES ET REGIONS</v>
          </cell>
          <cell r="D164" t="str">
            <v>Public sector</v>
          </cell>
        </row>
        <row r="165">
          <cell r="C165" t="str">
            <v>CLUB MEDITERRANEE</v>
          </cell>
          <cell r="D165" t="str">
            <v>Tourism</v>
          </cell>
        </row>
        <row r="166">
          <cell r="C166" t="str">
            <v>REMEHA</v>
          </cell>
          <cell r="D166" t="str">
            <v>Retail</v>
          </cell>
        </row>
      </sheetData>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hina"/>
    </sheetNames>
    <sheetDataSet>
      <sheetData sheetId="0">
        <row r="48">
          <cell r="B48">
            <v>5500000000</v>
          </cell>
          <cell r="C48">
            <v>825000000</v>
          </cell>
        </row>
        <row r="54">
          <cell r="C54">
            <v>43020</v>
          </cell>
        </row>
        <row r="55">
          <cell r="C55">
            <v>40387</v>
          </cell>
        </row>
        <row r="57">
          <cell r="C57">
            <v>43020</v>
          </cell>
        </row>
        <row r="61">
          <cell r="C61">
            <v>45521000000</v>
          </cell>
          <cell r="D61">
            <v>6828150000</v>
          </cell>
        </row>
        <row r="67">
          <cell r="C67">
            <v>1374000000</v>
          </cell>
        </row>
        <row r="81">
          <cell r="C81">
            <v>0.46379999999999999</v>
          </cell>
        </row>
        <row r="82">
          <cell r="C82">
            <v>0.53620000000000001</v>
          </cell>
        </row>
        <row r="84">
          <cell r="C84">
            <v>0.02</v>
          </cell>
        </row>
        <row r="85">
          <cell r="C85">
            <v>0.04</v>
          </cell>
        </row>
        <row r="86">
          <cell r="C86">
            <v>0.84</v>
          </cell>
        </row>
        <row r="87">
          <cell r="C87">
            <v>0.09</v>
          </cell>
        </row>
        <row r="88">
          <cell r="C88">
            <v>0.01</v>
          </cell>
        </row>
        <row r="90">
          <cell r="C90">
            <v>1380000000</v>
          </cell>
        </row>
        <row r="96">
          <cell r="B96" t="str">
            <v>Less than 5 times per year</v>
          </cell>
        </row>
        <row r="108">
          <cell r="D108">
            <v>0</v>
          </cell>
        </row>
        <row r="109">
          <cell r="D109">
            <v>0</v>
          </cell>
        </row>
        <row r="110">
          <cell r="D110">
            <v>0</v>
          </cell>
        </row>
        <row r="111">
          <cell r="D111">
            <v>0</v>
          </cell>
        </row>
        <row r="112">
          <cell r="D112">
            <v>0</v>
          </cell>
        </row>
        <row r="113">
          <cell r="D113">
            <v>0</v>
          </cell>
        </row>
        <row r="114">
          <cell r="D114">
            <v>0</v>
          </cell>
        </row>
        <row r="140">
          <cell r="C140" t="str">
            <v>Name</v>
          </cell>
          <cell r="D140" t="str">
            <v>Industry</v>
          </cell>
        </row>
        <row r="141">
          <cell r="C141" t="str">
            <v>Name</v>
          </cell>
          <cell r="D141" t="str">
            <v>Industry</v>
          </cell>
        </row>
        <row r="142">
          <cell r="C142" t="str">
            <v>Name</v>
          </cell>
          <cell r="D142" t="str">
            <v>Industry</v>
          </cell>
        </row>
        <row r="143">
          <cell r="C143" t="str">
            <v>Name</v>
          </cell>
          <cell r="D143" t="str">
            <v>Industry</v>
          </cell>
        </row>
        <row r="144">
          <cell r="C144" t="str">
            <v>Name</v>
          </cell>
          <cell r="D144" t="str">
            <v>Industry</v>
          </cell>
        </row>
        <row r="145">
          <cell r="C145" t="str">
            <v>Name</v>
          </cell>
          <cell r="D145" t="str">
            <v>Industry</v>
          </cell>
        </row>
        <row r="146">
          <cell r="C146" t="str">
            <v>Name</v>
          </cell>
          <cell r="D146" t="str">
            <v>Industry</v>
          </cell>
        </row>
        <row r="147">
          <cell r="C147" t="str">
            <v>Name</v>
          </cell>
          <cell r="D147" t="str">
            <v>Industry</v>
          </cell>
        </row>
        <row r="148">
          <cell r="C148" t="str">
            <v>Name</v>
          </cell>
          <cell r="D148" t="str">
            <v>Industry</v>
          </cell>
        </row>
        <row r="149">
          <cell r="C149" t="str">
            <v>Name</v>
          </cell>
          <cell r="D149" t="str">
            <v>Industry</v>
          </cell>
        </row>
        <row r="157">
          <cell r="C157" t="str">
            <v xml:space="preserve">Kawei </v>
          </cell>
          <cell r="D157" t="str">
            <v>Auto</v>
          </cell>
        </row>
        <row r="158">
          <cell r="C158" t="str">
            <v>Rossini</v>
          </cell>
          <cell r="D158" t="str">
            <v>Watch</v>
          </cell>
        </row>
        <row r="159">
          <cell r="C159" t="str">
            <v>Bobocorn</v>
          </cell>
          <cell r="D159" t="str">
            <v>Food</v>
          </cell>
        </row>
        <row r="160">
          <cell r="C160" t="str">
            <v>Guangfang</v>
          </cell>
          <cell r="D160" t="str">
            <v>Food</v>
          </cell>
        </row>
        <row r="161">
          <cell r="C161" t="str">
            <v>Chenjiwangfu</v>
          </cell>
          <cell r="D161" t="str">
            <v>Food</v>
          </cell>
        </row>
        <row r="162">
          <cell r="C162" t="str">
            <v>Webo</v>
          </cell>
          <cell r="D162" t="str">
            <v>Internet</v>
          </cell>
        </row>
        <row r="163">
          <cell r="C163" t="str">
            <v>Miaopai</v>
          </cell>
          <cell r="D163" t="str">
            <v>Internet</v>
          </cell>
        </row>
        <row r="164">
          <cell r="C164" t="str">
            <v>Zhangdayi</v>
          </cell>
          <cell r="D164" t="str">
            <v>Entertainment</v>
          </cell>
        </row>
        <row r="165">
          <cell r="C165" t="str">
            <v>Xizhilang</v>
          </cell>
          <cell r="D165" t="str">
            <v>Food</v>
          </cell>
        </row>
        <row r="166">
          <cell r="C166" t="str">
            <v>Tongyi</v>
          </cell>
          <cell r="D166" t="str">
            <v>Food</v>
          </cell>
        </row>
        <row r="175">
          <cell r="C175" t="str">
            <v>Name</v>
          </cell>
          <cell r="D175" t="str">
            <v>Industry</v>
          </cell>
        </row>
        <row r="176">
          <cell r="C176" t="str">
            <v>Name</v>
          </cell>
          <cell r="D176" t="str">
            <v>Industry</v>
          </cell>
        </row>
        <row r="177">
          <cell r="C177" t="str">
            <v>Name</v>
          </cell>
          <cell r="D177" t="str">
            <v>Industry</v>
          </cell>
        </row>
        <row r="178">
          <cell r="C178" t="str">
            <v>Name</v>
          </cell>
          <cell r="D178" t="str">
            <v>Industry</v>
          </cell>
        </row>
        <row r="179">
          <cell r="C179" t="str">
            <v>Name</v>
          </cell>
          <cell r="D179" t="str">
            <v>Industry</v>
          </cell>
        </row>
        <row r="180">
          <cell r="C180" t="str">
            <v>Name</v>
          </cell>
          <cell r="D180" t="str">
            <v>Industry</v>
          </cell>
        </row>
        <row r="181">
          <cell r="C181" t="str">
            <v>Name</v>
          </cell>
          <cell r="D181" t="str">
            <v>Industry</v>
          </cell>
        </row>
        <row r="182">
          <cell r="C182" t="str">
            <v>Name</v>
          </cell>
          <cell r="D182" t="str">
            <v>Industry</v>
          </cell>
        </row>
        <row r="183">
          <cell r="C183" t="str">
            <v>Name</v>
          </cell>
          <cell r="D183" t="str">
            <v>Industry</v>
          </cell>
        </row>
        <row r="184">
          <cell r="C184" t="str">
            <v>Name</v>
          </cell>
          <cell r="D184" t="str">
            <v>Industry</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hina"/>
    </sheetNames>
    <sheetDataSet>
      <sheetData sheetId="0">
        <row r="48">
          <cell r="B48">
            <v>240000000</v>
          </cell>
        </row>
        <row r="58">
          <cell r="C58">
            <v>48060</v>
          </cell>
        </row>
        <row r="59">
          <cell r="C59">
            <v>42400</v>
          </cell>
        </row>
        <row r="60">
          <cell r="C60">
            <v>0</v>
          </cell>
        </row>
        <row r="61">
          <cell r="C61">
            <v>48060</v>
          </cell>
        </row>
        <row r="65">
          <cell r="C65">
            <v>779116500</v>
          </cell>
        </row>
        <row r="133">
          <cell r="C133" t="str">
            <v xml:space="preserve">Kawei </v>
          </cell>
          <cell r="D133" t="str">
            <v>Auto</v>
          </cell>
        </row>
        <row r="134">
          <cell r="C134" t="str">
            <v>Kaiyi</v>
          </cell>
          <cell r="D134" t="str">
            <v>auto</v>
          </cell>
        </row>
        <row r="135">
          <cell r="C135" t="str">
            <v>mijiu</v>
          </cell>
          <cell r="D135" t="str">
            <v>Food</v>
          </cell>
        </row>
        <row r="136">
          <cell r="C136" t="str">
            <v>Guangfang</v>
          </cell>
          <cell r="D136" t="str">
            <v>Food</v>
          </cell>
        </row>
        <row r="137">
          <cell r="C137" t="str">
            <v>momo</v>
          </cell>
          <cell r="D137" t="str">
            <v>Internet</v>
          </cell>
        </row>
        <row r="138">
          <cell r="C138" t="str">
            <v>pingan bank</v>
          </cell>
          <cell r="D138" t="str">
            <v>Bank</v>
          </cell>
        </row>
        <row r="139">
          <cell r="C139" t="str">
            <v>Bobocorn</v>
          </cell>
          <cell r="D139" t="str">
            <v>Food</v>
          </cell>
        </row>
        <row r="140">
          <cell r="C140" t="str">
            <v>Guangfang</v>
          </cell>
          <cell r="D140" t="str">
            <v>Food</v>
          </cell>
        </row>
        <row r="141">
          <cell r="C141" t="str">
            <v>Xizhilang</v>
          </cell>
          <cell r="D141" t="str">
            <v>Food</v>
          </cell>
        </row>
        <row r="142">
          <cell r="C142" t="str">
            <v>Tongyi</v>
          </cell>
          <cell r="D142" t="str">
            <v>Food</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olombia"/>
    </sheetNames>
    <sheetDataSet>
      <sheetData sheetId="0">
        <row r="33">
          <cell r="B33">
            <v>5366974284</v>
          </cell>
          <cell r="C33">
            <v>1824771.2565600001</v>
          </cell>
        </row>
        <row r="43">
          <cell r="C43">
            <v>951</v>
          </cell>
        </row>
        <row r="44">
          <cell r="C44">
            <v>10</v>
          </cell>
        </row>
        <row r="45">
          <cell r="C45">
            <v>0</v>
          </cell>
        </row>
        <row r="46">
          <cell r="C46">
            <v>961</v>
          </cell>
        </row>
        <row r="103">
          <cell r="C103" t="str">
            <v>BAVARIA S.A.</v>
          </cell>
          <cell r="D103" t="str">
            <v>BEVERAGE INDUSTRY</v>
          </cell>
        </row>
        <row r="104">
          <cell r="C104" t="str">
            <v xml:space="preserve">HUAWEI TECHNOLOGIES </v>
          </cell>
          <cell r="D104" t="str">
            <v>TECHNOLOGY</v>
          </cell>
        </row>
        <row r="105">
          <cell r="C105" t="str">
            <v>TELMEX COLOMBIA</v>
          </cell>
          <cell r="D105" t="str">
            <v>CARRIER</v>
          </cell>
        </row>
        <row r="106">
          <cell r="C106" t="str">
            <v>UNIVERSIDAD DE ANTIOQUIA</v>
          </cell>
          <cell r="D106" t="str">
            <v>EDUCATION</v>
          </cell>
        </row>
        <row r="107">
          <cell r="C107" t="str">
            <v>UNIVERSIDAD SERGIO ARBOLEDA</v>
          </cell>
          <cell r="D107" t="str">
            <v>EDUCATION</v>
          </cell>
        </row>
        <row r="108">
          <cell r="C108" t="str">
            <v>COMUNICACIÓN CELULAR S.A.</v>
          </cell>
          <cell r="D108" t="str">
            <v>CARRIER</v>
          </cell>
        </row>
        <row r="109">
          <cell r="C109" t="str">
            <v>LEDERSEARCH S.A.S</v>
          </cell>
          <cell r="D109" t="str">
            <v>GOVERNMENT</v>
          </cell>
        </row>
        <row r="110">
          <cell r="C110" t="str">
            <v>FONDO DE PROGRAMAS ESPECIALES PARA LA PAZ</v>
          </cell>
          <cell r="D110" t="str">
            <v>NON PROFIT ORGANIZATION</v>
          </cell>
        </row>
        <row r="111">
          <cell r="C111" t="str">
            <v>ADIDAS COLOMBIA</v>
          </cell>
          <cell r="D111" t="str">
            <v>RETAIL</v>
          </cell>
        </row>
        <row r="112">
          <cell r="C112" t="str">
            <v xml:space="preserve">COLOMBIA TELECOMUNICACIONES </v>
          </cell>
          <cell r="D112" t="str">
            <v>CARRIER</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olombia"/>
    </sheetNames>
    <sheetDataSet>
      <sheetData sheetId="0">
        <row r="48">
          <cell r="B48">
            <v>5313304541.1599998</v>
          </cell>
          <cell r="C48">
            <v>1806523.5439944002</v>
          </cell>
        </row>
        <row r="58">
          <cell r="C58">
            <v>951</v>
          </cell>
        </row>
        <row r="59">
          <cell r="C59">
            <v>10</v>
          </cell>
        </row>
        <row r="60">
          <cell r="C60">
            <v>0</v>
          </cell>
        </row>
        <row r="61">
          <cell r="C61">
            <v>961</v>
          </cell>
        </row>
        <row r="65">
          <cell r="C65">
            <v>32966192</v>
          </cell>
        </row>
        <row r="79">
          <cell r="C79">
            <v>0</v>
          </cell>
          <cell r="D79">
            <v>0</v>
          </cell>
        </row>
        <row r="80">
          <cell r="C80">
            <v>0</v>
          </cell>
          <cell r="D80">
            <v>0</v>
          </cell>
        </row>
        <row r="81">
          <cell r="C81">
            <v>0</v>
          </cell>
          <cell r="D81">
            <v>0</v>
          </cell>
        </row>
        <row r="82">
          <cell r="C82">
            <v>0</v>
          </cell>
          <cell r="D82">
            <v>0</v>
          </cell>
        </row>
        <row r="83">
          <cell r="C83">
            <v>0</v>
          </cell>
          <cell r="D83">
            <v>0</v>
          </cell>
        </row>
        <row r="84">
          <cell r="C84">
            <v>0</v>
          </cell>
          <cell r="D84">
            <v>0</v>
          </cell>
        </row>
        <row r="126">
          <cell r="C126">
            <v>3.5000000000000001E-3</v>
          </cell>
        </row>
        <row r="133">
          <cell r="C133" t="str">
            <v>UNIVERSIDAD DE ANTIOQUIA</v>
          </cell>
          <cell r="D133" t="str">
            <v>EDUCATION</v>
          </cell>
        </row>
        <row r="134">
          <cell r="C134" t="str">
            <v>UNIVERSIDAD SERGIO ARBOLEDA</v>
          </cell>
          <cell r="D134" t="str">
            <v>EDUCATION</v>
          </cell>
        </row>
        <row r="135">
          <cell r="C135" t="str">
            <v>ADIDAS COLOMBIA</v>
          </cell>
          <cell r="D135" t="str">
            <v>RETAIL</v>
          </cell>
        </row>
        <row r="136">
          <cell r="C136" t="str">
            <v xml:space="preserve">COLOMBIA TELECOMUNICACIONES </v>
          </cell>
          <cell r="D136" t="str">
            <v>CARRIER</v>
          </cell>
        </row>
        <row r="137">
          <cell r="C137" t="str">
            <v>TELMEX COLOMBIA</v>
          </cell>
          <cell r="D137" t="str">
            <v>CARRIER</v>
          </cell>
        </row>
        <row r="138">
          <cell r="C138" t="str">
            <v xml:space="preserve">HUAWEI TECHNOLOGIES </v>
          </cell>
          <cell r="D138" t="str">
            <v>TECHNOLOGY</v>
          </cell>
        </row>
        <row r="139">
          <cell r="C139" t="str">
            <v>LEDERSEARCH S.A.S</v>
          </cell>
          <cell r="D139" t="str">
            <v>GOVERNMENT</v>
          </cell>
        </row>
        <row r="140">
          <cell r="C140" t="str">
            <v>FONDO DE PROGRAMAS ESPECIALES PARA LA PAZ</v>
          </cell>
          <cell r="D140" t="str">
            <v>NON PROFIT ORGANIZATION</v>
          </cell>
        </row>
        <row r="141">
          <cell r="C141" t="str">
            <v>BAVARIA S.A.</v>
          </cell>
          <cell r="D141" t="str">
            <v>BEVERAGE INDUSTRY</v>
          </cell>
        </row>
        <row r="142">
          <cell r="C142" t="str">
            <v>COMUNICACIÓN CELULAR S.A.</v>
          </cell>
          <cell r="D142" t="str">
            <v>CARRIER</v>
          </cell>
        </row>
      </sheetData>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osta Rica"/>
    </sheetNames>
    <sheetDataSet>
      <sheetData sheetId="0">
        <row r="33">
          <cell r="B33">
            <v>872983781.65799999</v>
          </cell>
          <cell r="C33">
            <v>1571370.8069843999</v>
          </cell>
        </row>
        <row r="43">
          <cell r="C43">
            <v>124</v>
          </cell>
        </row>
        <row r="44">
          <cell r="C44">
            <v>27</v>
          </cell>
        </row>
        <row r="45">
          <cell r="C45">
            <v>0</v>
          </cell>
        </row>
        <row r="46">
          <cell r="C46">
            <v>151</v>
          </cell>
        </row>
        <row r="103">
          <cell r="C103" t="str">
            <v>SCA CONSUMIDOR CENTROAMÉRICA</v>
          </cell>
          <cell r="D103" t="str">
            <v>CPG</v>
          </cell>
        </row>
        <row r="104">
          <cell r="C104" t="str">
            <v>S.C. Johnson de Centroamérica, S.A</v>
          </cell>
          <cell r="D104" t="str">
            <v>CPG</v>
          </cell>
        </row>
        <row r="105">
          <cell r="C105" t="str">
            <v>Banco Nacional</v>
          </cell>
          <cell r="D105" t="str">
            <v>BANK</v>
          </cell>
        </row>
        <row r="106">
          <cell r="C106" t="str">
            <v>CAJA COSTARRICENSE SEGUGO SOCIAL</v>
          </cell>
          <cell r="D106" t="str">
            <v>NATIONAL HEALTH CARE</v>
          </cell>
        </row>
        <row r="107">
          <cell r="C107" t="str">
            <v>Banco de Costa Rica</v>
          </cell>
          <cell r="D107" t="str">
            <v>BANK</v>
          </cell>
        </row>
        <row r="108">
          <cell r="C108" t="str">
            <v>COSEVI</v>
          </cell>
          <cell r="D108" t="str">
            <v>GOVERNMENT</v>
          </cell>
        </row>
        <row r="109">
          <cell r="C109" t="str">
            <v>TIGO</v>
          </cell>
          <cell r="D109" t="str">
            <v>CARRIER</v>
          </cell>
        </row>
        <row r="110">
          <cell r="C110" t="str">
            <v>Sur Química</v>
          </cell>
          <cell r="D110" t="str">
            <v>CHEMICAL INDUSTRY</v>
          </cell>
        </row>
        <row r="111">
          <cell r="C111" t="str">
            <v>IAFA</v>
          </cell>
          <cell r="D111" t="str">
            <v>NATIONAL HEALTH CARE</v>
          </cell>
        </row>
        <row r="112">
          <cell r="C112" t="str">
            <v>Inversiones TB, S.A.</v>
          </cell>
          <cell r="D112" t="str">
            <v>FOOD SERVICE INDUSTRY</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osta Rica"/>
    </sheetNames>
    <sheetDataSet>
      <sheetData sheetId="0">
        <row r="48">
          <cell r="B48">
            <v>864253943.84141994</v>
          </cell>
          <cell r="C48">
            <v>1555657.0989145557</v>
          </cell>
        </row>
        <row r="58">
          <cell r="C58">
            <v>124</v>
          </cell>
        </row>
        <row r="59">
          <cell r="C59">
            <v>27</v>
          </cell>
        </row>
        <row r="60">
          <cell r="C60">
            <v>0</v>
          </cell>
        </row>
        <row r="61">
          <cell r="C61">
            <v>151</v>
          </cell>
        </row>
        <row r="65">
          <cell r="C65">
            <v>3863765</v>
          </cell>
        </row>
        <row r="126">
          <cell r="C126">
            <v>5.0000000000000001E-3</v>
          </cell>
        </row>
        <row r="133">
          <cell r="C133" t="str">
            <v>Banco Nacional</v>
          </cell>
          <cell r="D133" t="str">
            <v>BANK</v>
          </cell>
        </row>
        <row r="134">
          <cell r="C134" t="str">
            <v>SCA CONSUMIDOR CENTROAMÉRICA</v>
          </cell>
          <cell r="D134" t="str">
            <v>CPG</v>
          </cell>
        </row>
        <row r="135">
          <cell r="C135" t="str">
            <v>TIGO</v>
          </cell>
          <cell r="D135" t="str">
            <v>CARRIER</v>
          </cell>
        </row>
        <row r="136">
          <cell r="C136" t="str">
            <v>IAFA</v>
          </cell>
          <cell r="D136" t="str">
            <v>NATIONAL HEALTH CARE</v>
          </cell>
        </row>
        <row r="137">
          <cell r="C137" t="str">
            <v>COSEVI</v>
          </cell>
          <cell r="D137" t="str">
            <v>GOVERNMET</v>
          </cell>
        </row>
        <row r="138">
          <cell r="C138" t="str">
            <v>S.C. Johnson de Centroamérica, S.A</v>
          </cell>
          <cell r="D138" t="str">
            <v>CPG</v>
          </cell>
        </row>
        <row r="139">
          <cell r="C139" t="str">
            <v>BANCO DE COSTA RICA</v>
          </cell>
          <cell r="D139" t="str">
            <v>BANK</v>
          </cell>
        </row>
        <row r="140">
          <cell r="C140" t="str">
            <v>CAJA COSTARRICENSE SEGURO NACIONAL</v>
          </cell>
          <cell r="D140" t="str">
            <v>NATIONAL HEALTH CARE</v>
          </cell>
        </row>
        <row r="141">
          <cell r="C141" t="str">
            <v>SUR QUIMICA</v>
          </cell>
          <cell r="D141" t="str">
            <v>CHEMICAL INDUSTRY</v>
          </cell>
        </row>
        <row r="142">
          <cell r="C142" t="str">
            <v>Inversiones TB, S.A.</v>
          </cell>
          <cell r="D142" t="str">
            <v>FOOD SERVICE INDUSTRY</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Denmark"/>
    </sheetNames>
    <sheetDataSet>
      <sheetData sheetId="0">
        <row r="21">
          <cell r="B21">
            <v>47926641</v>
          </cell>
          <cell r="C21">
            <v>7188996.1499999994</v>
          </cell>
        </row>
        <row r="43">
          <cell r="C43">
            <v>406</v>
          </cell>
        </row>
        <row r="44">
          <cell r="C44">
            <v>272</v>
          </cell>
        </row>
        <row r="45">
          <cell r="C45">
            <v>9</v>
          </cell>
        </row>
        <row r="46">
          <cell r="C46">
            <v>415</v>
          </cell>
        </row>
        <row r="86">
          <cell r="C86" t="str">
            <v>Mastercard</v>
          </cell>
          <cell r="D86" t="str">
            <v>Credit card</v>
          </cell>
        </row>
        <row r="87">
          <cell r="C87" t="str">
            <v>Arcus</v>
          </cell>
          <cell r="D87" t="str">
            <v>Alcohol</v>
          </cell>
        </row>
        <row r="88">
          <cell r="C88" t="str">
            <v>Coca Cola</v>
          </cell>
          <cell r="D88" t="str">
            <v>Beverage</v>
          </cell>
        </row>
        <row r="89">
          <cell r="C89" t="str">
            <v>Turner</v>
          </cell>
          <cell r="D89" t="str">
            <v>Media</v>
          </cell>
        </row>
        <row r="90">
          <cell r="C90" t="str">
            <v>Østrigske</v>
          </cell>
          <cell r="D90" t="str">
            <v>Travel</v>
          </cell>
        </row>
        <row r="91">
          <cell r="C91" t="str">
            <v>Linicin mfl.</v>
          </cell>
          <cell r="D91" t="str">
            <v>Medico</v>
          </cell>
        </row>
        <row r="103">
          <cell r="C103" t="str">
            <v>OISTER</v>
          </cell>
          <cell r="D103" t="str">
            <v>Telecom</v>
          </cell>
        </row>
        <row r="104">
          <cell r="C104" t="str">
            <v>DANMARK SYGEFORSIKRING</v>
          </cell>
          <cell r="D104" t="str">
            <v>Insurance</v>
          </cell>
        </row>
        <row r="105">
          <cell r="C105" t="str">
            <v>COCA COLA DANMARK</v>
          </cell>
          <cell r="D105" t="str">
            <v>Beverage</v>
          </cell>
        </row>
        <row r="106">
          <cell r="C106" t="str">
            <v>SAMSUNG</v>
          </cell>
          <cell r="D106" t="str">
            <v>Electronics</v>
          </cell>
        </row>
        <row r="107">
          <cell r="C107" t="str">
            <v>CARLSBERG</v>
          </cell>
          <cell r="D107" t="str">
            <v>Beverage</v>
          </cell>
        </row>
        <row r="108">
          <cell r="C108" t="str">
            <v>CBB MOBIL</v>
          </cell>
          <cell r="D108" t="str">
            <v>Electronics</v>
          </cell>
        </row>
        <row r="109">
          <cell r="C109" t="str">
            <v>JP/POLITIKENS HUS</v>
          </cell>
          <cell r="D109" t="str">
            <v>Books</v>
          </cell>
        </row>
        <row r="110">
          <cell r="C110" t="str">
            <v>DK KONFEKTURE</v>
          </cell>
          <cell r="D110" t="str">
            <v>Candy</v>
          </cell>
        </row>
        <row r="111">
          <cell r="C111" t="str">
            <v>MC DONALD'S</v>
          </cell>
          <cell r="D111" t="str">
            <v>Fastfood</v>
          </cell>
        </row>
        <row r="112">
          <cell r="C112" t="str">
            <v>VOLVO</v>
          </cell>
          <cell r="D112" t="str">
            <v>Cars</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Denmark"/>
    </sheetNames>
    <sheetDataSet>
      <sheetData sheetId="0">
        <row r="21">
          <cell r="B21">
            <v>88871142.230000004</v>
          </cell>
          <cell r="C21">
            <v>14219382.756800001</v>
          </cell>
        </row>
        <row r="58">
          <cell r="C58">
            <v>409</v>
          </cell>
        </row>
        <row r="59">
          <cell r="C59">
            <v>275</v>
          </cell>
        </row>
        <row r="60">
          <cell r="C60">
            <v>3</v>
          </cell>
        </row>
        <row r="61">
          <cell r="C61">
            <v>412</v>
          </cell>
        </row>
        <row r="65">
          <cell r="C65">
            <v>6542575</v>
          </cell>
        </row>
        <row r="79">
          <cell r="C79">
            <v>1140860</v>
          </cell>
          <cell r="D79">
            <v>182537.60000000001</v>
          </cell>
        </row>
        <row r="80">
          <cell r="C80">
            <v>0</v>
          </cell>
          <cell r="D80">
            <v>0</v>
          </cell>
        </row>
        <row r="81">
          <cell r="C81">
            <v>945584.63</v>
          </cell>
          <cell r="D81">
            <v>151293.54080000002</v>
          </cell>
        </row>
        <row r="82">
          <cell r="C82">
            <v>0</v>
          </cell>
          <cell r="D82">
            <v>0</v>
          </cell>
        </row>
        <row r="83">
          <cell r="C83">
            <v>0</v>
          </cell>
          <cell r="D83">
            <v>0</v>
          </cell>
        </row>
        <row r="84">
          <cell r="C84">
            <v>0</v>
          </cell>
          <cell r="D84">
            <v>0</v>
          </cell>
        </row>
        <row r="90">
          <cell r="C90">
            <v>2086444.63</v>
          </cell>
          <cell r="D90">
            <v>333831.14079999999</v>
          </cell>
        </row>
        <row r="110">
          <cell r="C110" t="str">
            <v>Turner</v>
          </cell>
          <cell r="D110" t="str">
            <v>TV channel</v>
          </cell>
        </row>
        <row r="111">
          <cell r="C111" t="str">
            <v>CBB</v>
          </cell>
          <cell r="D111" t="str">
            <v>Telcom</v>
          </cell>
        </row>
        <row r="112">
          <cell r="C112" t="str">
            <v>Arla</v>
          </cell>
          <cell r="D112" t="str">
            <v>Milk</v>
          </cell>
        </row>
        <row r="113">
          <cell r="C113" t="str">
            <v>Jordan</v>
          </cell>
          <cell r="D113" t="str">
            <v>Toothpaste</v>
          </cell>
        </row>
        <row r="114">
          <cell r="C114" t="str">
            <v>M&amp;M's</v>
          </cell>
          <cell r="D114" t="str">
            <v>Candy</v>
          </cell>
        </row>
        <row r="115">
          <cell r="C115" t="str">
            <v>Danske Bank</v>
          </cell>
          <cell r="D115" t="str">
            <v>Banking</v>
          </cell>
        </row>
        <row r="116">
          <cell r="C116" t="str">
            <v>Arcus</v>
          </cell>
          <cell r="D116" t="str">
            <v>Alcohol</v>
          </cell>
        </row>
        <row r="117">
          <cell r="C117" t="str">
            <v>Louis Nielsen</v>
          </cell>
          <cell r="D117" t="str">
            <v>Glasses</v>
          </cell>
        </row>
        <row r="118">
          <cell r="C118" t="str">
            <v>Somersby</v>
          </cell>
          <cell r="D118" t="str">
            <v>Cider</v>
          </cell>
        </row>
        <row r="119">
          <cell r="C119" t="str">
            <v>Volvo</v>
          </cell>
          <cell r="D119" t="str">
            <v>Automobile</v>
          </cell>
        </row>
        <row r="126">
          <cell r="C126">
            <v>1.4999999999999999E-2</v>
          </cell>
        </row>
        <row r="133">
          <cell r="C133" t="str">
            <v>McDonald's</v>
          </cell>
          <cell r="D133" t="str">
            <v>Restaurant</v>
          </cell>
        </row>
        <row r="134">
          <cell r="C134" t="str">
            <v>Coca Cola</v>
          </cell>
          <cell r="D134" t="str">
            <v>Soda</v>
          </cell>
        </row>
        <row r="135">
          <cell r="C135" t="str">
            <v>Politiken</v>
          </cell>
          <cell r="D135" t="str">
            <v>News</v>
          </cell>
        </row>
        <row r="136">
          <cell r="C136" t="str">
            <v>CBB</v>
          </cell>
          <cell r="D136" t="str">
            <v>Telcom</v>
          </cell>
        </row>
        <row r="137">
          <cell r="C137" t="str">
            <v>L'Easy</v>
          </cell>
          <cell r="D137" t="str">
            <v>Leasing</v>
          </cell>
        </row>
        <row r="138">
          <cell r="C138" t="str">
            <v>Samsung</v>
          </cell>
          <cell r="D138" t="str">
            <v>Electronics</v>
          </cell>
        </row>
        <row r="139">
          <cell r="C139" t="str">
            <v>Nordisk Film</v>
          </cell>
          <cell r="D139" t="str">
            <v>Filmdistribution</v>
          </cell>
        </row>
        <row r="140">
          <cell r="C140" t="str">
            <v>HBO</v>
          </cell>
          <cell r="D140" t="str">
            <v>Streaming</v>
          </cell>
        </row>
        <row r="141">
          <cell r="C141" t="str">
            <v>IKEA</v>
          </cell>
          <cell r="D141" t="str">
            <v>Funeture</v>
          </cell>
        </row>
        <row r="142">
          <cell r="C142" t="str">
            <v>Arla</v>
          </cell>
          <cell r="D142" t="str">
            <v>Milk</v>
          </cell>
        </row>
      </sheetData>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El Salvador"/>
    </sheetNames>
    <sheetDataSet>
      <sheetData sheetId="0">
        <row r="33">
          <cell r="B33">
            <v>774303.70423499995</v>
          </cell>
          <cell r="C33">
            <v>774303.70423499995</v>
          </cell>
        </row>
        <row r="43">
          <cell r="C43">
            <v>46</v>
          </cell>
        </row>
        <row r="44">
          <cell r="C44">
            <v>10</v>
          </cell>
        </row>
        <row r="46">
          <cell r="C46">
            <v>56</v>
          </cell>
        </row>
        <row r="103">
          <cell r="C103" t="str">
            <v>PRESIDENCIA</v>
          </cell>
          <cell r="D103" t="str">
            <v>GOVERNMENT</v>
          </cell>
        </row>
        <row r="104">
          <cell r="C104" t="str">
            <v>MOVISTAR</v>
          </cell>
          <cell r="D104" t="str">
            <v>CARRIER</v>
          </cell>
        </row>
        <row r="105">
          <cell r="C105" t="str">
            <v>CLARO</v>
          </cell>
          <cell r="D105" t="str">
            <v>CARRIER</v>
          </cell>
        </row>
        <row r="106">
          <cell r="C106" t="str">
            <v>MULBAHUER</v>
          </cell>
          <cell r="D106" t="str">
            <v>NATIONAL ID INSTITUTION</v>
          </cell>
        </row>
        <row r="107">
          <cell r="C107" t="str">
            <v>PAN SINAI</v>
          </cell>
          <cell r="D107" t="str">
            <v>RETAIL</v>
          </cell>
        </row>
        <row r="108">
          <cell r="C108" t="str">
            <v>DIGICEL</v>
          </cell>
          <cell r="D108" t="str">
            <v>CARRIER</v>
          </cell>
        </row>
        <row r="109">
          <cell r="C109" t="str">
            <v>ALBA PETROLEOS</v>
          </cell>
          <cell r="D109" t="str">
            <v>OIL INDUSTRY</v>
          </cell>
        </row>
        <row r="110">
          <cell r="C110" t="str">
            <v>TIGO</v>
          </cell>
          <cell r="D110" t="str">
            <v>CARRIER</v>
          </cell>
        </row>
        <row r="111">
          <cell r="C111" t="str">
            <v>MOLDEA</v>
          </cell>
          <cell r="D111" t="str">
            <v>PERSONAL CARE</v>
          </cell>
        </row>
        <row r="112">
          <cell r="C112" t="str">
            <v>ALCALDIA DE SS</v>
          </cell>
          <cell r="D112" t="str">
            <v>GOVERNMENT</v>
          </cell>
        </row>
      </sheetData>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El Salvador"/>
    </sheetNames>
    <sheetDataSet>
      <sheetData sheetId="0">
        <row r="48">
          <cell r="B48">
            <v>766560</v>
          </cell>
          <cell r="C48">
            <v>766560</v>
          </cell>
        </row>
        <row r="58">
          <cell r="C58">
            <v>46</v>
          </cell>
        </row>
        <row r="59">
          <cell r="C59">
            <v>10</v>
          </cell>
        </row>
        <row r="60">
          <cell r="C60">
            <v>0</v>
          </cell>
        </row>
        <row r="61">
          <cell r="C61">
            <v>56</v>
          </cell>
        </row>
        <row r="65">
          <cell r="C65">
            <v>1970085</v>
          </cell>
        </row>
        <row r="126">
          <cell r="C126">
            <v>5.0000000000000001E-3</v>
          </cell>
        </row>
        <row r="133">
          <cell r="C133" t="str">
            <v>MOVISTAR</v>
          </cell>
          <cell r="D133" t="str">
            <v>CARRIER</v>
          </cell>
        </row>
        <row r="134">
          <cell r="C134" t="str">
            <v>MULBAHUER</v>
          </cell>
          <cell r="D134" t="str">
            <v>NATIONAL ID INSTITUCION</v>
          </cell>
        </row>
        <row r="135">
          <cell r="C135" t="str">
            <v>ALCALDIA DE SS</v>
          </cell>
          <cell r="D135" t="str">
            <v>GOVERNMENT</v>
          </cell>
        </row>
        <row r="136">
          <cell r="C136" t="str">
            <v>ALBA PETROLEO</v>
          </cell>
          <cell r="D136" t="str">
            <v>OIL INDUSTRY</v>
          </cell>
        </row>
        <row r="137">
          <cell r="C137" t="str">
            <v>DIGICEL</v>
          </cell>
          <cell r="D137" t="str">
            <v>CARRIER</v>
          </cell>
        </row>
        <row r="138">
          <cell r="C138" t="str">
            <v>PAN SINAI</v>
          </cell>
          <cell r="D138" t="str">
            <v>RETAIL</v>
          </cell>
        </row>
        <row r="139">
          <cell r="C139" t="str">
            <v>PRESIDENCIA</v>
          </cell>
          <cell r="D139" t="str">
            <v>GOVERNMENT</v>
          </cell>
        </row>
        <row r="140">
          <cell r="C140" t="str">
            <v>CLARO</v>
          </cell>
          <cell r="D140" t="str">
            <v>CARRIER</v>
          </cell>
        </row>
        <row r="141">
          <cell r="C141" t="str">
            <v>TIGO</v>
          </cell>
          <cell r="D141" t="str">
            <v>CARRIER</v>
          </cell>
        </row>
        <row r="142">
          <cell r="C142" t="str">
            <v>MOLDEA</v>
          </cell>
          <cell r="D142" t="str">
            <v>PERSONAL CARE</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Brazil"/>
    </sheetNames>
    <sheetDataSet>
      <sheetData sheetId="0">
        <row r="48">
          <cell r="B48">
            <v>135228455.54281163</v>
          </cell>
          <cell r="C48">
            <v>43273105.773699723</v>
          </cell>
        </row>
        <row r="54">
          <cell r="C54">
            <v>2675</v>
          </cell>
        </row>
        <row r="55">
          <cell r="C55">
            <v>426</v>
          </cell>
        </row>
        <row r="56">
          <cell r="C56">
            <v>0</v>
          </cell>
        </row>
        <row r="57">
          <cell r="C57">
            <v>3101</v>
          </cell>
        </row>
        <row r="61">
          <cell r="C61">
            <v>2605891451</v>
          </cell>
          <cell r="D61">
            <v>833885264.32000005</v>
          </cell>
        </row>
        <row r="67">
          <cell r="C67" t="str">
            <v xml:space="preserve">183.921.570
</v>
          </cell>
        </row>
        <row r="81">
          <cell r="C81">
            <v>0.47799999999999998</v>
          </cell>
        </row>
        <row r="82">
          <cell r="C82">
            <v>0.52200000000000002</v>
          </cell>
        </row>
        <row r="84">
          <cell r="C84">
            <v>6.3E-2</v>
          </cell>
        </row>
        <row r="85">
          <cell r="C85">
            <v>0.114</v>
          </cell>
        </row>
        <row r="86">
          <cell r="C86">
            <v>0.48</v>
          </cell>
        </row>
        <row r="87">
          <cell r="C87">
            <v>0.219</v>
          </cell>
        </row>
        <row r="88">
          <cell r="C88">
            <v>0.124</v>
          </cell>
        </row>
        <row r="90">
          <cell r="C90">
            <v>206919373</v>
          </cell>
        </row>
        <row r="108">
          <cell r="D108">
            <v>1667521</v>
          </cell>
          <cell r="E108">
            <v>533606.72</v>
          </cell>
        </row>
        <row r="109">
          <cell r="D109">
            <v>1102464</v>
          </cell>
          <cell r="E109">
            <v>352788.47999999998</v>
          </cell>
        </row>
        <row r="110">
          <cell r="D110">
            <v>136364</v>
          </cell>
          <cell r="E110">
            <v>43636.480000000003</v>
          </cell>
        </row>
        <row r="111">
          <cell r="D111">
            <v>350000000</v>
          </cell>
          <cell r="E111">
            <v>112000000</v>
          </cell>
        </row>
        <row r="112">
          <cell r="D112">
            <v>180000000</v>
          </cell>
          <cell r="E112">
            <v>57600000</v>
          </cell>
        </row>
        <row r="113">
          <cell r="D113">
            <v>0</v>
          </cell>
          <cell r="E113">
            <v>0</v>
          </cell>
        </row>
        <row r="140">
          <cell r="C140" t="str">
            <v>WALT DISNEY</v>
          </cell>
          <cell r="D140" t="str">
            <v>Entertainment</v>
          </cell>
        </row>
        <row r="141">
          <cell r="C141" t="str">
            <v>MASTERCARD BRASIL</v>
          </cell>
          <cell r="D141" t="str">
            <v>Bank</v>
          </cell>
        </row>
        <row r="142">
          <cell r="C142" t="str">
            <v>BRADESCO</v>
          </cell>
          <cell r="D142" t="str">
            <v>Bank</v>
          </cell>
        </row>
        <row r="143">
          <cell r="C143" t="str">
            <v>HBO</v>
          </cell>
          <cell r="D143" t="str">
            <v>Entertainment</v>
          </cell>
        </row>
        <row r="144">
          <cell r="C144" t="str">
            <v>FOX</v>
          </cell>
          <cell r="D144" t="str">
            <v>Entertainment</v>
          </cell>
        </row>
        <row r="145">
          <cell r="C145" t="str">
            <v>AVON</v>
          </cell>
          <cell r="D145" t="str">
            <v>Cosmetic</v>
          </cell>
        </row>
        <row r="146">
          <cell r="C146" t="str">
            <v>COLUMBIA TRISTAR FILMES DO BRASIL</v>
          </cell>
          <cell r="D146" t="str">
            <v>Cinema</v>
          </cell>
        </row>
        <row r="147">
          <cell r="C147" t="str">
            <v>ELO</v>
          </cell>
          <cell r="D147" t="str">
            <v>Bank</v>
          </cell>
        </row>
        <row r="148">
          <cell r="C148" t="str">
            <v>O BOTICÁRIO - FRANCHISING</v>
          </cell>
          <cell r="D148" t="str">
            <v>Cosmetic</v>
          </cell>
        </row>
        <row r="149">
          <cell r="C149" t="str">
            <v>VISA DO BRASIL</v>
          </cell>
          <cell r="D149" t="str">
            <v>Bank</v>
          </cell>
        </row>
        <row r="157">
          <cell r="C157" t="str">
            <v>COCA COLA</v>
          </cell>
          <cell r="D157" t="str">
            <v>Beverages</v>
          </cell>
        </row>
        <row r="158">
          <cell r="C158" t="str">
            <v>VIVO</v>
          </cell>
          <cell r="D158" t="str">
            <v>Telecomunication</v>
          </cell>
        </row>
        <row r="159">
          <cell r="C159" t="str">
            <v>BRADESCO</v>
          </cell>
          <cell r="D159" t="str">
            <v>Banks</v>
          </cell>
        </row>
        <row r="160">
          <cell r="C160" t="str">
            <v>NETFLIX</v>
          </cell>
          <cell r="D160" t="str">
            <v>Entertainment</v>
          </cell>
        </row>
        <row r="161">
          <cell r="C161" t="str">
            <v>SAMSUNG</v>
          </cell>
          <cell r="D161" t="str">
            <v>Technology</v>
          </cell>
        </row>
        <row r="162">
          <cell r="C162" t="str">
            <v>CEF - CAIXA ECOMICA</v>
          </cell>
          <cell r="D162" t="str">
            <v>Banks</v>
          </cell>
        </row>
        <row r="163">
          <cell r="C163" t="str">
            <v>GAFISA</v>
          </cell>
          <cell r="D163" t="str">
            <v>Real Estate</v>
          </cell>
        </row>
        <row r="164">
          <cell r="C164" t="str">
            <v>MASTERCARD BRASIL</v>
          </cell>
          <cell r="D164" t="str">
            <v>Banks</v>
          </cell>
        </row>
        <row r="165">
          <cell r="C165" t="str">
            <v>APPLE COMPUTER BRASIL LTDA</v>
          </cell>
          <cell r="D165" t="str">
            <v>Technology</v>
          </cell>
        </row>
        <row r="166">
          <cell r="C166" t="str">
            <v>SENAC</v>
          </cell>
          <cell r="D166" t="str">
            <v>Government</v>
          </cell>
        </row>
      </sheetData>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Finland"/>
    </sheetNames>
    <sheetDataSet>
      <sheetData sheetId="0">
        <row r="21">
          <cell r="B21">
            <v>2531469</v>
          </cell>
          <cell r="C21">
            <v>2784615.9000000004</v>
          </cell>
        </row>
        <row r="43">
          <cell r="C43">
            <v>300</v>
          </cell>
        </row>
        <row r="44">
          <cell r="C44">
            <v>0</v>
          </cell>
        </row>
        <row r="45">
          <cell r="C45">
            <v>0</v>
          </cell>
        </row>
        <row r="46">
          <cell r="C46">
            <v>300</v>
          </cell>
        </row>
        <row r="56">
          <cell r="C56">
            <v>109266</v>
          </cell>
          <cell r="D56">
            <v>120192.6</v>
          </cell>
        </row>
        <row r="57">
          <cell r="C57">
            <v>167690</v>
          </cell>
          <cell r="D57">
            <v>184459.00000000003</v>
          </cell>
        </row>
        <row r="67">
          <cell r="C67">
            <v>483923</v>
          </cell>
          <cell r="D67">
            <v>532315.30000000005</v>
          </cell>
        </row>
        <row r="86">
          <cell r="C86" t="str">
            <v>Sony / Disney</v>
          </cell>
          <cell r="D86" t="str">
            <v>Movie</v>
          </cell>
        </row>
        <row r="87">
          <cell r="C87" t="str">
            <v>Nordisk Film</v>
          </cell>
          <cell r="D87" t="str">
            <v>Movie</v>
          </cell>
        </row>
        <row r="88">
          <cell r="C88" t="str">
            <v>SF Film</v>
          </cell>
          <cell r="D88" t="str">
            <v>Movie</v>
          </cell>
        </row>
        <row r="89">
          <cell r="C89" t="str">
            <v>Coca-Cola</v>
          </cell>
          <cell r="D89" t="str">
            <v>Beverages</v>
          </cell>
        </row>
        <row r="90">
          <cell r="C90" t="str">
            <v>Play Station</v>
          </cell>
          <cell r="D90" t="str">
            <v>Gameing</v>
          </cell>
        </row>
        <row r="91">
          <cell r="C91" t="str">
            <v>Battery</v>
          </cell>
          <cell r="D91" t="str">
            <v>Beverages</v>
          </cell>
        </row>
        <row r="92">
          <cell r="C92" t="str">
            <v>Leader</v>
          </cell>
          <cell r="D92" t="str">
            <v>Health food</v>
          </cell>
        </row>
        <row r="93">
          <cell r="C93" t="str">
            <v>Func Food</v>
          </cell>
          <cell r="D93" t="str">
            <v>Health food</v>
          </cell>
        </row>
        <row r="94">
          <cell r="C94" t="str">
            <v>Axe</v>
          </cell>
          <cell r="D94" t="str">
            <v>Cosmetic</v>
          </cell>
        </row>
        <row r="95">
          <cell r="C95" t="str">
            <v>Nestle</v>
          </cell>
          <cell r="D95" t="str">
            <v>FMCG</v>
          </cell>
        </row>
        <row r="103">
          <cell r="C103" t="str">
            <v>Coca-Cola Finland</v>
          </cell>
          <cell r="D103" t="str">
            <v>Soft drinks</v>
          </cell>
        </row>
        <row r="104">
          <cell r="C104" t="str">
            <v>Samsung</v>
          </cell>
          <cell r="D104" t="str">
            <v>Mobile</v>
          </cell>
        </row>
        <row r="105">
          <cell r="C105" t="str">
            <v>Cloetta Finland</v>
          </cell>
          <cell r="D105" t="str">
            <v>Candy</v>
          </cell>
        </row>
        <row r="106">
          <cell r="C106" t="str">
            <v>Eckes-Granini Finland</v>
          </cell>
          <cell r="D106" t="str">
            <v>Beverages</v>
          </cell>
        </row>
        <row r="107">
          <cell r="C107" t="str">
            <v>Sinebrychoff</v>
          </cell>
          <cell r="D107" t="str">
            <v>Beverages</v>
          </cell>
        </row>
        <row r="108">
          <cell r="C108" t="str">
            <v>Orkla Care</v>
          </cell>
          <cell r="D108" t="str">
            <v>Cosmetics</v>
          </cell>
        </row>
        <row r="109">
          <cell r="C109" t="str">
            <v>Unilever Finland</v>
          </cell>
          <cell r="D109" t="str">
            <v>FMCG</v>
          </cell>
        </row>
        <row r="110">
          <cell r="C110" t="str">
            <v>Dr.Oetker Finland</v>
          </cell>
          <cell r="D110" t="str">
            <v>FMCG</v>
          </cell>
        </row>
        <row r="111">
          <cell r="C111" t="str">
            <v>DNA Finland</v>
          </cell>
          <cell r="D111" t="str">
            <v>Telecom</v>
          </cell>
        </row>
        <row r="112">
          <cell r="C112" t="str">
            <v>Veikkaus</v>
          </cell>
          <cell r="D112" t="str">
            <v>Lottery</v>
          </cell>
        </row>
      </sheetData>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Finland"/>
    </sheetNames>
    <sheetDataSet>
      <sheetData sheetId="0">
        <row r="48">
          <cell r="B48">
            <v>2744468</v>
          </cell>
          <cell r="C48">
            <v>3238472.2399999998</v>
          </cell>
        </row>
        <row r="58">
          <cell r="C58">
            <v>157</v>
          </cell>
        </row>
        <row r="59">
          <cell r="C59">
            <v>200</v>
          </cell>
        </row>
        <row r="60">
          <cell r="C60">
            <v>0</v>
          </cell>
        </row>
        <row r="61">
          <cell r="C61">
            <v>357</v>
          </cell>
        </row>
        <row r="65">
          <cell r="C65">
            <v>4100000</v>
          </cell>
        </row>
        <row r="79">
          <cell r="C79">
            <v>50000</v>
          </cell>
          <cell r="D79">
            <v>59000</v>
          </cell>
        </row>
        <row r="80">
          <cell r="C80">
            <v>50000</v>
          </cell>
          <cell r="D80">
            <v>59000</v>
          </cell>
        </row>
        <row r="81">
          <cell r="C81">
            <v>0</v>
          </cell>
          <cell r="D81">
            <v>0</v>
          </cell>
        </row>
        <row r="82">
          <cell r="C82">
            <v>110000</v>
          </cell>
          <cell r="D82">
            <v>129800</v>
          </cell>
        </row>
        <row r="83">
          <cell r="C83">
            <v>100000</v>
          </cell>
          <cell r="D83">
            <v>118000</v>
          </cell>
        </row>
        <row r="84">
          <cell r="C84">
            <v>0</v>
          </cell>
          <cell r="D84">
            <v>0</v>
          </cell>
        </row>
        <row r="90">
          <cell r="C90">
            <v>492356</v>
          </cell>
          <cell r="D90">
            <v>580980.07999999996</v>
          </cell>
        </row>
        <row r="110">
          <cell r="C110" t="str">
            <v>Disney</v>
          </cell>
          <cell r="D110" t="str">
            <v>Movie</v>
          </cell>
        </row>
        <row r="111">
          <cell r="C111" t="str">
            <v>Finnkino Movie Distribution</v>
          </cell>
          <cell r="D111" t="str">
            <v>Movie</v>
          </cell>
        </row>
        <row r="112">
          <cell r="C112" t="str">
            <v>SF Film</v>
          </cell>
          <cell r="D112" t="str">
            <v>Movie</v>
          </cell>
        </row>
        <row r="113">
          <cell r="C113" t="str">
            <v>Nordisk Film</v>
          </cell>
          <cell r="D113" t="str">
            <v>Movie</v>
          </cell>
        </row>
        <row r="114">
          <cell r="C114" t="str">
            <v>One Plus</v>
          </cell>
          <cell r="D114" t="str">
            <v>Mobile phones</v>
          </cell>
        </row>
        <row r="115">
          <cell r="C115" t="str">
            <v>Bonnier Books</v>
          </cell>
          <cell r="D115" t="str">
            <v>Books</v>
          </cell>
        </row>
        <row r="116">
          <cell r="C116" t="str">
            <v>HSY</v>
          </cell>
          <cell r="D116" t="str">
            <v>Water &amp; Environment</v>
          </cell>
        </row>
        <row r="117">
          <cell r="C117" t="str">
            <v>Nokia</v>
          </cell>
          <cell r="D117" t="str">
            <v>Mobile phones</v>
          </cell>
        </row>
        <row r="118">
          <cell r="C118" t="str">
            <v>Ferratum</v>
          </cell>
          <cell r="D118" t="str">
            <v>Loans</v>
          </cell>
        </row>
        <row r="119">
          <cell r="C119" t="str">
            <v>Stadin ammattiopisto</v>
          </cell>
          <cell r="D119" t="str">
            <v>Adult Education</v>
          </cell>
        </row>
        <row r="126">
          <cell r="C126">
            <v>5.0000000000000001E-4</v>
          </cell>
        </row>
        <row r="133">
          <cell r="C133" t="str">
            <v>Cloetta</v>
          </cell>
          <cell r="D133" t="str">
            <v>FMCG</v>
          </cell>
        </row>
        <row r="134">
          <cell r="C134" t="str">
            <v>CocaCola</v>
          </cell>
          <cell r="D134" t="str">
            <v>Beverages</v>
          </cell>
        </row>
        <row r="135">
          <cell r="C135" t="str">
            <v>Samsung</v>
          </cell>
          <cell r="D135" t="str">
            <v>Electronics</v>
          </cell>
        </row>
        <row r="136">
          <cell r="C136" t="str">
            <v>DNA</v>
          </cell>
          <cell r="D136" t="str">
            <v>Tele Communication</v>
          </cell>
        </row>
        <row r="137">
          <cell r="C137" t="str">
            <v>Bergsala</v>
          </cell>
          <cell r="D137" t="str">
            <v>Games</v>
          </cell>
        </row>
        <row r="138">
          <cell r="C138" t="str">
            <v>Hesburger</v>
          </cell>
          <cell r="D138" t="str">
            <v>Fast Food</v>
          </cell>
        </row>
        <row r="139">
          <cell r="C139" t="str">
            <v>Fazer</v>
          </cell>
          <cell r="D139" t="str">
            <v>Sweets</v>
          </cell>
        </row>
        <row r="140">
          <cell r="C140" t="str">
            <v>EA</v>
          </cell>
          <cell r="D140" t="str">
            <v>Games</v>
          </cell>
        </row>
        <row r="141">
          <cell r="C141" t="str">
            <v>Mastercard</v>
          </cell>
          <cell r="D141" t="str">
            <v>Banking</v>
          </cell>
        </row>
        <row r="142">
          <cell r="C142" t="str">
            <v>Dr. Oetker</v>
          </cell>
          <cell r="D142" t="str">
            <v>FMCG</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Germany"/>
    </sheetNames>
    <sheetDataSet>
      <sheetData sheetId="0">
        <row r="21">
          <cell r="B21">
            <v>48357631</v>
          </cell>
          <cell r="C21">
            <v>53193394.100000001</v>
          </cell>
        </row>
        <row r="43">
          <cell r="C43">
            <v>4066</v>
          </cell>
        </row>
        <row r="44">
          <cell r="C44">
            <v>3425</v>
          </cell>
        </row>
        <row r="45">
          <cell r="C45">
            <v>0</v>
          </cell>
        </row>
        <row r="46">
          <cell r="C46">
            <v>7491</v>
          </cell>
        </row>
        <row r="86">
          <cell r="C86" t="str">
            <v>Sparkassenverband</v>
          </cell>
          <cell r="D86" t="str">
            <v>Financial</v>
          </cell>
        </row>
        <row r="87">
          <cell r="C87" t="str">
            <v>Verlagsgruppe Oetinger</v>
          </cell>
          <cell r="D87" t="str">
            <v>Book</v>
          </cell>
        </row>
        <row r="88">
          <cell r="C88" t="str">
            <v>Rowohlt Verlag</v>
          </cell>
          <cell r="D88" t="str">
            <v>Book</v>
          </cell>
        </row>
        <row r="89">
          <cell r="C89" t="str">
            <v>Ullstein Buchverlag</v>
          </cell>
          <cell r="D89" t="str">
            <v>Book</v>
          </cell>
        </row>
        <row r="90">
          <cell r="C90" t="str">
            <v>Bundeszentrale für gesundheitliche Aufklärung</v>
          </cell>
          <cell r="D90" t="str">
            <v>Government</v>
          </cell>
        </row>
        <row r="91">
          <cell r="C91" t="str">
            <v>Thüringer Energie</v>
          </cell>
          <cell r="D91" t="str">
            <v>Energy</v>
          </cell>
        </row>
        <row r="92">
          <cell r="C92" t="str">
            <v>Landeshauptstadt Düsseldorf, Amt für Verkehrsmanagement</v>
          </cell>
          <cell r="D92" t="str">
            <v>Government</v>
          </cell>
        </row>
        <row r="93">
          <cell r="C93" t="str">
            <v>FOX Channel</v>
          </cell>
          <cell r="D93" t="str">
            <v>TV</v>
          </cell>
        </row>
        <row r="94">
          <cell r="C94" t="str">
            <v>Stadtwerke Trier</v>
          </cell>
          <cell r="D94" t="str">
            <v>Energy</v>
          </cell>
        </row>
        <row r="95">
          <cell r="C95" t="str">
            <v>Dealerdirect</v>
          </cell>
          <cell r="D95" t="str">
            <v>Services</v>
          </cell>
        </row>
        <row r="103">
          <cell r="C103" t="str">
            <v>UNILEVER DT., HH</v>
          </cell>
          <cell r="D103" t="str">
            <v>Food</v>
          </cell>
        </row>
        <row r="104">
          <cell r="C104" t="str">
            <v>BUNDESZ.F.GESUNDH.AUFKLAER., KOELN</v>
          </cell>
          <cell r="D104" t="str">
            <v>Services</v>
          </cell>
        </row>
        <row r="105">
          <cell r="C105" t="str">
            <v>BOOKING.COM, AMSTERDAM</v>
          </cell>
          <cell r="D105" t="str">
            <v>Retail and Mail-order</v>
          </cell>
        </row>
        <row r="106">
          <cell r="C106" t="str">
            <v>MC DONALD'S DT., MUC</v>
          </cell>
          <cell r="D106" t="str">
            <v>Gastronomy</v>
          </cell>
        </row>
        <row r="107">
          <cell r="C107" t="str">
            <v>COCA-COLA, BER</v>
          </cell>
          <cell r="D107" t="str">
            <v>Beverages</v>
          </cell>
        </row>
        <row r="108">
          <cell r="C108" t="str">
            <v>FERRERO DT., FFM</v>
          </cell>
          <cell r="D108" t="str">
            <v>Food</v>
          </cell>
        </row>
        <row r="109">
          <cell r="C109" t="str">
            <v>SAMSUNG ELECTRONICS, SCHWALBACH</v>
          </cell>
          <cell r="D109" t="str">
            <v>Telecommunications</v>
          </cell>
        </row>
        <row r="110">
          <cell r="C110" t="str">
            <v>MAZDA MOTORS DT., LEVERKUSEN</v>
          </cell>
          <cell r="D110" t="str">
            <v>Automotive</v>
          </cell>
        </row>
        <row r="111">
          <cell r="C111" t="str">
            <v>GOOGLE GERMANY, HH</v>
          </cell>
          <cell r="D111" t="str">
            <v>Telecommunications</v>
          </cell>
        </row>
        <row r="112">
          <cell r="C112" t="str">
            <v>TELEFONICA GERMANY, MUC</v>
          </cell>
          <cell r="D112" t="str">
            <v>Telecommunications</v>
          </cell>
        </row>
        <row r="123">
          <cell r="C123" t="str">
            <v>o2</v>
          </cell>
          <cell r="D123" t="str">
            <v>Telecommunication</v>
          </cell>
        </row>
        <row r="124">
          <cell r="C124" t="str">
            <v>Müller Joghurt</v>
          </cell>
          <cell r="D124" t="str">
            <v>Food</v>
          </cell>
        </row>
        <row r="125">
          <cell r="C125" t="str">
            <v>o2</v>
          </cell>
          <cell r="D125" t="str">
            <v>Telecommunication</v>
          </cell>
        </row>
      </sheetData>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Germany"/>
    </sheetNames>
    <sheetDataSet>
      <sheetData sheetId="0">
        <row r="48">
          <cell r="B48">
            <v>66015835</v>
          </cell>
          <cell r="C48">
            <v>77898685.299999997</v>
          </cell>
        </row>
        <row r="58">
          <cell r="C58">
            <v>3814</v>
          </cell>
        </row>
        <row r="59">
          <cell r="C59">
            <v>1464</v>
          </cell>
        </row>
        <row r="60">
          <cell r="C60">
            <v>0</v>
          </cell>
        </row>
        <row r="61">
          <cell r="C61">
            <v>3814</v>
          </cell>
        </row>
        <row r="65">
          <cell r="C65">
            <v>60186545</v>
          </cell>
        </row>
        <row r="79">
          <cell r="C79">
            <v>260572.19</v>
          </cell>
          <cell r="D79">
            <v>307475.18419999996</v>
          </cell>
        </row>
        <row r="80">
          <cell r="C80">
            <v>7504.18</v>
          </cell>
          <cell r="D80">
            <v>8854.9323999999997</v>
          </cell>
        </row>
        <row r="81">
          <cell r="C81">
            <v>0</v>
          </cell>
          <cell r="D81">
            <v>0</v>
          </cell>
        </row>
        <row r="82">
          <cell r="C82">
            <v>0</v>
          </cell>
          <cell r="D82">
            <v>0</v>
          </cell>
        </row>
        <row r="83">
          <cell r="C83">
            <v>0</v>
          </cell>
          <cell r="D83">
            <v>0</v>
          </cell>
        </row>
        <row r="84">
          <cell r="C84">
            <v>85791</v>
          </cell>
          <cell r="D84">
            <v>101233.37999999999</v>
          </cell>
        </row>
        <row r="90">
          <cell r="C90">
            <v>353867.37</v>
          </cell>
          <cell r="D90">
            <v>417563.49659999995</v>
          </cell>
        </row>
        <row r="110">
          <cell r="C110" t="str">
            <v>Instagram</v>
          </cell>
          <cell r="D110" t="str">
            <v>Media</v>
          </cell>
        </row>
        <row r="111">
          <cell r="C111" t="str">
            <v>HomeAway</v>
          </cell>
          <cell r="D111" t="str">
            <v>Travel</v>
          </cell>
        </row>
        <row r="112">
          <cell r="C112" t="str">
            <v>Lego</v>
          </cell>
          <cell r="D112" t="str">
            <v>Toys</v>
          </cell>
        </row>
        <row r="113">
          <cell r="C113" t="str">
            <v>Fischer Verlag</v>
          </cell>
          <cell r="D113" t="str">
            <v>Books</v>
          </cell>
        </row>
        <row r="114">
          <cell r="C114" t="str">
            <v>Sparkassenverband</v>
          </cell>
          <cell r="D114" t="str">
            <v>Finance</v>
          </cell>
        </row>
        <row r="115">
          <cell r="C115" t="str">
            <v>Sparkasse München</v>
          </cell>
          <cell r="D115" t="str">
            <v>Finance</v>
          </cell>
        </row>
        <row r="116">
          <cell r="C116" t="str">
            <v>Piper Verlag</v>
          </cell>
          <cell r="D116" t="str">
            <v>Books</v>
          </cell>
        </row>
        <row r="117">
          <cell r="C117" t="str">
            <v>MFI Shopping Center</v>
          </cell>
          <cell r="D117" t="str">
            <v>Retail</v>
          </cell>
        </row>
        <row r="118">
          <cell r="C118" t="str">
            <v>Musical Schöne &amp; Biest</v>
          </cell>
          <cell r="D118" t="str">
            <v>Media</v>
          </cell>
        </row>
        <row r="119">
          <cell r="C119" t="str">
            <v>Sparkasse Hannover</v>
          </cell>
          <cell r="D119" t="str">
            <v>Finance</v>
          </cell>
        </row>
        <row r="126">
          <cell r="C126">
            <v>5.0000000000000001E-3</v>
          </cell>
        </row>
        <row r="133">
          <cell r="C133" t="str">
            <v>ALDI, MUELHEIM</v>
          </cell>
          <cell r="D133" t="str">
            <v>Retail + Mail-Order</v>
          </cell>
        </row>
        <row r="134">
          <cell r="C134" t="str">
            <v>ALDI, ESSEN</v>
          </cell>
          <cell r="D134" t="str">
            <v>Retail + Mail-Order</v>
          </cell>
        </row>
        <row r="135">
          <cell r="C135" t="str">
            <v>MC DONALD'S DT., MUC</v>
          </cell>
          <cell r="D135" t="str">
            <v>Gastronomy</v>
          </cell>
        </row>
        <row r="136">
          <cell r="C136" t="str">
            <v>UNILEVER DT., HH</v>
          </cell>
          <cell r="D136" t="str">
            <v>Food</v>
          </cell>
        </row>
        <row r="137">
          <cell r="C137" t="str">
            <v>SAMSUNG ELECTRONICS, SCHWALBACH</v>
          </cell>
          <cell r="D137" t="str">
            <v>Telecommunications</v>
          </cell>
        </row>
        <row r="138">
          <cell r="C138" t="str">
            <v>BUNDESM.F.WIRTSCHAFT+ENERGIE, BER</v>
          </cell>
          <cell r="D138" t="str">
            <v>Services</v>
          </cell>
        </row>
        <row r="139">
          <cell r="C139" t="str">
            <v>AMAZON.DE, MUC</v>
          </cell>
          <cell r="D139" t="str">
            <v>Retail + Mail-Order</v>
          </cell>
        </row>
        <row r="140">
          <cell r="C140" t="str">
            <v>FERRERO DT., FFM</v>
          </cell>
          <cell r="D140" t="str">
            <v>Food</v>
          </cell>
        </row>
        <row r="141">
          <cell r="C141" t="str">
            <v>BUNDESM.F.BILDUNG+FORSCHUNG, BER</v>
          </cell>
          <cell r="D141" t="str">
            <v>Services</v>
          </cell>
        </row>
        <row r="142">
          <cell r="C142" t="str">
            <v>ARAG ALLG.RECHTSCHUTZ-VERSICHERUNG, DDF</v>
          </cell>
          <cell r="D142" t="str">
            <v>Finance</v>
          </cell>
        </row>
        <row r="153">
          <cell r="C153" t="str">
            <v>o2</v>
          </cell>
          <cell r="D153" t="str">
            <v>Telecommunication</v>
          </cell>
        </row>
        <row r="154">
          <cell r="C154" t="str">
            <v>Audi</v>
          </cell>
          <cell r="D154" t="str">
            <v>Automobile</v>
          </cell>
        </row>
        <row r="155">
          <cell r="C155" t="str">
            <v xml:space="preserve">Audi Select </v>
          </cell>
          <cell r="D155" t="str">
            <v>Automobile</v>
          </cell>
        </row>
        <row r="156">
          <cell r="C156" t="str">
            <v>Sonos (60")</v>
          </cell>
          <cell r="D156" t="str">
            <v>Electronic</v>
          </cell>
        </row>
        <row r="157">
          <cell r="C157" t="str">
            <v>Sonos (30")</v>
          </cell>
          <cell r="D157" t="str">
            <v>Electronic</v>
          </cell>
        </row>
        <row r="158">
          <cell r="C158" t="str">
            <v>Dallmayr Crema</v>
          </cell>
          <cell r="D158" t="str">
            <v>Food &amp; Beverage</v>
          </cell>
        </row>
        <row r="159">
          <cell r="C159" t="str">
            <v>Engelbert Strauss (50")</v>
          </cell>
          <cell r="D159" t="str">
            <v>Fashion</v>
          </cell>
        </row>
        <row r="160">
          <cell r="C160" t="str">
            <v>Engelbert Strauss (30")</v>
          </cell>
          <cell r="D160" t="str">
            <v>Fashion</v>
          </cell>
        </row>
        <row r="161">
          <cell r="C161" t="str">
            <v>Happy Family</v>
          </cell>
          <cell r="D161" t="str">
            <v>TV</v>
          </cell>
        </row>
      </sheetData>
      <sheetData sheetId="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Greece"/>
    </sheetNames>
    <sheetDataSet>
      <sheetData sheetId="0" refreshError="1">
        <row r="33">
          <cell r="B33">
            <v>4600000</v>
          </cell>
          <cell r="C33">
            <v>5060000</v>
          </cell>
        </row>
        <row r="43">
          <cell r="C43">
            <v>248</v>
          </cell>
        </row>
        <row r="44">
          <cell r="C44">
            <v>91</v>
          </cell>
        </row>
        <row r="45">
          <cell r="C45">
            <v>0</v>
          </cell>
        </row>
        <row r="46">
          <cell r="C46">
            <v>339</v>
          </cell>
        </row>
        <row r="86">
          <cell r="C86" t="str">
            <v>COSMOTE</v>
          </cell>
          <cell r="D86" t="str">
            <v>Telecoms</v>
          </cell>
        </row>
        <row r="87">
          <cell r="C87" t="str">
            <v>VODAFONE</v>
          </cell>
          <cell r="D87" t="str">
            <v>Telecoms</v>
          </cell>
        </row>
        <row r="88">
          <cell r="C88" t="str">
            <v>CYTA</v>
          </cell>
          <cell r="D88" t="str">
            <v>Telecoms</v>
          </cell>
        </row>
        <row r="89">
          <cell r="C89" t="str">
            <v>AMVYX</v>
          </cell>
          <cell r="D89" t="str">
            <v>Alcohol Drinks</v>
          </cell>
        </row>
        <row r="90">
          <cell r="C90" t="str">
            <v>NOVACINEMA</v>
          </cell>
          <cell r="D90" t="str">
            <v>Pay TV</v>
          </cell>
        </row>
        <row r="91">
          <cell r="C91" t="str">
            <v>UNILEVER-MAGIC</v>
          </cell>
          <cell r="D91" t="str">
            <v>Ice Creams</v>
          </cell>
        </row>
        <row r="92">
          <cell r="C92" t="str">
            <v>COCA COLA</v>
          </cell>
          <cell r="D92" t="str">
            <v>Refreshments</v>
          </cell>
        </row>
        <row r="93">
          <cell r="C93" t="str">
            <v>Name</v>
          </cell>
          <cell r="D93" t="str">
            <v>Industry</v>
          </cell>
        </row>
        <row r="94">
          <cell r="C94" t="str">
            <v>Name</v>
          </cell>
          <cell r="D94" t="str">
            <v>Industry</v>
          </cell>
        </row>
        <row r="95">
          <cell r="C95" t="str">
            <v>Name</v>
          </cell>
          <cell r="D95" t="str">
            <v>Industry</v>
          </cell>
        </row>
        <row r="103">
          <cell r="C103" t="str">
            <v>COSMOTE</v>
          </cell>
          <cell r="D103" t="str">
            <v>Telecoms</v>
          </cell>
        </row>
        <row r="104">
          <cell r="C104" t="str">
            <v>GROUPAMA</v>
          </cell>
          <cell r="D104" t="str">
            <v>Insurance</v>
          </cell>
        </row>
        <row r="105">
          <cell r="C105" t="str">
            <v>PAPADOPOULOU</v>
          </cell>
          <cell r="D105" t="str">
            <v>Snack Foods/Biscuits</v>
          </cell>
        </row>
        <row r="106">
          <cell r="C106" t="str">
            <v>MASTERCARD</v>
          </cell>
          <cell r="D106" t="str">
            <v>Banking</v>
          </cell>
        </row>
        <row r="107">
          <cell r="C107" t="str">
            <v>AEGEAN AIRLINES</v>
          </cell>
          <cell r="D107" t="str">
            <v>Airlines</v>
          </cell>
        </row>
        <row r="108">
          <cell r="C108" t="str">
            <v>UNILEVER</v>
          </cell>
          <cell r="D108" t="str">
            <v>Consumer Goods</v>
          </cell>
        </row>
        <row r="109">
          <cell r="C109" t="str">
            <v>FAGE</v>
          </cell>
          <cell r="D109" t="str">
            <v>Dairy Products</v>
          </cell>
        </row>
        <row r="110">
          <cell r="C110" t="str">
            <v>HUAWEI</v>
          </cell>
          <cell r="D110" t="str">
            <v>Telecoms Equipment</v>
          </cell>
        </row>
        <row r="111">
          <cell r="C111" t="str">
            <v>COCA COLA</v>
          </cell>
          <cell r="D111" t="str">
            <v>Refreshments</v>
          </cell>
        </row>
        <row r="112">
          <cell r="C112" t="str">
            <v>RED BULL</v>
          </cell>
          <cell r="D112" t="str">
            <v>Energy Drinks</v>
          </cell>
        </row>
      </sheetData>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Greece"/>
    </sheetNames>
    <sheetDataSet>
      <sheetData sheetId="0">
        <row r="58">
          <cell r="C58">
            <v>250</v>
          </cell>
        </row>
        <row r="59">
          <cell r="C59">
            <v>91</v>
          </cell>
        </row>
        <row r="60">
          <cell r="C60">
            <v>0</v>
          </cell>
        </row>
        <row r="61">
          <cell r="C61">
            <v>341</v>
          </cell>
        </row>
        <row r="65">
          <cell r="C65">
            <v>5150000</v>
          </cell>
        </row>
        <row r="110">
          <cell r="C110" t="str">
            <v>COSMOTE</v>
          </cell>
          <cell r="D110" t="str">
            <v>Telecoms</v>
          </cell>
        </row>
        <row r="111">
          <cell r="C111" t="str">
            <v>VODAFONE</v>
          </cell>
          <cell r="D111" t="str">
            <v>Telecoms</v>
          </cell>
        </row>
        <row r="112">
          <cell r="C112" t="str">
            <v>CYTA</v>
          </cell>
          <cell r="D112" t="str">
            <v>Telecoms</v>
          </cell>
        </row>
        <row r="113">
          <cell r="C113" t="str">
            <v>FORD</v>
          </cell>
          <cell r="D113" t="str">
            <v>Auto</v>
          </cell>
        </row>
        <row r="114">
          <cell r="C114" t="str">
            <v>L'OREAL</v>
          </cell>
          <cell r="D114" t="str">
            <v>Cosmetics</v>
          </cell>
        </row>
        <row r="115">
          <cell r="C115" t="str">
            <v>ALPHA BANK</v>
          </cell>
          <cell r="D115" t="str">
            <v>Banking-Finance</v>
          </cell>
        </row>
        <row r="116">
          <cell r="C116" t="str">
            <v>Name</v>
          </cell>
          <cell r="D116" t="str">
            <v>Industry</v>
          </cell>
        </row>
        <row r="117">
          <cell r="C117" t="str">
            <v>Name</v>
          </cell>
          <cell r="D117" t="str">
            <v>Industry</v>
          </cell>
        </row>
        <row r="118">
          <cell r="C118" t="str">
            <v>Name</v>
          </cell>
          <cell r="D118" t="str">
            <v>Industry</v>
          </cell>
        </row>
        <row r="119">
          <cell r="C119" t="str">
            <v>Name</v>
          </cell>
          <cell r="D119" t="str">
            <v>Industry</v>
          </cell>
        </row>
        <row r="126">
          <cell r="C126">
            <v>6.0000000000000001E-3</v>
          </cell>
        </row>
        <row r="133">
          <cell r="C133" t="str">
            <v>COSMOTE</v>
          </cell>
          <cell r="D133" t="str">
            <v>Telecoms</v>
          </cell>
        </row>
        <row r="134">
          <cell r="C134" t="str">
            <v>NATIONAL BANK</v>
          </cell>
          <cell r="D134" t="str">
            <v>Banking-Finance</v>
          </cell>
        </row>
        <row r="135">
          <cell r="C135" t="str">
            <v>SAMSUNG</v>
          </cell>
          <cell r="D135" t="str">
            <v>Consumer Electronics</v>
          </cell>
        </row>
        <row r="136">
          <cell r="C136" t="str">
            <v>COCA COLA</v>
          </cell>
          <cell r="D136" t="str">
            <v>Non-Alcoholic Beverages</v>
          </cell>
        </row>
        <row r="137">
          <cell r="C137" t="str">
            <v>ALPHA BANK</v>
          </cell>
          <cell r="D137" t="str">
            <v>Banking-Finance</v>
          </cell>
        </row>
        <row r="138">
          <cell r="C138" t="str">
            <v>ADIDAS</v>
          </cell>
          <cell r="D138" t="str">
            <v>Sportswear</v>
          </cell>
        </row>
        <row r="139">
          <cell r="C139" t="str">
            <v>RED BULL</v>
          </cell>
          <cell r="D139" t="str">
            <v>Energy Drinks</v>
          </cell>
        </row>
        <row r="140">
          <cell r="C140" t="str">
            <v>PLAISIO COMPUTERS</v>
          </cell>
          <cell r="D140" t="str">
            <v>Consumer Electronics Retailer</v>
          </cell>
        </row>
        <row r="141">
          <cell r="C141" t="str">
            <v>MERCEDES</v>
          </cell>
          <cell r="D141" t="str">
            <v>Auto</v>
          </cell>
        </row>
        <row r="142">
          <cell r="C142" t="str">
            <v>ATHENIAN BREWERY</v>
          </cell>
          <cell r="D142" t="str">
            <v>Beer</v>
          </cell>
        </row>
      </sheetData>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Guatemala"/>
    </sheetNames>
    <sheetDataSet>
      <sheetData sheetId="0">
        <row r="33">
          <cell r="B33">
            <v>10225464.7475331</v>
          </cell>
          <cell r="C33">
            <v>1329310.417179303</v>
          </cell>
        </row>
        <row r="43">
          <cell r="C43">
            <v>128</v>
          </cell>
        </row>
        <row r="44">
          <cell r="C44">
            <v>19</v>
          </cell>
        </row>
        <row r="45">
          <cell r="C45">
            <v>0</v>
          </cell>
        </row>
        <row r="46">
          <cell r="C46">
            <v>147</v>
          </cell>
        </row>
        <row r="103">
          <cell r="C103" t="str">
            <v>MAYCOM</v>
          </cell>
        </row>
        <row r="104">
          <cell r="C104" t="str">
            <v>SUPERMERCADO LA TORRE</v>
          </cell>
          <cell r="D104" t="str">
            <v>RETAIL</v>
          </cell>
        </row>
        <row r="105">
          <cell r="C105" t="str">
            <v>SC JOHNSON</v>
          </cell>
          <cell r="D105" t="str">
            <v>CPG</v>
          </cell>
        </row>
        <row r="106">
          <cell r="C106" t="str">
            <v>BANCO INDUSTRIAL</v>
          </cell>
          <cell r="D106" t="str">
            <v>BANK</v>
          </cell>
        </row>
        <row r="107">
          <cell r="C107" t="str">
            <v>ASEGURADORA LA CEIBA</v>
          </cell>
          <cell r="D107" t="str">
            <v>INSURANCE</v>
          </cell>
        </row>
        <row r="108">
          <cell r="C108" t="str">
            <v>TELEFONICA</v>
          </cell>
          <cell r="D108" t="str">
            <v>CARRIER</v>
          </cell>
        </row>
        <row r="109">
          <cell r="C109" t="str">
            <v>DIANA</v>
          </cell>
          <cell r="D109" t="str">
            <v>CPG</v>
          </cell>
        </row>
        <row r="110">
          <cell r="C110" t="str">
            <v>SUN TEA</v>
          </cell>
          <cell r="D110" t="str">
            <v>CPG</v>
          </cell>
        </row>
        <row r="111">
          <cell r="C111" t="str">
            <v>SABA</v>
          </cell>
          <cell r="D111" t="str">
            <v>CPG</v>
          </cell>
        </row>
        <row r="112">
          <cell r="C112" t="str">
            <v>FRITOLAY</v>
          </cell>
          <cell r="D112" t="str">
            <v>CPG</v>
          </cell>
        </row>
      </sheetData>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Guatemala"/>
    </sheetNames>
    <sheetDataSet>
      <sheetData sheetId="0">
        <row r="48">
          <cell r="B48">
            <v>10123210.100057799</v>
          </cell>
          <cell r="C48">
            <v>1417249.4140080921</v>
          </cell>
        </row>
        <row r="58">
          <cell r="C58">
            <v>128</v>
          </cell>
        </row>
        <row r="59">
          <cell r="C59">
            <v>19</v>
          </cell>
        </row>
        <row r="60">
          <cell r="C60">
            <v>0</v>
          </cell>
        </row>
        <row r="61">
          <cell r="C61">
            <v>147</v>
          </cell>
        </row>
        <row r="65">
          <cell r="C65">
            <v>3236865</v>
          </cell>
        </row>
        <row r="126">
          <cell r="C126">
            <v>5.0000000000000001E-3</v>
          </cell>
        </row>
        <row r="133">
          <cell r="C133" t="str">
            <v>SUEPRMERCADO LA TORRE</v>
          </cell>
          <cell r="D133" t="str">
            <v>RETAIL</v>
          </cell>
        </row>
        <row r="134">
          <cell r="C134" t="str">
            <v>BANCO INDUSTRIAL</v>
          </cell>
          <cell r="D134" t="str">
            <v>BANK</v>
          </cell>
        </row>
        <row r="135">
          <cell r="C135" t="str">
            <v xml:space="preserve">TELEFONICA </v>
          </cell>
          <cell r="D135" t="str">
            <v>CARRIER</v>
          </cell>
        </row>
        <row r="136">
          <cell r="C136" t="str">
            <v>FRITOLAY</v>
          </cell>
          <cell r="D136" t="str">
            <v>CPG</v>
          </cell>
        </row>
        <row r="137">
          <cell r="C137" t="str">
            <v>SUN TEA CPG</v>
          </cell>
          <cell r="D137" t="str">
            <v>Industry</v>
          </cell>
        </row>
        <row r="138">
          <cell r="C138" t="str">
            <v>MAYCOM</v>
          </cell>
          <cell r="D138" t="str">
            <v>Industry</v>
          </cell>
        </row>
        <row r="139">
          <cell r="C139" t="str">
            <v>ASEGURADORA LA CAIBA</v>
          </cell>
          <cell r="D139" t="str">
            <v>INSURANCE</v>
          </cell>
        </row>
        <row r="140">
          <cell r="C140" t="str">
            <v>DIANA</v>
          </cell>
          <cell r="D140" t="str">
            <v>CPG</v>
          </cell>
        </row>
        <row r="141">
          <cell r="C141" t="str">
            <v>SABA</v>
          </cell>
          <cell r="D141" t="str">
            <v>CPG</v>
          </cell>
        </row>
        <row r="142">
          <cell r="C142" t="str">
            <v>SC JOHNSON</v>
          </cell>
          <cell r="D142" t="str">
            <v>CPG</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Honduras"/>
    </sheetNames>
    <sheetDataSet>
      <sheetData sheetId="0" refreshError="1">
        <row r="33">
          <cell r="B33">
            <v>17088550.0953</v>
          </cell>
          <cell r="C33">
            <v>734807.65409789991</v>
          </cell>
        </row>
        <row r="43">
          <cell r="C43">
            <v>85</v>
          </cell>
        </row>
        <row r="44">
          <cell r="C44">
            <v>0</v>
          </cell>
        </row>
        <row r="45">
          <cell r="C45">
            <v>0</v>
          </cell>
        </row>
        <row r="46">
          <cell r="C46">
            <v>85</v>
          </cell>
        </row>
        <row r="103">
          <cell r="C103" t="str">
            <v>CORPORACION JAAR</v>
          </cell>
          <cell r="D103" t="str">
            <v>CAR DEALER</v>
          </cell>
        </row>
        <row r="104">
          <cell r="C104" t="str">
            <v>Sercom de Honduras</v>
          </cell>
          <cell r="D104" t="str">
            <v>CARRIER</v>
          </cell>
        </row>
        <row r="105">
          <cell r="C105" t="str">
            <v>Espresso Americano</v>
          </cell>
          <cell r="D105" t="str">
            <v>FOOD SERVICE INDUSTRY</v>
          </cell>
        </row>
        <row r="106">
          <cell r="C106" t="str">
            <v>Grupo Comidas</v>
          </cell>
          <cell r="D106" t="str">
            <v>FOOD SERVICE INDUSTRY</v>
          </cell>
        </row>
        <row r="107">
          <cell r="C107" t="str">
            <v>GRUPO Q</v>
          </cell>
          <cell r="D107" t="str">
            <v>CAR DEALER</v>
          </cell>
        </row>
        <row r="108">
          <cell r="C108" t="str">
            <v>BAC HONDURAS</v>
          </cell>
          <cell r="D108" t="str">
            <v>BANK</v>
          </cell>
        </row>
        <row r="109">
          <cell r="C109" t="str">
            <v>UNO PETROLEO</v>
          </cell>
          <cell r="D109" t="str">
            <v>OIL INDUSTRY</v>
          </cell>
        </row>
        <row r="110">
          <cell r="C110" t="str">
            <v>Corporacion Dinant</v>
          </cell>
          <cell r="D110" t="str">
            <v>RETAIL</v>
          </cell>
        </row>
        <row r="111">
          <cell r="C111" t="str">
            <v>DIUNSA</v>
          </cell>
          <cell r="D111" t="str">
            <v>RETAIL</v>
          </cell>
        </row>
        <row r="112">
          <cell r="C112" t="str">
            <v>EMSULA</v>
          </cell>
          <cell r="D112" t="str">
            <v>CPG</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Honduras"/>
    </sheetNames>
    <sheetDataSet>
      <sheetData sheetId="0">
        <row r="48">
          <cell r="B48">
            <v>16917664.594347</v>
          </cell>
          <cell r="C48">
            <v>727459.57755692094</v>
          </cell>
        </row>
        <row r="58">
          <cell r="C58">
            <v>85</v>
          </cell>
        </row>
        <row r="59">
          <cell r="C59">
            <v>0</v>
          </cell>
        </row>
        <row r="60">
          <cell r="C60">
            <v>0</v>
          </cell>
        </row>
        <row r="61">
          <cell r="C61">
            <v>85</v>
          </cell>
        </row>
        <row r="65">
          <cell r="C65">
            <v>2002426</v>
          </cell>
        </row>
        <row r="126">
          <cell r="C126">
            <v>5.0000000000000001E-3</v>
          </cell>
        </row>
        <row r="133">
          <cell r="C133" t="str">
            <v>CORPORACION JAAR</v>
          </cell>
          <cell r="D133" t="str">
            <v>CAR DEALER</v>
          </cell>
        </row>
        <row r="134">
          <cell r="C134" t="str">
            <v>BAC HONDURAS</v>
          </cell>
          <cell r="D134" t="str">
            <v>BANK</v>
          </cell>
        </row>
        <row r="135">
          <cell r="C135" t="str">
            <v>UNO PETROLEO</v>
          </cell>
          <cell r="D135" t="str">
            <v>OIL INDUSTRY</v>
          </cell>
        </row>
        <row r="136">
          <cell r="C136" t="str">
            <v>Corporacion Dinant</v>
          </cell>
          <cell r="D136" t="str">
            <v>RETAIL</v>
          </cell>
        </row>
        <row r="137">
          <cell r="C137" t="str">
            <v>EMSULA</v>
          </cell>
          <cell r="D137" t="str">
            <v>CPG</v>
          </cell>
        </row>
        <row r="138">
          <cell r="C138" t="str">
            <v>Espresso Americano</v>
          </cell>
          <cell r="D138" t="str">
            <v>FOOD SERVICE INDUSTRY</v>
          </cell>
        </row>
        <row r="139">
          <cell r="C139" t="str">
            <v>Grupo Comidas</v>
          </cell>
          <cell r="D139" t="str">
            <v>FOOD SERVICE INDUSTRY</v>
          </cell>
        </row>
        <row r="140">
          <cell r="C140" t="str">
            <v>Sercom de Honduras</v>
          </cell>
          <cell r="D140" t="str">
            <v>CARRIER</v>
          </cell>
        </row>
        <row r="141">
          <cell r="C141" t="str">
            <v>DIUNSA</v>
          </cell>
          <cell r="D141" t="str">
            <v>RETAIL</v>
          </cell>
        </row>
        <row r="142">
          <cell r="C142" t="str">
            <v>GRUPO Q</v>
          </cell>
          <cell r="D142" t="str">
            <v>CAR DEALER</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anada"/>
    </sheetNames>
    <sheetDataSet>
      <sheetData sheetId="0">
        <row r="48">
          <cell r="B48">
            <v>97690813</v>
          </cell>
          <cell r="C48">
            <v>73268109.75</v>
          </cell>
        </row>
        <row r="54">
          <cell r="C54">
            <v>2684</v>
          </cell>
          <cell r="D54">
            <v>0</v>
          </cell>
        </row>
        <row r="55">
          <cell r="C55">
            <v>1108</v>
          </cell>
          <cell r="D55">
            <v>0</v>
          </cell>
        </row>
        <row r="56">
          <cell r="C56">
            <v>0</v>
          </cell>
          <cell r="D56">
            <v>0</v>
          </cell>
        </row>
        <row r="57">
          <cell r="C57">
            <v>2684</v>
          </cell>
          <cell r="D57">
            <v>0</v>
          </cell>
        </row>
        <row r="61">
          <cell r="C61">
            <v>988878171</v>
          </cell>
          <cell r="D61">
            <v>741658628.25</v>
          </cell>
        </row>
        <row r="67">
          <cell r="C67">
            <v>95314839</v>
          </cell>
        </row>
        <row r="81">
          <cell r="C81">
            <v>0.51</v>
          </cell>
        </row>
        <row r="82">
          <cell r="C82">
            <v>0.49</v>
          </cell>
        </row>
        <row r="84">
          <cell r="C84">
            <v>2.4E-2</v>
          </cell>
        </row>
        <row r="85">
          <cell r="C85">
            <v>6.7000000000000004E-2</v>
          </cell>
        </row>
        <row r="86">
          <cell r="C86">
            <v>0.27600000000000002</v>
          </cell>
        </row>
        <row r="87">
          <cell r="C87">
            <v>0.248</v>
          </cell>
        </row>
        <row r="88">
          <cell r="C88">
            <v>0.38500000000000001</v>
          </cell>
        </row>
        <row r="90">
          <cell r="C90">
            <v>36503097</v>
          </cell>
        </row>
        <row r="96">
          <cell r="B96" t="str">
            <v>5-10 times per year</v>
          </cell>
        </row>
        <row r="108">
          <cell r="D108">
            <v>0</v>
          </cell>
          <cell r="E108">
            <v>0</v>
          </cell>
          <cell r="F108">
            <v>0</v>
          </cell>
        </row>
        <row r="109">
          <cell r="D109">
            <v>0</v>
          </cell>
          <cell r="E109">
            <v>0</v>
          </cell>
          <cell r="F109">
            <v>0</v>
          </cell>
        </row>
        <row r="110">
          <cell r="D110">
            <v>0</v>
          </cell>
          <cell r="E110">
            <v>0</v>
          </cell>
          <cell r="F110">
            <v>0</v>
          </cell>
        </row>
        <row r="111">
          <cell r="D111">
            <v>0</v>
          </cell>
          <cell r="E111">
            <v>0</v>
          </cell>
          <cell r="F111">
            <v>0</v>
          </cell>
        </row>
        <row r="112">
          <cell r="D112">
            <v>0</v>
          </cell>
          <cell r="E112">
            <v>0</v>
          </cell>
          <cell r="F112">
            <v>0</v>
          </cell>
        </row>
        <row r="113">
          <cell r="D113">
            <v>0</v>
          </cell>
          <cell r="E113">
            <v>0</v>
          </cell>
          <cell r="F113">
            <v>0</v>
          </cell>
        </row>
        <row r="114">
          <cell r="D114">
            <v>0</v>
          </cell>
          <cell r="E114">
            <v>0</v>
          </cell>
          <cell r="F114">
            <v>0</v>
          </cell>
          <cell r="G114">
            <v>0</v>
          </cell>
        </row>
        <row r="115">
          <cell r="D115">
            <v>0</v>
          </cell>
          <cell r="E115">
            <v>0</v>
          </cell>
          <cell r="F115">
            <v>0</v>
          </cell>
          <cell r="G115">
            <v>0</v>
          </cell>
        </row>
        <row r="140">
          <cell r="C140" t="str">
            <v>Name</v>
          </cell>
          <cell r="D140" t="str">
            <v>Financial Service</v>
          </cell>
        </row>
        <row r="141">
          <cell r="C141" t="str">
            <v>Name</v>
          </cell>
          <cell r="D141" t="str">
            <v>Financial Service</v>
          </cell>
        </row>
        <row r="142">
          <cell r="C142" t="str">
            <v>Name</v>
          </cell>
          <cell r="D142" t="str">
            <v>Film Studio</v>
          </cell>
        </row>
        <row r="143">
          <cell r="C143" t="str">
            <v>Name</v>
          </cell>
          <cell r="D143" t="str">
            <v>Film Studio</v>
          </cell>
        </row>
        <row r="144">
          <cell r="C144" t="str">
            <v>Name</v>
          </cell>
          <cell r="D144" t="str">
            <v>Film Studio</v>
          </cell>
        </row>
        <row r="145">
          <cell r="C145" t="str">
            <v>Name</v>
          </cell>
          <cell r="D145" t="str">
            <v>Film Studio</v>
          </cell>
        </row>
        <row r="146">
          <cell r="C146" t="str">
            <v>Name</v>
          </cell>
          <cell r="D146" t="str">
            <v>Auto</v>
          </cell>
        </row>
        <row r="147">
          <cell r="C147" t="str">
            <v>Name</v>
          </cell>
          <cell r="D147" t="str">
            <v>Auto</v>
          </cell>
        </row>
        <row r="148">
          <cell r="C148" t="str">
            <v>Name</v>
          </cell>
          <cell r="D148" t="str">
            <v>Film Studio</v>
          </cell>
        </row>
        <row r="149">
          <cell r="C149" t="str">
            <v>Name</v>
          </cell>
          <cell r="D149" t="str">
            <v>Film Studio</v>
          </cell>
        </row>
        <row r="157">
          <cell r="C157" t="str">
            <v>Name</v>
          </cell>
          <cell r="D157" t="str">
            <v>Financial Service</v>
          </cell>
        </row>
        <row r="158">
          <cell r="C158" t="str">
            <v>Name</v>
          </cell>
          <cell r="D158" t="str">
            <v>Auto</v>
          </cell>
        </row>
        <row r="159">
          <cell r="C159" t="str">
            <v>Name</v>
          </cell>
          <cell r="D159" t="str">
            <v>Beverage - Soft Drink</v>
          </cell>
        </row>
        <row r="160">
          <cell r="C160" t="str">
            <v>Name</v>
          </cell>
          <cell r="D160" t="str">
            <v>Financial Service</v>
          </cell>
        </row>
        <row r="161">
          <cell r="C161" t="str">
            <v>Name</v>
          </cell>
          <cell r="D161" t="str">
            <v>Auto</v>
          </cell>
        </row>
        <row r="162">
          <cell r="C162" t="str">
            <v>Name</v>
          </cell>
          <cell r="D162" t="str">
            <v>Beverage - Alchohol</v>
          </cell>
        </row>
        <row r="163">
          <cell r="C163" t="str">
            <v>Name</v>
          </cell>
          <cell r="D163" t="str">
            <v>Auto</v>
          </cell>
        </row>
        <row r="164">
          <cell r="C164" t="str">
            <v>Name</v>
          </cell>
          <cell r="D164" t="str">
            <v>Electronics - Tech</v>
          </cell>
        </row>
        <row r="165">
          <cell r="C165" t="str">
            <v>Name</v>
          </cell>
          <cell r="D165" t="str">
            <v>Loyalty</v>
          </cell>
        </row>
        <row r="166">
          <cell r="C166" t="str">
            <v>Name</v>
          </cell>
          <cell r="D166" t="str">
            <v>Wireless Telco</v>
          </cell>
        </row>
      </sheetData>
      <sheetData sheetId="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Tracking Data"/>
    </sheetNames>
    <sheetDataSet>
      <sheetData sheetId="0" refreshError="1">
        <row r="33">
          <cell r="B33">
            <v>4500000000</v>
          </cell>
        </row>
        <row r="47">
          <cell r="C47">
            <v>8476</v>
          </cell>
        </row>
        <row r="48">
          <cell r="C48">
            <v>800</v>
          </cell>
        </row>
        <row r="49">
          <cell r="C49">
            <v>700</v>
          </cell>
        </row>
        <row r="50">
          <cell r="C50">
            <v>9976</v>
          </cell>
        </row>
        <row r="54">
          <cell r="D54">
            <v>1800000000</v>
          </cell>
        </row>
        <row r="61">
          <cell r="C61">
            <v>3000000000</v>
          </cell>
        </row>
        <row r="80">
          <cell r="C80">
            <v>0.6</v>
          </cell>
        </row>
        <row r="81">
          <cell r="C81">
            <v>0.4</v>
          </cell>
        </row>
        <row r="83">
          <cell r="C83">
            <v>0.08</v>
          </cell>
        </row>
        <row r="84">
          <cell r="C84">
            <v>0.18</v>
          </cell>
        </row>
        <row r="85">
          <cell r="C85">
            <v>0.4</v>
          </cell>
        </row>
        <row r="86">
          <cell r="C86">
            <v>0.24</v>
          </cell>
        </row>
        <row r="87">
          <cell r="C87">
            <v>0.1</v>
          </cell>
        </row>
        <row r="89">
          <cell r="C89">
            <v>1326073788</v>
          </cell>
        </row>
        <row r="95">
          <cell r="B95" t="str">
            <v>Less than 5 times per year</v>
          </cell>
        </row>
        <row r="107">
          <cell r="C107">
            <v>320000000</v>
          </cell>
          <cell r="D107">
            <v>4800000</v>
          </cell>
        </row>
        <row r="108">
          <cell r="C108">
            <v>320000000</v>
          </cell>
          <cell r="D108">
            <v>4800000</v>
          </cell>
        </row>
        <row r="109">
          <cell r="C109">
            <v>0</v>
          </cell>
          <cell r="D109">
            <v>0</v>
          </cell>
        </row>
        <row r="110">
          <cell r="C110">
            <v>0</v>
          </cell>
          <cell r="D110">
            <v>0</v>
          </cell>
        </row>
        <row r="111">
          <cell r="C111">
            <v>40000000</v>
          </cell>
          <cell r="D111">
            <v>600000</v>
          </cell>
        </row>
        <row r="112">
          <cell r="C112">
            <v>0</v>
          </cell>
          <cell r="D112">
            <v>0</v>
          </cell>
        </row>
        <row r="139">
          <cell r="C139" t="str">
            <v>Pepsi</v>
          </cell>
          <cell r="D139" t="str">
            <v>Baverage</v>
          </cell>
        </row>
        <row r="140">
          <cell r="C140" t="str">
            <v>Coke</v>
          </cell>
          <cell r="D140" t="str">
            <v>Baverage</v>
          </cell>
        </row>
        <row r="141">
          <cell r="C141" t="str">
            <v>Syska LED</v>
          </cell>
          <cell r="D141" t="str">
            <v xml:space="preserve">Lighting </v>
          </cell>
        </row>
        <row r="142">
          <cell r="C142" t="str">
            <v>Syska Gadet Security</v>
          </cell>
          <cell r="D142" t="str">
            <v xml:space="preserve">Mobile Insurance </v>
          </cell>
        </row>
        <row r="143">
          <cell r="C143" t="str">
            <v>Television Channels</v>
          </cell>
          <cell r="D143" t="str">
            <v>Boradcaster</v>
          </cell>
        </row>
        <row r="144">
          <cell r="C144" t="str">
            <v>Manyawar</v>
          </cell>
          <cell r="D144" t="str">
            <v>Garmets - Etenic Wear</v>
          </cell>
        </row>
        <row r="145">
          <cell r="C145" t="str">
            <v>TVS</v>
          </cell>
          <cell r="D145" t="str">
            <v xml:space="preserve">2 Wheeler </v>
          </cell>
        </row>
        <row r="146">
          <cell r="C146" t="str">
            <v>LIC</v>
          </cell>
          <cell r="D146" t="str">
            <v xml:space="preserve">Life Insurance </v>
          </cell>
        </row>
        <row r="147">
          <cell r="C147" t="str">
            <v>SBI Life</v>
          </cell>
          <cell r="D147" t="str">
            <v>Insurance</v>
          </cell>
        </row>
        <row r="148">
          <cell r="C148" t="str">
            <v>Vicco</v>
          </cell>
          <cell r="D148" t="str">
            <v>Personal Care</v>
          </cell>
        </row>
        <row r="162">
          <cell r="C162" t="str">
            <v>Manyawar</v>
          </cell>
          <cell r="D162" t="str">
            <v>Apperal</v>
          </cell>
        </row>
        <row r="163">
          <cell r="C163" t="str">
            <v>Syska LED</v>
          </cell>
          <cell r="D163" t="str">
            <v>Lighting</v>
          </cell>
        </row>
        <row r="164">
          <cell r="C164" t="str">
            <v>Syska Gadget Secure</v>
          </cell>
          <cell r="D164" t="str">
            <v>Mobile Insurance</v>
          </cell>
        </row>
        <row r="165">
          <cell r="C165" t="str">
            <v>Vicco</v>
          </cell>
          <cell r="D165" t="str">
            <v>Personal Care</v>
          </cell>
        </row>
        <row r="166">
          <cell r="C166" t="str">
            <v>Pepsi</v>
          </cell>
          <cell r="D166" t="str">
            <v>Beverages</v>
          </cell>
        </row>
        <row r="167">
          <cell r="C167" t="str">
            <v>Coke</v>
          </cell>
          <cell r="D167" t="str">
            <v>Beverages</v>
          </cell>
        </row>
        <row r="168">
          <cell r="C168" t="str">
            <v>SBI Life</v>
          </cell>
          <cell r="D168" t="str">
            <v>Insurance</v>
          </cell>
        </row>
        <row r="169">
          <cell r="C169" t="str">
            <v>LIC</v>
          </cell>
          <cell r="D169" t="str">
            <v>Insurance</v>
          </cell>
        </row>
        <row r="170">
          <cell r="C170" t="str">
            <v>Idea</v>
          </cell>
          <cell r="D170" t="str">
            <v>Mobile Service Provider</v>
          </cell>
        </row>
        <row r="171">
          <cell r="C171" t="str">
            <v>OLX</v>
          </cell>
          <cell r="D171" t="str">
            <v>Online Classified</v>
          </cell>
        </row>
      </sheetData>
      <sheetData sheetId="1" refreshError="1">
        <row r="49">
          <cell r="H49">
            <v>320000000</v>
          </cell>
        </row>
        <row r="50">
          <cell r="H50">
            <v>320000000</v>
          </cell>
        </row>
        <row r="51">
          <cell r="H51">
            <v>0</v>
          </cell>
        </row>
        <row r="52">
          <cell r="H52">
            <v>40000000</v>
          </cell>
        </row>
        <row r="53">
          <cell r="H53" t="str">
            <v>-</v>
          </cell>
        </row>
        <row r="54">
          <cell r="H54">
            <v>0</v>
          </cell>
        </row>
        <row r="55">
          <cell r="H55">
            <v>0</v>
          </cell>
        </row>
        <row r="56">
          <cell r="H56">
            <v>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India UFO Trending"/>
    </sheetNames>
    <sheetDataSet>
      <sheetData sheetId="0" refreshError="1">
        <row r="140">
          <cell r="C140" t="str">
            <v>TVS Motors</v>
          </cell>
          <cell r="D140" t="str">
            <v>Auto</v>
          </cell>
        </row>
        <row r="141">
          <cell r="C141" t="str">
            <v>health Spring</v>
          </cell>
          <cell r="D141" t="str">
            <v>health</v>
          </cell>
        </row>
        <row r="157">
          <cell r="C157" t="str">
            <v>PepsiCo</v>
          </cell>
          <cell r="D157" t="str">
            <v>Beverage</v>
          </cell>
        </row>
        <row r="158">
          <cell r="C158" t="str">
            <v>Vodafone</v>
          </cell>
          <cell r="D158" t="str">
            <v>Telecom</v>
          </cell>
        </row>
        <row r="159">
          <cell r="C159" t="str">
            <v>TATA SKY</v>
          </cell>
          <cell r="D159" t="str">
            <v>DTH</v>
          </cell>
        </row>
        <row r="160">
          <cell r="C160" t="str">
            <v>LIC</v>
          </cell>
          <cell r="D160" t="str">
            <v>Insurance</v>
          </cell>
        </row>
        <row r="161">
          <cell r="C161" t="str">
            <v>Syska</v>
          </cell>
          <cell r="D161" t="str">
            <v>Home Lighting</v>
          </cell>
        </row>
        <row r="162">
          <cell r="C162" t="str">
            <v>HDFC Life</v>
          </cell>
          <cell r="D162" t="str">
            <v>Insurance</v>
          </cell>
        </row>
        <row r="163">
          <cell r="C163" t="str">
            <v>Education</v>
          </cell>
          <cell r="D163" t="str">
            <v>Government of India</v>
          </cell>
        </row>
        <row r="164">
          <cell r="C164" t="str">
            <v>Google</v>
          </cell>
          <cell r="D164" t="str">
            <v>Digital</v>
          </cell>
        </row>
        <row r="165">
          <cell r="C165" t="str">
            <v>SBI</v>
          </cell>
          <cell r="D165" t="str">
            <v>Insurance</v>
          </cell>
        </row>
        <row r="166">
          <cell r="C166" t="str">
            <v>BSNL</v>
          </cell>
          <cell r="D166" t="str">
            <v>Telecom</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Sheet1"/>
    </sheetNames>
    <sheetDataSet>
      <sheetData sheetId="0" refreshError="1">
        <row r="86">
          <cell r="C86" t="str">
            <v>Pfizer</v>
          </cell>
          <cell r="D86" t="str">
            <v>medical</v>
          </cell>
        </row>
        <row r="87">
          <cell r="C87" t="str">
            <v>POLA</v>
          </cell>
          <cell r="D87" t="str">
            <v>cosmetic</v>
          </cell>
        </row>
        <row r="88">
          <cell r="C88" t="str">
            <v>HOTTOYS</v>
          </cell>
          <cell r="D88" t="str">
            <v>toy</v>
          </cell>
        </row>
        <row r="89">
          <cell r="C89" t="str">
            <v>SHUEISHA</v>
          </cell>
          <cell r="D89" t="str">
            <v>publishing</v>
          </cell>
        </row>
        <row r="90">
          <cell r="C90" t="str">
            <v>KANEBO</v>
          </cell>
          <cell r="D90" t="str">
            <v>cosmetic</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Netherlands Trending"/>
    </sheetNames>
    <sheetDataSet>
      <sheetData sheetId="0" refreshError="1">
        <row r="96">
          <cell r="B96" t="str">
            <v>Less than 5 times per year</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Nicaragua"/>
    </sheetNames>
    <sheetDataSet>
      <sheetData sheetId="0">
        <row r="33">
          <cell r="B33">
            <v>9029509.2539600004</v>
          </cell>
          <cell r="C33">
            <v>307003.31463464006</v>
          </cell>
        </row>
        <row r="43">
          <cell r="C43">
            <v>41</v>
          </cell>
        </row>
        <row r="44">
          <cell r="C44">
            <v>4</v>
          </cell>
        </row>
        <row r="45">
          <cell r="C45">
            <v>0</v>
          </cell>
        </row>
        <row r="46">
          <cell r="C46">
            <v>45</v>
          </cell>
        </row>
        <row r="103">
          <cell r="C103" t="str">
            <v>CLARO</v>
          </cell>
          <cell r="D103" t="str">
            <v>CARRIER</v>
          </cell>
        </row>
        <row r="104">
          <cell r="C104" t="str">
            <v>MOVISTAR</v>
          </cell>
          <cell r="D104" t="str">
            <v>CARRIER</v>
          </cell>
        </row>
        <row r="105">
          <cell r="C105" t="str">
            <v>SINSA</v>
          </cell>
          <cell r="D105" t="str">
            <v>RETAIL</v>
          </cell>
        </row>
        <row r="106">
          <cell r="C106" t="str">
            <v>Samsung</v>
          </cell>
          <cell r="D106" t="str">
            <v>TECHNOLOGY</v>
          </cell>
        </row>
        <row r="107">
          <cell r="C107" t="str">
            <v>CAFÉ SOLUBLE</v>
          </cell>
          <cell r="D107" t="str">
            <v>CPG</v>
          </cell>
        </row>
        <row r="108">
          <cell r="C108" t="str">
            <v>SITEL</v>
          </cell>
          <cell r="D108" t="str">
            <v>CALL CENTER</v>
          </cell>
        </row>
        <row r="109">
          <cell r="C109" t="str">
            <v>BURGER KING</v>
          </cell>
          <cell r="D109" t="str">
            <v>FOOD SERVICE INDUSTRY</v>
          </cell>
        </row>
        <row r="110">
          <cell r="C110" t="str">
            <v>MABE</v>
          </cell>
          <cell r="D110" t="str">
            <v>RETAIL</v>
          </cell>
        </row>
        <row r="111">
          <cell r="C111" t="str">
            <v>CASA PELLAS TOYOTA</v>
          </cell>
          <cell r="D111" t="str">
            <v>CAR DEALER</v>
          </cell>
        </row>
        <row r="112">
          <cell r="C112" t="str">
            <v>UAM</v>
          </cell>
          <cell r="D112" t="str">
            <v>EDUCATION</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Nicaragua"/>
    </sheetNames>
    <sheetDataSet>
      <sheetData sheetId="0">
        <row r="48">
          <cell r="B48">
            <v>8939214.1614204012</v>
          </cell>
          <cell r="C48">
            <v>294994.06732687325</v>
          </cell>
        </row>
        <row r="58">
          <cell r="C58">
            <v>41</v>
          </cell>
        </row>
        <row r="59">
          <cell r="C59">
            <v>4</v>
          </cell>
        </row>
        <row r="60">
          <cell r="C60">
            <v>0</v>
          </cell>
        </row>
        <row r="61">
          <cell r="C61">
            <v>45</v>
          </cell>
        </row>
        <row r="65">
          <cell r="C65">
            <v>1115096</v>
          </cell>
        </row>
        <row r="126">
          <cell r="C126">
            <v>5.0000000000000001E-3</v>
          </cell>
        </row>
        <row r="133">
          <cell r="C133" t="str">
            <v>MABE</v>
          </cell>
          <cell r="D133" t="str">
            <v>RETAIL</v>
          </cell>
        </row>
        <row r="134">
          <cell r="C134" t="str">
            <v>CASA PELLAS TOYOTA</v>
          </cell>
          <cell r="D134" t="str">
            <v>CAR DEALER</v>
          </cell>
        </row>
        <row r="135">
          <cell r="C135" t="str">
            <v>SINSA</v>
          </cell>
          <cell r="D135" t="str">
            <v>RETAIL</v>
          </cell>
        </row>
        <row r="136">
          <cell r="C136" t="str">
            <v>CAFÉ SOLUBLE</v>
          </cell>
          <cell r="D136" t="str">
            <v>CPG</v>
          </cell>
        </row>
        <row r="137">
          <cell r="C137" t="str">
            <v>SITEL</v>
          </cell>
          <cell r="D137" t="str">
            <v>CALL CENTER</v>
          </cell>
        </row>
        <row r="138">
          <cell r="C138" t="str">
            <v>UAM</v>
          </cell>
          <cell r="D138" t="str">
            <v>EDUCATION</v>
          </cell>
        </row>
        <row r="139">
          <cell r="C139" t="str">
            <v>BURGER KING</v>
          </cell>
          <cell r="D139" t="str">
            <v>FOOD SERVICE INDUSTRY</v>
          </cell>
        </row>
        <row r="140">
          <cell r="C140" t="str">
            <v>Name</v>
          </cell>
          <cell r="D140" t="str">
            <v>Industry</v>
          </cell>
        </row>
        <row r="141">
          <cell r="C141" t="str">
            <v>CLARO</v>
          </cell>
          <cell r="D141" t="str">
            <v>CARRIER</v>
          </cell>
        </row>
        <row r="142">
          <cell r="C142" t="str">
            <v>MOVISTAR</v>
          </cell>
          <cell r="D142" t="str">
            <v>CARRIER</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Panama"/>
    </sheetNames>
    <sheetDataSet>
      <sheetData sheetId="0">
        <row r="33">
          <cell r="B33">
            <v>1171764.1282200001</v>
          </cell>
          <cell r="C33">
            <v>1171764.1282200001</v>
          </cell>
        </row>
        <row r="43">
          <cell r="C43">
            <v>91</v>
          </cell>
        </row>
        <row r="44">
          <cell r="C44">
            <v>21</v>
          </cell>
        </row>
        <row r="45">
          <cell r="C45">
            <v>0</v>
          </cell>
        </row>
        <row r="46">
          <cell r="C46">
            <v>112</v>
          </cell>
        </row>
        <row r="103">
          <cell r="C103" t="str">
            <v>MASTERCARD</v>
          </cell>
          <cell r="D103" t="str">
            <v>FINANCE</v>
          </cell>
        </row>
        <row r="104">
          <cell r="C104" t="str">
            <v>CLARO</v>
          </cell>
          <cell r="D104" t="str">
            <v>CARRIER</v>
          </cell>
        </row>
        <row r="105">
          <cell r="C105" t="str">
            <v>SAMSUNG</v>
          </cell>
          <cell r="D105" t="str">
            <v>TECHNOLOGY</v>
          </cell>
        </row>
        <row r="106">
          <cell r="C106" t="str">
            <v>SISTEMAS MCOPCO</v>
          </cell>
          <cell r="D106" t="str">
            <v>FOOD SERVICE INDUSTRY</v>
          </cell>
        </row>
        <row r="107">
          <cell r="C107" t="str">
            <v>FEDECOMPRAS</v>
          </cell>
          <cell r="D107" t="str">
            <v>RETAIL</v>
          </cell>
        </row>
        <row r="108">
          <cell r="C108" t="str">
            <v>GRUPO TOVA</v>
          </cell>
          <cell r="D108" t="str">
            <v>RETAIL</v>
          </cell>
        </row>
        <row r="109">
          <cell r="C109" t="str">
            <v>FRANQUICIAS PANAMEÑAS</v>
          </cell>
          <cell r="D109" t="str">
            <v>FOOD SERVICE INDUSTRY</v>
          </cell>
        </row>
        <row r="110">
          <cell r="C110" t="str">
            <v>BOLTIO</v>
          </cell>
          <cell r="D110" t="str">
            <v>RETAIL</v>
          </cell>
        </row>
        <row r="111">
          <cell r="C111" t="str">
            <v>MEAD JHONSON NUTRITION</v>
          </cell>
          <cell r="D111" t="str">
            <v>CPG</v>
          </cell>
        </row>
        <row r="112">
          <cell r="C112" t="str">
            <v>JEAN SPORT</v>
          </cell>
          <cell r="D112" t="str">
            <v>RETAIL</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Panama"/>
    </sheetNames>
    <sheetDataSet>
      <sheetData sheetId="0">
        <row r="48">
          <cell r="B48">
            <v>1160046.4869378</v>
          </cell>
          <cell r="C48">
            <v>1160046.4869378</v>
          </cell>
        </row>
        <row r="58">
          <cell r="C58">
            <v>91</v>
          </cell>
        </row>
        <row r="59">
          <cell r="C59">
            <v>21</v>
          </cell>
        </row>
        <row r="60">
          <cell r="C60">
            <v>0</v>
          </cell>
        </row>
        <row r="61">
          <cell r="C61">
            <v>112</v>
          </cell>
        </row>
        <row r="65">
          <cell r="C65">
            <v>3811601</v>
          </cell>
        </row>
        <row r="126">
          <cell r="C126">
            <v>5.0000000000000001E-3</v>
          </cell>
        </row>
        <row r="133">
          <cell r="C133" t="str">
            <v>SAMSUNG</v>
          </cell>
          <cell r="D133" t="str">
            <v>TECHNOLOGY</v>
          </cell>
        </row>
        <row r="134">
          <cell r="C134" t="str">
            <v>FEDECOMPRAS</v>
          </cell>
          <cell r="D134" t="str">
            <v>RETAIL</v>
          </cell>
        </row>
        <row r="135">
          <cell r="C135" t="str">
            <v>GRUPO TOVA</v>
          </cell>
          <cell r="D135" t="str">
            <v>RETAIL</v>
          </cell>
        </row>
        <row r="136">
          <cell r="C136" t="str">
            <v>SISTEMAS MCOPCO</v>
          </cell>
          <cell r="D136" t="str">
            <v>FOOD SERVICE INDUSTRY</v>
          </cell>
        </row>
        <row r="137">
          <cell r="C137" t="str">
            <v>MEAD JHONSON NUTRITION</v>
          </cell>
          <cell r="D137" t="str">
            <v>CPG</v>
          </cell>
        </row>
        <row r="138">
          <cell r="C138" t="str">
            <v>JEAN SPORT</v>
          </cell>
          <cell r="D138" t="str">
            <v>RETAIL</v>
          </cell>
        </row>
        <row r="139">
          <cell r="C139" t="str">
            <v>BOLTIO</v>
          </cell>
          <cell r="D139" t="str">
            <v>RETAIL</v>
          </cell>
        </row>
        <row r="140">
          <cell r="C140" t="str">
            <v>MASTERCARD</v>
          </cell>
          <cell r="D140" t="str">
            <v>FINANCE</v>
          </cell>
        </row>
        <row r="141">
          <cell r="C141" t="str">
            <v>CLARO</v>
          </cell>
          <cell r="D141" t="str">
            <v>CARRIER</v>
          </cell>
        </row>
        <row r="142">
          <cell r="C142" t="str">
            <v>FRANQUICIAS PANAMEÑAS</v>
          </cell>
          <cell r="D142" t="str">
            <v>FOOD SERVICE INDUSTRY</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Trended Data"/>
    </sheetNames>
    <sheetDataSet>
      <sheetData sheetId="0" refreshError="1">
        <row r="54">
          <cell r="C54">
            <v>1240000000</v>
          </cell>
          <cell r="D54">
            <v>79360000</v>
          </cell>
        </row>
        <row r="80">
          <cell r="C80">
            <v>0.5</v>
          </cell>
        </row>
        <row r="81">
          <cell r="C81">
            <v>0.5</v>
          </cell>
        </row>
        <row r="83">
          <cell r="C83">
            <v>0.1</v>
          </cell>
        </row>
        <row r="84">
          <cell r="C84">
            <v>0.2</v>
          </cell>
        </row>
        <row r="85">
          <cell r="C85">
            <v>0.4</v>
          </cell>
        </row>
        <row r="86">
          <cell r="C86">
            <v>0.2</v>
          </cell>
        </row>
        <row r="87">
          <cell r="C87">
            <v>0.1</v>
          </cell>
        </row>
        <row r="89">
          <cell r="C89">
            <v>55000000</v>
          </cell>
        </row>
        <row r="95">
          <cell r="B95" t="str">
            <v>5-10 times per year</v>
          </cell>
        </row>
        <row r="109">
          <cell r="C109">
            <v>0</v>
          </cell>
          <cell r="D109">
            <v>0</v>
          </cell>
        </row>
        <row r="110">
          <cell r="C110">
            <v>0</v>
          </cell>
          <cell r="D110">
            <v>0</v>
          </cell>
        </row>
        <row r="111">
          <cell r="C111">
            <v>0</v>
          </cell>
          <cell r="D111">
            <v>0</v>
          </cell>
        </row>
        <row r="139">
          <cell r="C139" t="str">
            <v>24 Carrots</v>
          </cell>
          <cell r="D139" t="str">
            <v>Eventing</v>
          </cell>
        </row>
        <row r="140">
          <cell r="C140" t="str">
            <v>Telkom</v>
          </cell>
          <cell r="D140" t="str">
            <v>Telecoms</v>
          </cell>
        </row>
        <row r="141">
          <cell r="C141" t="str">
            <v>Blue Platinum</v>
          </cell>
          <cell r="D141" t="str">
            <v>Events</v>
          </cell>
        </row>
        <row r="142">
          <cell r="C142" t="str">
            <v>Emperors Palace</v>
          </cell>
          <cell r="D142" t="str">
            <v>Events</v>
          </cell>
        </row>
        <row r="143">
          <cell r="C143" t="str">
            <v>Sanlam</v>
          </cell>
          <cell r="D143" t="str">
            <v>Insurance</v>
          </cell>
        </row>
        <row r="144">
          <cell r="C144" t="str">
            <v>Brand Unlimited</v>
          </cell>
          <cell r="D144" t="str">
            <v>Events</v>
          </cell>
        </row>
        <row r="145">
          <cell r="C145" t="str">
            <v>Havas Sports and Ent</v>
          </cell>
          <cell r="D145" t="str">
            <v>Sport and Ent</v>
          </cell>
        </row>
        <row r="146">
          <cell r="C146" t="str">
            <v>Axiz Work Group</v>
          </cell>
          <cell r="D146" t="str">
            <v>I.T</v>
          </cell>
        </row>
        <row r="147">
          <cell r="C147" t="str">
            <v>Rectron</v>
          </cell>
          <cell r="D147" t="str">
            <v>I.T</v>
          </cell>
        </row>
        <row r="148">
          <cell r="C148" t="str">
            <v>Internet Solutions</v>
          </cell>
          <cell r="D148" t="str">
            <v>I.T</v>
          </cell>
        </row>
        <row r="155">
          <cell r="C155">
            <v>1.2E-2</v>
          </cell>
        </row>
        <row r="162">
          <cell r="C162" t="str">
            <v>Coca-Cola</v>
          </cell>
          <cell r="D162" t="str">
            <v>Beverages</v>
          </cell>
        </row>
        <row r="163">
          <cell r="C163" t="str">
            <v>Three Ships Whiskey</v>
          </cell>
          <cell r="D163" t="str">
            <v>Alcohol</v>
          </cell>
        </row>
        <row r="164">
          <cell r="C164" t="str">
            <v>Vodacom</v>
          </cell>
          <cell r="D164" t="str">
            <v>Telecoms</v>
          </cell>
        </row>
        <row r="165">
          <cell r="C165" t="str">
            <v>KFC</v>
          </cell>
          <cell r="D165" t="str">
            <v>Fast Food</v>
          </cell>
        </row>
        <row r="166">
          <cell r="C166" t="str">
            <v>Twisp</v>
          </cell>
          <cell r="D166" t="str">
            <v>E-cigarettes</v>
          </cell>
        </row>
        <row r="167">
          <cell r="C167" t="str">
            <v>Ford</v>
          </cell>
          <cell r="D167" t="str">
            <v>Automotive</v>
          </cell>
        </row>
        <row r="168">
          <cell r="C168" t="str">
            <v>Savannah / Hunters</v>
          </cell>
          <cell r="D168" t="str">
            <v>Alcohol</v>
          </cell>
        </row>
        <row r="169">
          <cell r="C169" t="str">
            <v>Multichoice</v>
          </cell>
          <cell r="D169" t="str">
            <v>Broadcast</v>
          </cell>
        </row>
        <row r="170">
          <cell r="C170" t="str">
            <v>Jameson Whiskey</v>
          </cell>
          <cell r="D170" t="str">
            <v>Alcohol</v>
          </cell>
        </row>
        <row r="171">
          <cell r="C171" t="str">
            <v>Telkom</v>
          </cell>
          <cell r="D171" t="str">
            <v>Telecoms</v>
          </cell>
        </row>
        <row r="182">
          <cell r="C182" t="str">
            <v>N/A</v>
          </cell>
        </row>
      </sheetData>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Trended Data"/>
    </sheetNames>
    <sheetDataSet>
      <sheetData sheetId="0" refreshError="1">
        <row r="33">
          <cell r="B33">
            <v>71015000</v>
          </cell>
          <cell r="C33">
            <v>24855250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hile"/>
    </sheetNames>
    <sheetDataSet>
      <sheetData sheetId="0">
        <row r="48">
          <cell r="B48">
            <v>2681971000</v>
          </cell>
          <cell r="C48">
            <v>4022956.5</v>
          </cell>
        </row>
        <row r="54">
          <cell r="C54">
            <v>234</v>
          </cell>
        </row>
        <row r="55">
          <cell r="C55">
            <v>150</v>
          </cell>
        </row>
        <row r="56">
          <cell r="C56">
            <v>0</v>
          </cell>
        </row>
        <row r="57">
          <cell r="C57">
            <v>398</v>
          </cell>
        </row>
        <row r="61">
          <cell r="C61">
            <v>134063354000</v>
          </cell>
          <cell r="D61">
            <v>201095031</v>
          </cell>
        </row>
        <row r="67">
          <cell r="C67">
            <v>27659999</v>
          </cell>
        </row>
        <row r="81">
          <cell r="C81">
            <v>0.49</v>
          </cell>
        </row>
        <row r="82">
          <cell r="C82">
            <v>0.51</v>
          </cell>
        </row>
        <row r="84">
          <cell r="C84">
            <v>7.0000000000000007E-2</v>
          </cell>
        </row>
        <row r="85">
          <cell r="C85">
            <v>0.26</v>
          </cell>
        </row>
        <row r="86">
          <cell r="C86">
            <v>0.45</v>
          </cell>
        </row>
        <row r="87">
          <cell r="C87">
            <v>0.14000000000000001</v>
          </cell>
        </row>
        <row r="88">
          <cell r="C88">
            <v>0.08</v>
          </cell>
        </row>
        <row r="90">
          <cell r="C90" t="str">
            <v>18 MM</v>
          </cell>
        </row>
        <row r="96">
          <cell r="B96" t="str">
            <v>Less than 5 times per year</v>
          </cell>
        </row>
        <row r="108">
          <cell r="D108">
            <v>2702810628.8399997</v>
          </cell>
          <cell r="E108">
            <v>4054215.9432599996</v>
          </cell>
        </row>
        <row r="109">
          <cell r="D109">
            <v>176145974.13</v>
          </cell>
          <cell r="E109">
            <v>264218.96119499998</v>
          </cell>
        </row>
        <row r="110">
          <cell r="D110">
            <v>0</v>
          </cell>
          <cell r="E110">
            <v>0</v>
          </cell>
        </row>
        <row r="111">
          <cell r="D111">
            <v>0</v>
          </cell>
          <cell r="E111">
            <v>0</v>
          </cell>
        </row>
        <row r="112">
          <cell r="D112">
            <v>0</v>
          </cell>
          <cell r="E112">
            <v>0</v>
          </cell>
        </row>
        <row r="113">
          <cell r="D113">
            <v>0</v>
          </cell>
          <cell r="E113">
            <v>0</v>
          </cell>
        </row>
        <row r="140">
          <cell r="C140" t="str">
            <v>Caja de Compensacion de Asignacion Familiar de los Andes</v>
          </cell>
          <cell r="D140" t="str">
            <v>Compensation Box</v>
          </cell>
        </row>
        <row r="141">
          <cell r="C141" t="str">
            <v>Telefonica Moviles Chile S.A.</v>
          </cell>
          <cell r="D141" t="str">
            <v>Telecomunications</v>
          </cell>
        </row>
        <row r="142">
          <cell r="C142" t="str">
            <v>Banco de Chile</v>
          </cell>
          <cell r="D142" t="str">
            <v>Bank</v>
          </cell>
        </row>
        <row r="143">
          <cell r="C143" t="str">
            <v>Mastercard</v>
          </cell>
          <cell r="D143" t="str">
            <v>Bank</v>
          </cell>
        </row>
        <row r="144">
          <cell r="C144" t="str">
            <v>Piegrande Marketing Integral S.A.</v>
          </cell>
          <cell r="D144" t="str">
            <v xml:space="preserve">Media Agency </v>
          </cell>
        </row>
        <row r="145">
          <cell r="C145" t="str">
            <v>Nestlé</v>
          </cell>
          <cell r="D145" t="str">
            <v>Food</v>
          </cell>
        </row>
        <row r="146">
          <cell r="C146" t="str">
            <v>Pibamour Ltda</v>
          </cell>
          <cell r="D146" t="str">
            <v>Food</v>
          </cell>
        </row>
        <row r="147">
          <cell r="C147" t="str">
            <v>Cinecolor Films S.A.</v>
          </cell>
          <cell r="D147" t="str">
            <v>Film Distributor</v>
          </cell>
        </row>
        <row r="148">
          <cell r="C148" t="str">
            <v>Unilever Chile Ltda.</v>
          </cell>
          <cell r="D148" t="str">
            <v>Food</v>
          </cell>
        </row>
        <row r="149">
          <cell r="C149" t="str">
            <v>Puig</v>
          </cell>
          <cell r="D149" t="str">
            <v>Fragrances</v>
          </cell>
        </row>
        <row r="157">
          <cell r="C157" t="str">
            <v>Banco de Chile</v>
          </cell>
          <cell r="D157" t="str">
            <v>Bank</v>
          </cell>
        </row>
        <row r="158">
          <cell r="C158" t="str">
            <v xml:space="preserve">Movistar </v>
          </cell>
          <cell r="D158" t="str">
            <v>Telecomunications</v>
          </cell>
        </row>
        <row r="159">
          <cell r="C159" t="str">
            <v>Pepsico</v>
          </cell>
          <cell r="D159" t="str">
            <v>Food</v>
          </cell>
        </row>
        <row r="160">
          <cell r="C160" t="str">
            <v>Copec</v>
          </cell>
          <cell r="D160" t="str">
            <v>Diesel</v>
          </cell>
        </row>
        <row r="161">
          <cell r="C161" t="str">
            <v>Transbank</v>
          </cell>
          <cell r="D161" t="str">
            <v>Bank</v>
          </cell>
        </row>
        <row r="162">
          <cell r="C162" t="str">
            <v>Duracell Pilas Ltda</v>
          </cell>
          <cell r="D162" t="str">
            <v xml:space="preserve">Battery </v>
          </cell>
        </row>
        <row r="163">
          <cell r="C163" t="str">
            <v>Puig</v>
          </cell>
          <cell r="D163" t="str">
            <v>Fragrances</v>
          </cell>
        </row>
        <row r="164">
          <cell r="C164" t="str">
            <v>Samsung</v>
          </cell>
          <cell r="D164" t="str">
            <v>Tecnology</v>
          </cell>
        </row>
        <row r="165">
          <cell r="C165" t="str">
            <v>Gobierno de Chile</v>
          </cell>
          <cell r="D165" t="str">
            <v>Government</v>
          </cell>
        </row>
        <row r="166">
          <cell r="C166" t="str">
            <v>Red Bull</v>
          </cell>
          <cell r="D166" t="str">
            <v>Energy Drink</v>
          </cell>
        </row>
      </sheetData>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USA NCM Trending"/>
    </sheetNames>
    <sheetDataSet>
      <sheetData sheetId="0" refreshError="1">
        <row r="175">
          <cell r="C175" t="str">
            <v>AirBnB</v>
          </cell>
          <cell r="D175" t="str">
            <v>Tourism</v>
          </cell>
        </row>
        <row r="176">
          <cell r="C176" t="str">
            <v>Blizzard Entainment</v>
          </cell>
          <cell r="D176" t="str">
            <v>Video Game Software</v>
          </cell>
        </row>
        <row r="177">
          <cell r="C177" t="str">
            <v>Google</v>
          </cell>
          <cell r="D177" t="str">
            <v>Telecom Hardware</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olombia"/>
    </sheetNames>
    <sheetDataSet>
      <sheetData sheetId="0">
        <row r="48">
          <cell r="B48">
            <v>8813220000</v>
          </cell>
          <cell r="C48">
            <v>3128693.1</v>
          </cell>
        </row>
        <row r="54">
          <cell r="C54">
            <v>951</v>
          </cell>
        </row>
        <row r="55">
          <cell r="C55">
            <v>10</v>
          </cell>
        </row>
        <row r="56">
          <cell r="C56">
            <v>0</v>
          </cell>
        </row>
        <row r="57">
          <cell r="C57">
            <v>961</v>
          </cell>
        </row>
        <row r="61">
          <cell r="C61">
            <v>528986840683.00671</v>
          </cell>
          <cell r="D61">
            <v>187790328.44246739</v>
          </cell>
        </row>
        <row r="67">
          <cell r="C67">
            <v>61396581</v>
          </cell>
        </row>
        <row r="81">
          <cell r="C81">
            <v>0.41</v>
          </cell>
        </row>
        <row r="82">
          <cell r="C82">
            <v>0.59</v>
          </cell>
        </row>
        <row r="84">
          <cell r="C84">
            <v>0.14000000000000001</v>
          </cell>
        </row>
        <row r="85">
          <cell r="C85">
            <v>0.28999999999999998</v>
          </cell>
        </row>
        <row r="86">
          <cell r="C86">
            <v>0.33</v>
          </cell>
        </row>
        <row r="87">
          <cell r="C87">
            <v>0.21</v>
          </cell>
        </row>
        <row r="88">
          <cell r="C88">
            <v>0.03</v>
          </cell>
        </row>
        <row r="90">
          <cell r="C90">
            <v>48996812</v>
          </cell>
        </row>
        <row r="96">
          <cell r="B96" t="str">
            <v>11-15 times per year</v>
          </cell>
        </row>
        <row r="108">
          <cell r="D108">
            <v>0</v>
          </cell>
        </row>
        <row r="109">
          <cell r="D109">
            <v>0</v>
          </cell>
        </row>
        <row r="110">
          <cell r="D110">
            <v>0</v>
          </cell>
        </row>
        <row r="111">
          <cell r="D111">
            <v>0</v>
          </cell>
        </row>
        <row r="112">
          <cell r="D112">
            <v>0</v>
          </cell>
        </row>
        <row r="113">
          <cell r="D113">
            <v>0</v>
          </cell>
        </row>
        <row r="114">
          <cell r="D114">
            <v>0</v>
          </cell>
          <cell r="F114">
            <v>0</v>
          </cell>
        </row>
        <row r="115">
          <cell r="D115">
            <v>0</v>
          </cell>
          <cell r="F115">
            <v>0</v>
          </cell>
        </row>
        <row r="157">
          <cell r="C157" t="str">
            <v>BAVARIA S.A.</v>
          </cell>
          <cell r="D157" t="str">
            <v>BEVERAGE INDUSTRY</v>
          </cell>
        </row>
        <row r="158">
          <cell r="C158" t="str">
            <v xml:space="preserve">HUAWEI TECHNOLOGIES </v>
          </cell>
          <cell r="D158" t="str">
            <v>TECHNOLOGY</v>
          </cell>
        </row>
        <row r="159">
          <cell r="C159" t="str">
            <v>TELMEX COLOMBIA</v>
          </cell>
          <cell r="D159" t="str">
            <v>CARRIER</v>
          </cell>
        </row>
        <row r="160">
          <cell r="C160" t="str">
            <v>UNIVERSIDAD DE ANTIOQUIA</v>
          </cell>
          <cell r="D160" t="str">
            <v>EDUCATION</v>
          </cell>
        </row>
        <row r="161">
          <cell r="C161" t="str">
            <v>UNIVERSIDAD SERGIO ARBOLEDA</v>
          </cell>
          <cell r="D161" t="str">
            <v>EDUCATION</v>
          </cell>
        </row>
        <row r="162">
          <cell r="C162" t="str">
            <v>COMUNICACIÓN CELULAR S.A.</v>
          </cell>
          <cell r="D162" t="str">
            <v>CARRIER</v>
          </cell>
        </row>
        <row r="163">
          <cell r="C163" t="str">
            <v>LEDERSEARCH S.A.S</v>
          </cell>
          <cell r="D163" t="str">
            <v>GOVERNMENT</v>
          </cell>
        </row>
        <row r="164">
          <cell r="C164" t="str">
            <v>FONDO DE PROGRAMAS ESPECIALES PARA LA PAZ</v>
          </cell>
          <cell r="D164" t="str">
            <v>NON PROFIT ORGANIZATION</v>
          </cell>
        </row>
        <row r="165">
          <cell r="C165" t="str">
            <v>ADIDAS COLOMBIA</v>
          </cell>
          <cell r="D165" t="str">
            <v>RETAIL</v>
          </cell>
        </row>
        <row r="166">
          <cell r="C166" t="str">
            <v xml:space="preserve">COLOMBIA TELECOMUNICACIONES </v>
          </cell>
          <cell r="D166" t="str">
            <v>CARRIER</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Costa Rica"/>
    </sheetNames>
    <sheetDataSet>
      <sheetData sheetId="0">
        <row r="48">
          <cell r="B48">
            <v>916632971</v>
          </cell>
          <cell r="C48">
            <v>1649939.3477999999</v>
          </cell>
        </row>
        <row r="54">
          <cell r="C54">
            <v>124</v>
          </cell>
        </row>
        <row r="55">
          <cell r="C55">
            <v>27</v>
          </cell>
        </row>
        <row r="56">
          <cell r="C56">
            <v>0</v>
          </cell>
        </row>
        <row r="57">
          <cell r="C57">
            <v>151</v>
          </cell>
        </row>
        <row r="61">
          <cell r="C61">
            <v>22373566579</v>
          </cell>
          <cell r="D61">
            <v>40272419.842199996</v>
          </cell>
        </row>
        <row r="67">
          <cell r="C67">
            <v>7395283</v>
          </cell>
        </row>
        <row r="81">
          <cell r="C81">
            <v>0.41</v>
          </cell>
        </row>
        <row r="82">
          <cell r="C82">
            <v>0.59</v>
          </cell>
        </row>
        <row r="84">
          <cell r="C84">
            <v>0.14000000000000001</v>
          </cell>
        </row>
        <row r="85">
          <cell r="C85">
            <v>0.28999999999999998</v>
          </cell>
        </row>
        <row r="86">
          <cell r="C86">
            <v>0.33</v>
          </cell>
        </row>
        <row r="87">
          <cell r="C87">
            <v>0.21</v>
          </cell>
        </row>
        <row r="88">
          <cell r="C88">
            <v>0.03</v>
          </cell>
        </row>
        <row r="90">
          <cell r="C90">
            <v>4897297</v>
          </cell>
        </row>
        <row r="96">
          <cell r="B96" t="str">
            <v>11-15 times per year</v>
          </cell>
        </row>
        <row r="118">
          <cell r="C118">
            <v>0</v>
          </cell>
          <cell r="D118">
            <v>0</v>
          </cell>
        </row>
        <row r="157">
          <cell r="C157" t="str">
            <v>SCA CONSUMIDOR CENTROAMÉRICA</v>
          </cell>
          <cell r="D157" t="str">
            <v>CPG</v>
          </cell>
        </row>
        <row r="158">
          <cell r="C158" t="str">
            <v>S.C. Johnson de Centroamérica, S.A</v>
          </cell>
          <cell r="D158" t="str">
            <v>CPG</v>
          </cell>
        </row>
        <row r="159">
          <cell r="C159" t="str">
            <v>Banco Nacional</v>
          </cell>
          <cell r="D159" t="str">
            <v>BANK</v>
          </cell>
        </row>
        <row r="160">
          <cell r="C160" t="str">
            <v>CAJA COSTARRICENSE SEGUGO SOCIAL</v>
          </cell>
          <cell r="D160" t="str">
            <v>NATIONAL HEALTH CARE</v>
          </cell>
        </row>
        <row r="161">
          <cell r="C161" t="str">
            <v>Banco de Costa Rica</v>
          </cell>
          <cell r="D161" t="str">
            <v>BANK</v>
          </cell>
        </row>
        <row r="162">
          <cell r="C162" t="str">
            <v>COSEVI</v>
          </cell>
          <cell r="D162" t="str">
            <v>GOVERNMENT</v>
          </cell>
        </row>
        <row r="163">
          <cell r="C163" t="str">
            <v>TIGO</v>
          </cell>
          <cell r="D163" t="str">
            <v>CARRIER</v>
          </cell>
        </row>
        <row r="164">
          <cell r="C164" t="str">
            <v>Sur Química</v>
          </cell>
          <cell r="D164" t="str">
            <v>CHEMICAL INDUSTRY</v>
          </cell>
        </row>
        <row r="165">
          <cell r="C165" t="str">
            <v>IAFA</v>
          </cell>
          <cell r="D165" t="str">
            <v>NATIONAL HEALTH CARE</v>
          </cell>
        </row>
        <row r="166">
          <cell r="C166" t="str">
            <v>Inversiones TB, S.A.</v>
          </cell>
          <cell r="D166" t="str">
            <v>FOOD SERVICE INDUSTRY</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naire"/>
      <sheetName val="Denmark"/>
    </sheetNames>
    <sheetDataSet>
      <sheetData sheetId="0">
        <row r="21">
          <cell r="B21">
            <v>103715297</v>
          </cell>
          <cell r="C21">
            <v>14520141.580000002</v>
          </cell>
        </row>
        <row r="54">
          <cell r="C54">
            <v>406</v>
          </cell>
        </row>
        <row r="55">
          <cell r="C55">
            <v>272</v>
          </cell>
        </row>
        <row r="56">
          <cell r="C56">
            <v>9</v>
          </cell>
        </row>
        <row r="57">
          <cell r="C57">
            <v>415</v>
          </cell>
        </row>
        <row r="61">
          <cell r="C61">
            <v>1106458037</v>
          </cell>
          <cell r="D61">
            <v>154904125.18000001</v>
          </cell>
        </row>
        <row r="67">
          <cell r="C67">
            <v>13455995</v>
          </cell>
        </row>
        <row r="81">
          <cell r="C81">
            <v>0.49719999999999998</v>
          </cell>
        </row>
        <row r="82">
          <cell r="C82">
            <v>0.50280000000000002</v>
          </cell>
        </row>
        <row r="84">
          <cell r="C84">
            <v>0.16800000000000001</v>
          </cell>
        </row>
        <row r="85">
          <cell r="C85">
            <v>3.5999999999999997E-2</v>
          </cell>
        </row>
        <row r="86">
          <cell r="C86">
            <v>0.21299999999999999</v>
          </cell>
        </row>
        <row r="87">
          <cell r="C87">
            <v>0.20100000000000001</v>
          </cell>
        </row>
        <row r="88">
          <cell r="C88">
            <v>0.38100000000000001</v>
          </cell>
        </row>
        <row r="90">
          <cell r="C90">
            <v>5720250</v>
          </cell>
        </row>
        <row r="96">
          <cell r="B96" t="str">
            <v>Less than 5 times per year</v>
          </cell>
        </row>
        <row r="108">
          <cell r="D108">
            <v>0</v>
          </cell>
          <cell r="E108">
            <v>0</v>
          </cell>
        </row>
        <row r="109">
          <cell r="D109">
            <v>0</v>
          </cell>
          <cell r="E109">
            <v>0</v>
          </cell>
        </row>
        <row r="110">
          <cell r="D110">
            <v>0</v>
          </cell>
          <cell r="E110">
            <v>0</v>
          </cell>
        </row>
        <row r="111">
          <cell r="D111">
            <v>0</v>
          </cell>
          <cell r="E111">
            <v>0</v>
          </cell>
        </row>
        <row r="112">
          <cell r="D112">
            <v>0</v>
          </cell>
          <cell r="E112">
            <v>0</v>
          </cell>
        </row>
        <row r="113">
          <cell r="D113">
            <v>0</v>
          </cell>
          <cell r="E113">
            <v>0</v>
          </cell>
        </row>
        <row r="114">
          <cell r="D114">
            <v>0</v>
          </cell>
          <cell r="E114">
            <v>0</v>
          </cell>
          <cell r="F114">
            <v>0</v>
          </cell>
          <cell r="G114">
            <v>0</v>
          </cell>
        </row>
        <row r="115">
          <cell r="D115">
            <v>0</v>
          </cell>
          <cell r="E115">
            <v>0</v>
          </cell>
          <cell r="F115">
            <v>0</v>
          </cell>
          <cell r="G115">
            <v>0</v>
          </cell>
        </row>
        <row r="140">
          <cell r="C140" t="str">
            <v>Mastercard</v>
          </cell>
          <cell r="D140" t="str">
            <v>Credit card</v>
          </cell>
        </row>
        <row r="141">
          <cell r="C141" t="str">
            <v>Arcus</v>
          </cell>
          <cell r="D141" t="str">
            <v>Alcohol</v>
          </cell>
        </row>
        <row r="142">
          <cell r="C142" t="str">
            <v>Coca Cola</v>
          </cell>
          <cell r="D142" t="str">
            <v>Beverage</v>
          </cell>
        </row>
        <row r="143">
          <cell r="C143" t="str">
            <v>Turner</v>
          </cell>
          <cell r="D143" t="str">
            <v>Media</v>
          </cell>
        </row>
        <row r="144">
          <cell r="C144" t="str">
            <v>Østrigske</v>
          </cell>
          <cell r="D144" t="str">
            <v>Travel</v>
          </cell>
        </row>
        <row r="145">
          <cell r="C145" t="str">
            <v>Linicin</v>
          </cell>
          <cell r="D145" t="str">
            <v>Medico</v>
          </cell>
        </row>
        <row r="146">
          <cell r="C146" t="str">
            <v>Jordan</v>
          </cell>
          <cell r="D146" t="str">
            <v>Toothpaste</v>
          </cell>
        </row>
        <row r="147">
          <cell r="C147" t="str">
            <v>Name</v>
          </cell>
          <cell r="D147" t="str">
            <v>Industry</v>
          </cell>
        </row>
        <row r="148">
          <cell r="C148" t="str">
            <v>Name</v>
          </cell>
          <cell r="D148" t="str">
            <v>Industry</v>
          </cell>
        </row>
        <row r="149">
          <cell r="C149" t="str">
            <v>Name</v>
          </cell>
          <cell r="D149" t="str">
            <v>Industry</v>
          </cell>
        </row>
        <row r="157">
          <cell r="C157" t="str">
            <v>OISTER</v>
          </cell>
          <cell r="D157" t="str">
            <v>Telecom</v>
          </cell>
        </row>
        <row r="158">
          <cell r="C158" t="str">
            <v>DANMARK SYGEFORSIKRING</v>
          </cell>
          <cell r="D158" t="str">
            <v>Insurance</v>
          </cell>
        </row>
        <row r="159">
          <cell r="C159" t="str">
            <v>COCA COLA DANMARK</v>
          </cell>
          <cell r="D159" t="str">
            <v>Beverage</v>
          </cell>
        </row>
        <row r="160">
          <cell r="C160" t="str">
            <v>SAMSUNG</v>
          </cell>
          <cell r="D160" t="str">
            <v>Electronics</v>
          </cell>
        </row>
        <row r="161">
          <cell r="C161" t="str">
            <v>CARLSBERG</v>
          </cell>
          <cell r="D161" t="str">
            <v>Beverage</v>
          </cell>
        </row>
        <row r="162">
          <cell r="C162" t="str">
            <v>CBB MOBIL</v>
          </cell>
          <cell r="D162" t="str">
            <v>Electronics</v>
          </cell>
        </row>
        <row r="163">
          <cell r="C163" t="str">
            <v>JP/POLITIKENS HUS</v>
          </cell>
          <cell r="D163" t="str">
            <v>Books</v>
          </cell>
        </row>
        <row r="164">
          <cell r="C164" t="str">
            <v>DK KONFEKTURE</v>
          </cell>
          <cell r="D164" t="str">
            <v>Candy</v>
          </cell>
        </row>
        <row r="165">
          <cell r="C165" t="str">
            <v>MC DONALD'S</v>
          </cell>
          <cell r="D165" t="str">
            <v>Fastfood</v>
          </cell>
        </row>
        <row r="166">
          <cell r="C166" t="str">
            <v>VOLVO</v>
          </cell>
          <cell r="D166" t="str">
            <v>Cars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tabSelected="1" zoomScale="90" zoomScaleNormal="90" workbookViewId="0">
      <selection activeCell="C18" sqref="C18"/>
    </sheetView>
  </sheetViews>
  <sheetFormatPr defaultRowHeight="12.75"/>
  <cols>
    <col min="1" max="1" width="37" bestFit="1" customWidth="1"/>
    <col min="2" max="2" width="10.85546875" style="352" customWidth="1"/>
    <col min="3" max="3" width="22.28515625" bestFit="1" customWidth="1"/>
    <col min="4" max="4" width="13.42578125" style="352" customWidth="1"/>
    <col min="5" max="5" width="58.140625" bestFit="1" customWidth="1"/>
    <col min="6" max="16384" width="9.140625" style="25"/>
  </cols>
  <sheetData>
    <row r="1" spans="1:6">
      <c r="A1" s="26"/>
      <c r="B1" s="347"/>
      <c r="C1" s="26"/>
      <c r="D1" s="347"/>
      <c r="E1" s="26"/>
    </row>
    <row r="2" spans="1:6">
      <c r="A2" s="26"/>
      <c r="B2" s="347"/>
      <c r="C2" s="26"/>
      <c r="D2" s="347"/>
      <c r="E2" s="26"/>
    </row>
    <row r="3" spans="1:6">
      <c r="A3" s="26"/>
      <c r="B3" s="347"/>
      <c r="C3" s="26"/>
      <c r="D3" s="347"/>
      <c r="E3" s="26"/>
    </row>
    <row r="4" spans="1:6">
      <c r="A4" s="26"/>
      <c r="B4" s="347"/>
      <c r="C4" s="26"/>
      <c r="D4" s="347"/>
      <c r="E4" s="26"/>
    </row>
    <row r="5" spans="1:6">
      <c r="A5" s="26"/>
      <c r="B5" s="347"/>
      <c r="C5" s="26"/>
      <c r="D5" s="347"/>
      <c r="E5" s="26"/>
    </row>
    <row r="6" spans="1:6">
      <c r="A6" s="26"/>
      <c r="B6" s="347"/>
      <c r="C6" s="26"/>
      <c r="D6" s="347"/>
      <c r="E6" s="26"/>
    </row>
    <row r="7" spans="1:6">
      <c r="A7" s="27"/>
      <c r="B7" s="348"/>
      <c r="C7" s="27"/>
      <c r="D7" s="348"/>
      <c r="E7" s="27"/>
    </row>
    <row r="8" spans="1:6" ht="27" thickBot="1">
      <c r="A8" s="65" t="s">
        <v>99</v>
      </c>
      <c r="B8" s="349"/>
      <c r="C8" s="27"/>
      <c r="D8" s="349"/>
      <c r="E8" s="32" t="s">
        <v>1761</v>
      </c>
    </row>
    <row r="9" spans="1:6" ht="21.75" thickBot="1">
      <c r="A9" s="23" t="s">
        <v>100</v>
      </c>
      <c r="B9" s="350"/>
      <c r="C9" s="23" t="s">
        <v>105</v>
      </c>
      <c r="D9" s="350"/>
      <c r="E9" s="29" t="s">
        <v>107</v>
      </c>
      <c r="F9" s="543"/>
    </row>
    <row r="10" spans="1:6" ht="16.5" thickBot="1">
      <c r="A10" s="22" t="s">
        <v>37</v>
      </c>
      <c r="B10" s="453"/>
      <c r="C10" s="22" t="s">
        <v>21</v>
      </c>
      <c r="D10" s="348"/>
      <c r="E10" s="30" t="s">
        <v>108</v>
      </c>
      <c r="F10" s="543"/>
    </row>
    <row r="11" spans="1:6" ht="16.5" thickBot="1">
      <c r="A11" s="22" t="s">
        <v>43</v>
      </c>
      <c r="B11" s="453"/>
      <c r="C11" s="22" t="s">
        <v>44</v>
      </c>
      <c r="D11" s="453"/>
      <c r="E11" s="29" t="s">
        <v>109</v>
      </c>
      <c r="F11" s="543"/>
    </row>
    <row r="12" spans="1:6" ht="21.75" thickBot="1">
      <c r="A12" s="23" t="s">
        <v>101</v>
      </c>
      <c r="B12" s="350"/>
      <c r="C12" s="23" t="s">
        <v>106</v>
      </c>
      <c r="D12" s="350"/>
      <c r="E12" s="29" t="s">
        <v>110</v>
      </c>
      <c r="F12" s="609"/>
    </row>
    <row r="13" spans="1:6" ht="16.5" thickBot="1">
      <c r="A13" s="22" t="s">
        <v>18</v>
      </c>
      <c r="B13" s="453"/>
      <c r="C13" s="22" t="s">
        <v>19</v>
      </c>
      <c r="D13" s="348"/>
      <c r="E13" s="29" t="s">
        <v>59</v>
      </c>
      <c r="F13" s="543"/>
    </row>
    <row r="14" spans="1:6" ht="16.5" thickBot="1">
      <c r="A14" s="22" t="s">
        <v>2932</v>
      </c>
      <c r="B14" s="453"/>
      <c r="C14" s="22" t="s">
        <v>20</v>
      </c>
      <c r="D14" s="348"/>
      <c r="E14" s="30" t="s">
        <v>111</v>
      </c>
      <c r="F14" s="609"/>
    </row>
    <row r="15" spans="1:6" ht="16.5" thickBot="1">
      <c r="A15" s="22" t="s">
        <v>2282</v>
      </c>
      <c r="B15" s="453"/>
      <c r="C15" s="22" t="s">
        <v>24</v>
      </c>
      <c r="D15" s="348"/>
      <c r="E15" s="30" t="s">
        <v>3047</v>
      </c>
      <c r="F15" s="543"/>
    </row>
    <row r="16" spans="1:6" ht="16.5" thickBot="1">
      <c r="A16" s="22" t="s">
        <v>3995</v>
      </c>
      <c r="B16" s="453"/>
      <c r="C16" s="22" t="s">
        <v>26</v>
      </c>
      <c r="D16" s="348"/>
      <c r="E16" s="30" t="s">
        <v>2326</v>
      </c>
      <c r="F16" s="543"/>
    </row>
    <row r="17" spans="1:6" ht="16.5" thickBot="1">
      <c r="A17" s="22" t="s">
        <v>32</v>
      </c>
      <c r="B17" s="453"/>
      <c r="C17" s="22" t="s">
        <v>27</v>
      </c>
      <c r="D17" s="348"/>
      <c r="E17" s="30" t="s">
        <v>68</v>
      </c>
      <c r="F17" s="543"/>
    </row>
    <row r="18" spans="1:6" ht="21.75" thickBot="1">
      <c r="A18" s="31" t="s">
        <v>102</v>
      </c>
      <c r="B18" s="350"/>
      <c r="C18" s="22" t="s">
        <v>28</v>
      </c>
      <c r="D18" s="348"/>
      <c r="E18" s="30" t="s">
        <v>4164</v>
      </c>
      <c r="F18" s="543"/>
    </row>
    <row r="19" spans="1:6" ht="16.5" thickBot="1">
      <c r="A19" s="22" t="s">
        <v>36</v>
      </c>
      <c r="B19" s="453"/>
      <c r="C19" s="22" t="s">
        <v>3713</v>
      </c>
      <c r="D19" s="453"/>
      <c r="E19" s="30" t="s">
        <v>4162</v>
      </c>
      <c r="F19" s="92"/>
    </row>
    <row r="20" spans="1:6" ht="16.5" thickBot="1">
      <c r="A20" s="22" t="s">
        <v>1152</v>
      </c>
      <c r="B20" s="453"/>
      <c r="C20" s="22" t="s">
        <v>31</v>
      </c>
      <c r="D20" s="453"/>
      <c r="E20" s="30" t="s">
        <v>1772</v>
      </c>
      <c r="F20" s="92"/>
    </row>
    <row r="21" spans="1:6" ht="16.5" thickBot="1">
      <c r="A21" s="22" t="s">
        <v>41</v>
      </c>
      <c r="B21" s="453"/>
      <c r="C21" s="22" t="s">
        <v>34</v>
      </c>
      <c r="D21" s="453"/>
      <c r="E21" s="30" t="s">
        <v>4163</v>
      </c>
      <c r="F21" s="92"/>
    </row>
    <row r="22" spans="1:6" ht="21">
      <c r="A22" s="31" t="s">
        <v>103</v>
      </c>
      <c r="B22" s="350"/>
      <c r="C22" s="22" t="s">
        <v>38</v>
      </c>
      <c r="D22" s="453"/>
      <c r="E22" s="30" t="s">
        <v>1794</v>
      </c>
      <c r="F22" s="92"/>
    </row>
    <row r="23" spans="1:6" ht="15.75">
      <c r="A23" s="22" t="s">
        <v>17</v>
      </c>
      <c r="B23" s="348"/>
      <c r="C23" s="22" t="s">
        <v>39</v>
      </c>
      <c r="D23" s="453"/>
      <c r="E23" s="27"/>
    </row>
    <row r="24" spans="1:6" ht="15.75">
      <c r="A24" s="22" t="s">
        <v>2283</v>
      </c>
      <c r="B24" s="453"/>
      <c r="C24" s="22" t="s">
        <v>40</v>
      </c>
      <c r="D24" s="453"/>
      <c r="E24" s="27"/>
    </row>
    <row r="25" spans="1:6" ht="15.75">
      <c r="A25" s="22" t="s">
        <v>717</v>
      </c>
      <c r="B25" s="453"/>
      <c r="C25" s="22" t="s">
        <v>42</v>
      </c>
      <c r="D25" s="453"/>
      <c r="E25" s="27"/>
    </row>
    <row r="26" spans="1:6" ht="15.75">
      <c r="A26" s="22" t="s">
        <v>22</v>
      </c>
      <c r="B26" s="348"/>
      <c r="C26" s="22" t="s">
        <v>6203</v>
      </c>
      <c r="D26" s="453"/>
      <c r="E26" s="27"/>
    </row>
    <row r="27" spans="1:6" ht="15.75">
      <c r="A27" s="22" t="s">
        <v>23</v>
      </c>
      <c r="B27" s="348"/>
      <c r="C27" s="28"/>
      <c r="D27" s="351"/>
      <c r="E27" s="27"/>
    </row>
    <row r="28" spans="1:6" ht="15.75">
      <c r="A28" s="22" t="s">
        <v>104</v>
      </c>
      <c r="B28" s="348"/>
      <c r="C28" s="27"/>
      <c r="D28" s="351"/>
      <c r="E28" s="27"/>
    </row>
    <row r="29" spans="1:6" ht="15.75">
      <c r="A29" s="22" t="s">
        <v>29</v>
      </c>
      <c r="B29" s="348"/>
      <c r="C29" s="27"/>
      <c r="D29" s="351"/>
      <c r="E29" s="28"/>
    </row>
    <row r="30" spans="1:6" ht="15.75">
      <c r="A30" s="22" t="s">
        <v>30</v>
      </c>
      <c r="B30" s="348"/>
      <c r="C30" s="27"/>
      <c r="D30" s="351"/>
      <c r="E30" s="28"/>
    </row>
    <row r="31" spans="1:6" ht="15.75">
      <c r="A31" s="22" t="s">
        <v>33</v>
      </c>
      <c r="B31" s="348"/>
      <c r="C31" s="27"/>
      <c r="D31" s="351"/>
      <c r="E31" s="28"/>
    </row>
    <row r="32" spans="1:6" ht="15.75">
      <c r="A32" s="22" t="s">
        <v>35</v>
      </c>
      <c r="B32" s="348"/>
      <c r="C32" s="27"/>
      <c r="D32" s="348"/>
      <c r="E32" s="28"/>
    </row>
    <row r="33" spans="1:5">
      <c r="A33" s="25"/>
      <c r="B33" s="346"/>
      <c r="C33" s="25"/>
      <c r="D33" s="346"/>
      <c r="E33" s="25"/>
    </row>
    <row r="34" spans="1:5">
      <c r="A34" s="25"/>
      <c r="B34" s="346"/>
      <c r="C34" s="25"/>
      <c r="D34" s="346"/>
      <c r="E34" s="25"/>
    </row>
    <row r="35" spans="1:5">
      <c r="A35" s="25"/>
      <c r="B35" s="346"/>
      <c r="C35" s="25"/>
      <c r="D35" s="346"/>
      <c r="E35" s="25"/>
    </row>
    <row r="36" spans="1:5">
      <c r="A36" s="25"/>
      <c r="B36" s="346"/>
      <c r="C36" s="25"/>
      <c r="D36" s="346"/>
      <c r="E36" s="25"/>
    </row>
    <row r="37" spans="1:5">
      <c r="A37" s="25"/>
      <c r="B37" s="346"/>
      <c r="C37" s="25"/>
      <c r="D37" s="346"/>
      <c r="E37" s="25"/>
    </row>
    <row r="38" spans="1:5">
      <c r="A38" s="25"/>
      <c r="B38" s="346"/>
      <c r="C38" s="25"/>
      <c r="D38" s="346"/>
      <c r="E38" s="25"/>
    </row>
    <row r="39" spans="1:5">
      <c r="A39" s="25"/>
      <c r="B39" s="346"/>
      <c r="C39" s="25"/>
      <c r="D39" s="346"/>
      <c r="E39" s="25"/>
    </row>
    <row r="40" spans="1:5">
      <c r="A40" s="25"/>
      <c r="B40" s="346"/>
      <c r="C40" s="25"/>
      <c r="D40" s="346"/>
      <c r="E40" s="25"/>
    </row>
    <row r="41" spans="1:5">
      <c r="A41" s="25"/>
      <c r="B41" s="346"/>
      <c r="C41" s="25"/>
      <c r="D41" s="346"/>
      <c r="E41" s="25"/>
    </row>
    <row r="42" spans="1:5">
      <c r="A42" s="25"/>
      <c r="B42" s="346"/>
      <c r="C42" s="25"/>
      <c r="D42" s="346"/>
      <c r="E42" s="25"/>
    </row>
    <row r="43" spans="1:5">
      <c r="A43" s="25"/>
      <c r="B43" s="346"/>
      <c r="C43" s="25"/>
      <c r="D43" s="346"/>
      <c r="E43" s="25"/>
    </row>
    <row r="44" spans="1:5">
      <c r="A44" s="25"/>
      <c r="B44" s="346"/>
      <c r="C44" s="25"/>
      <c r="D44" s="346"/>
      <c r="E44" s="25"/>
    </row>
    <row r="45" spans="1:5">
      <c r="A45" s="25"/>
      <c r="B45" s="346"/>
      <c r="C45" s="25"/>
      <c r="D45" s="346"/>
      <c r="E45" s="25"/>
    </row>
    <row r="46" spans="1:5">
      <c r="A46" s="25"/>
      <c r="B46" s="346"/>
      <c r="C46" s="25"/>
      <c r="D46" s="346"/>
      <c r="E46" s="25"/>
    </row>
    <row r="47" spans="1:5">
      <c r="A47" s="25"/>
      <c r="B47" s="346"/>
      <c r="C47" s="25"/>
      <c r="D47" s="346"/>
      <c r="E47" s="25"/>
    </row>
    <row r="48" spans="1:5">
      <c r="A48" s="25"/>
      <c r="B48" s="346"/>
      <c r="C48" s="25"/>
      <c r="D48" s="346"/>
      <c r="E48" s="25"/>
    </row>
    <row r="49" spans="1:5">
      <c r="A49" s="25"/>
      <c r="B49" s="346"/>
      <c r="C49" s="25"/>
      <c r="D49" s="346"/>
      <c r="E49" s="25"/>
    </row>
    <row r="50" spans="1:5">
      <c r="A50" s="25"/>
      <c r="B50" s="346"/>
      <c r="C50" s="25"/>
      <c r="D50" s="346"/>
      <c r="E50" s="25"/>
    </row>
    <row r="51" spans="1:5">
      <c r="A51" s="25"/>
      <c r="B51" s="346"/>
      <c r="C51" s="25"/>
      <c r="D51" s="346"/>
      <c r="E51" s="25"/>
    </row>
    <row r="52" spans="1:5">
      <c r="A52" s="25"/>
      <c r="B52" s="346"/>
      <c r="C52" s="25"/>
      <c r="D52" s="346"/>
      <c r="E52" s="25"/>
    </row>
  </sheetData>
  <hyperlinks>
    <hyperlink ref="A10" location="'South Africa'!A1" display="South Africa"/>
    <hyperlink ref="A15" location="Japan!A1" display="Japan"/>
    <hyperlink ref="A19" location="Poland!A1" display="Poland"/>
    <hyperlink ref="A21" location="Turkey!A1" display="Turkey"/>
    <hyperlink ref="A23" location="Argentina!A1" display="Argentina"/>
    <hyperlink ref="A24" location="Brazil!A1" display="Brazil"/>
    <hyperlink ref="A26" location="Colombia!A1" display="Colombia"/>
    <hyperlink ref="A27" location="'Costa Rica'!A1" display="Costa Rica"/>
    <hyperlink ref="A28" location="'El Salvador'!A1" display="El Salvador"/>
    <hyperlink ref="A29" location="Guatemala!A1" display="Guatemala"/>
    <hyperlink ref="A30" location="Honduras!A1" display="Honduras"/>
    <hyperlink ref="A31" location="Nicaragua!A1" display="Nicaragua"/>
    <hyperlink ref="A32" location="Panama!A1" display="Panama"/>
    <hyperlink ref="C10" location="Canada!A1" display="Canada"/>
    <hyperlink ref="C11" location="USA!A1" display="USA"/>
    <hyperlink ref="C13" location="Austria!A1" display="Austria"/>
    <hyperlink ref="C14" location="Belgium!A1" display="Belgium"/>
    <hyperlink ref="C15" location="Denmark!A1" display="Denmark"/>
    <hyperlink ref="C16" location="Finland!A1" display="Finland"/>
    <hyperlink ref="C17" location="Germany!A1" display="Germany"/>
    <hyperlink ref="C18" location="Greece!A1" display="Greece"/>
    <hyperlink ref="C20" location="Italy!A1" display="Italy"/>
    <hyperlink ref="C21" location="Norway!A1" display="Norway"/>
    <hyperlink ref="C22" location="Sweden!A1" display="Sweden"/>
    <hyperlink ref="C24" location="'The Netherlands'!A1" display="The Netherlands"/>
    <hyperlink ref="C23" location="Switzerland!A1" display="Switzerland"/>
    <hyperlink ref="C25" location="UK!A1" display="UK"/>
    <hyperlink ref="E9" location="'On Screen'!A1" display="On Screen Advertising Revenue"/>
    <hyperlink ref="E11" location="Screens!A1" display="Screens - Total/Digital/3D"/>
    <hyperlink ref="E18" location="'3D Advertisers'!A1" display="Top 3D Advertisers"/>
    <hyperlink ref="E10" location="'Off Screen'!A1" display="Off Screen Advertising Revenue"/>
    <hyperlink ref="E12" location="'Box Office'!A1" display="Box Office"/>
    <hyperlink ref="E13" location="Admissions!A1" display="Cinema Admissions"/>
    <hyperlink ref="E14" location="Demographics!A1" display="Cinema Demographics"/>
    <hyperlink ref="E15" location="Statistics!A1" display="Cinema Statistics - going frequency / Share of media spend"/>
    <hyperlink ref="A25" location="Chile!A1" display="Chile"/>
    <hyperlink ref="A20" location="Russia!A1" tooltip="Russia" display="Russia"/>
    <hyperlink ref="E21" location="'3D Opportunities'!A1" display="3D Opportunities"/>
    <hyperlink ref="A11" location="UAE!A1" display="United Arab Emirates"/>
    <hyperlink ref="A13" location="Australia!A1" display="Australia"/>
    <hyperlink ref="E22" location="Challenges!A1" display="Challenges"/>
    <hyperlink ref="A14" location="China!A1" display="China"/>
    <hyperlink ref="A17" location="'New Zealand'!A1" display="New Zealand"/>
    <hyperlink ref="C19" location="Ireland!A1" display="Ireland"/>
    <hyperlink ref="A16" location="India!A1" display="India"/>
    <hyperlink ref="E20" location="'Upcoming Trends'!A1" display="Upcoming Trends"/>
    <hyperlink ref="E19" location="'Past Trends'!A1" display="Past Trends"/>
    <hyperlink ref="E17" location="'Top Advertisers'!A1" display="Top Advertisers"/>
    <hyperlink ref="E16" location="'Off Screen Advertisers'!A1" display="Top Off Screen Advertisers"/>
    <hyperlink ref="C26" location="Spain!A1" display="Spain"/>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12"/>
  <sheetViews>
    <sheetView zoomScale="80" zoomScaleNormal="80" workbookViewId="0">
      <pane xSplit="1" ySplit="10" topLeftCell="B11" activePane="bottomRight" state="frozen"/>
      <selection pane="topRight" activeCell="B1" sqref="B1"/>
      <selection pane="bottomLeft" activeCell="A11" sqref="A11"/>
      <selection pane="bottomRight"/>
    </sheetView>
  </sheetViews>
  <sheetFormatPr defaultRowHeight="12.75"/>
  <cols>
    <col min="1" max="7" width="30.7109375" style="543" customWidth="1"/>
    <col min="8" max="8" width="28.28515625" style="543" customWidth="1"/>
    <col min="9" max="9" width="30.7109375" style="600" customWidth="1"/>
    <col min="10" max="10" width="30" style="543" customWidth="1"/>
    <col min="11" max="11" width="30" style="600" customWidth="1"/>
    <col min="12" max="12" width="29.7109375" style="543" customWidth="1"/>
    <col min="13" max="13" width="29.7109375" style="600" customWidth="1"/>
    <col min="14" max="14" width="9.140625" style="543"/>
    <col min="15" max="16" width="27.85546875" style="543" customWidth="1"/>
    <col min="17" max="16384" width="9.140625" style="543"/>
  </cols>
  <sheetData>
    <row r="1" spans="1:13">
      <c r="A1" s="634"/>
      <c r="B1" s="635"/>
      <c r="C1" s="1011"/>
      <c r="D1" s="1011"/>
      <c r="E1" s="636"/>
      <c r="F1" s="644"/>
      <c r="G1" s="635"/>
      <c r="H1" s="635"/>
      <c r="I1" s="611"/>
      <c r="J1" s="611"/>
      <c r="K1" s="610"/>
      <c r="L1" s="611"/>
    </row>
    <row r="2" spans="1:13">
      <c r="A2" s="635"/>
      <c r="B2" s="635"/>
      <c r="C2" s="1011"/>
      <c r="D2" s="1011"/>
      <c r="E2" s="637" t="s">
        <v>112</v>
      </c>
      <c r="F2" s="637"/>
      <c r="G2" s="637"/>
      <c r="H2" s="635"/>
      <c r="I2" s="611"/>
      <c r="J2" s="611"/>
      <c r="K2" s="610"/>
      <c r="L2" s="611"/>
    </row>
    <row r="3" spans="1:13">
      <c r="A3" s="635"/>
      <c r="B3" s="635"/>
      <c r="C3" s="635"/>
      <c r="D3" s="635"/>
      <c r="E3" s="637"/>
      <c r="F3" s="637"/>
      <c r="G3" s="637"/>
      <c r="H3" s="635"/>
      <c r="I3" s="611"/>
      <c r="J3" s="611"/>
      <c r="K3" s="610"/>
      <c r="L3" s="611"/>
    </row>
    <row r="4" spans="1:13">
      <c r="A4" s="635"/>
      <c r="B4" s="635"/>
      <c r="C4" s="635"/>
      <c r="D4" s="635"/>
      <c r="E4" s="637"/>
      <c r="F4" s="637"/>
      <c r="G4" s="637"/>
      <c r="H4" s="635"/>
      <c r="I4" s="611"/>
      <c r="J4" s="611"/>
      <c r="K4" s="610"/>
      <c r="L4" s="611"/>
    </row>
    <row r="5" spans="1:13">
      <c r="A5" s="635"/>
      <c r="B5" s="635"/>
      <c r="C5" s="635"/>
      <c r="D5" s="635"/>
      <c r="E5" s="614"/>
      <c r="F5" s="644"/>
      <c r="G5" s="635"/>
      <c r="H5" s="635"/>
      <c r="I5" s="611"/>
      <c r="J5" s="611"/>
      <c r="K5" s="610"/>
      <c r="L5" s="611"/>
    </row>
    <row r="6" spans="1:13">
      <c r="A6" s="635"/>
      <c r="B6" s="635"/>
      <c r="C6" s="635"/>
      <c r="D6" s="635"/>
      <c r="E6" s="614"/>
      <c r="F6" s="644"/>
      <c r="G6" s="635"/>
      <c r="H6" s="635"/>
      <c r="I6" s="611"/>
      <c r="J6" s="611"/>
      <c r="K6" s="610"/>
      <c r="L6" s="611"/>
    </row>
    <row r="7" spans="1:13">
      <c r="A7" s="635"/>
      <c r="B7" s="635"/>
      <c r="C7" s="635"/>
      <c r="D7" s="635"/>
      <c r="E7" s="614"/>
      <c r="F7" s="644"/>
      <c r="G7" s="635"/>
      <c r="H7" s="635"/>
      <c r="I7" s="611"/>
      <c r="J7" s="611"/>
      <c r="K7" s="610"/>
      <c r="L7" s="611"/>
    </row>
    <row r="8" spans="1:13">
      <c r="A8" s="635"/>
      <c r="B8" s="635"/>
      <c r="C8" s="635"/>
      <c r="D8" s="635"/>
      <c r="E8" s="614"/>
      <c r="F8" s="644"/>
      <c r="G8" s="635"/>
      <c r="H8" s="635"/>
      <c r="I8" s="611"/>
      <c r="J8" s="611"/>
      <c r="K8" s="610"/>
      <c r="L8" s="611"/>
    </row>
    <row r="9" spans="1:13" ht="13.5" thickBot="1">
      <c r="A9" s="635"/>
      <c r="B9" s="635"/>
      <c r="C9" s="635"/>
      <c r="D9" s="635"/>
      <c r="E9" s="614"/>
      <c r="F9" s="646"/>
      <c r="G9" s="635"/>
      <c r="H9" s="635"/>
      <c r="I9" s="611"/>
      <c r="J9" s="611"/>
      <c r="K9" s="610"/>
      <c r="L9" s="611"/>
    </row>
    <row r="10" spans="1:13" ht="13.5" thickBot="1">
      <c r="A10" s="1436" t="s">
        <v>68</v>
      </c>
      <c r="B10" s="1437"/>
      <c r="C10" s="1437"/>
      <c r="D10" s="1437"/>
      <c r="E10" s="1437"/>
      <c r="F10" s="1437"/>
      <c r="G10" s="1437"/>
      <c r="H10" s="1437"/>
      <c r="I10" s="1437"/>
      <c r="J10" s="1437"/>
      <c r="K10" s="1437"/>
      <c r="L10" s="1437"/>
      <c r="M10" s="1438"/>
    </row>
    <row r="11" spans="1:13" ht="16.5" thickBot="1">
      <c r="A11" s="753" t="s">
        <v>17</v>
      </c>
      <c r="B11" s="754" t="s">
        <v>16</v>
      </c>
      <c r="C11" s="754" t="s">
        <v>1829</v>
      </c>
      <c r="D11" s="754" t="s">
        <v>1830</v>
      </c>
      <c r="E11" s="1322" t="s">
        <v>2325</v>
      </c>
      <c r="F11" s="1322">
        <v>2013</v>
      </c>
      <c r="G11" s="1322" t="s">
        <v>3553</v>
      </c>
      <c r="H11" s="1323" t="s">
        <v>4165</v>
      </c>
      <c r="I11" s="406" t="s">
        <v>4674</v>
      </c>
      <c r="J11" s="406" t="s">
        <v>4675</v>
      </c>
      <c r="K11" s="1324" t="s">
        <v>5846</v>
      </c>
      <c r="L11" s="1324" t="s">
        <v>6494</v>
      </c>
      <c r="M11" s="1325" t="s">
        <v>6914</v>
      </c>
    </row>
    <row r="12" spans="1:13">
      <c r="A12" s="584" t="s">
        <v>69</v>
      </c>
      <c r="B12" s="580" t="s">
        <v>445</v>
      </c>
      <c r="C12" s="578" t="s">
        <v>445</v>
      </c>
      <c r="D12" s="565" t="s">
        <v>1386</v>
      </c>
      <c r="E12" s="1306" t="s">
        <v>1386</v>
      </c>
      <c r="F12" s="1307" t="s">
        <v>1386</v>
      </c>
      <c r="G12" s="1307" t="s">
        <v>1386</v>
      </c>
      <c r="H12" s="1307" t="s">
        <v>1386</v>
      </c>
      <c r="I12" s="1307" t="s">
        <v>3562</v>
      </c>
      <c r="J12" s="1327" t="s">
        <v>1386</v>
      </c>
      <c r="K12" s="1328" t="s">
        <v>6402</v>
      </c>
      <c r="L12" s="1328" t="s">
        <v>1386</v>
      </c>
      <c r="M12" s="1329" t="s">
        <v>1386</v>
      </c>
    </row>
    <row r="13" spans="1:13">
      <c r="A13" s="585" t="s">
        <v>70</v>
      </c>
      <c r="B13" s="581" t="s">
        <v>160</v>
      </c>
      <c r="C13" s="578" t="s">
        <v>712</v>
      </c>
      <c r="D13" s="578" t="s">
        <v>250</v>
      </c>
      <c r="E13" s="1311" t="s">
        <v>250</v>
      </c>
      <c r="F13" s="578" t="s">
        <v>250</v>
      </c>
      <c r="G13" s="578" t="s">
        <v>250</v>
      </c>
      <c r="H13" s="578" t="s">
        <v>250</v>
      </c>
      <c r="I13" s="565" t="s">
        <v>160</v>
      </c>
      <c r="J13" s="578" t="s">
        <v>250</v>
      </c>
      <c r="K13" s="610" t="s">
        <v>250</v>
      </c>
      <c r="L13" s="610" t="s">
        <v>250</v>
      </c>
      <c r="M13" s="633" t="s">
        <v>250</v>
      </c>
    </row>
    <row r="14" spans="1:13">
      <c r="A14" s="584" t="s">
        <v>71</v>
      </c>
      <c r="B14" s="580" t="s">
        <v>446</v>
      </c>
      <c r="C14" s="578" t="s">
        <v>446</v>
      </c>
      <c r="D14" s="578" t="s">
        <v>146</v>
      </c>
      <c r="E14" s="1311" t="s">
        <v>146</v>
      </c>
      <c r="F14" s="565" t="s">
        <v>146</v>
      </c>
      <c r="G14" s="565" t="s">
        <v>251</v>
      </c>
      <c r="H14" s="578" t="s">
        <v>251</v>
      </c>
      <c r="I14" s="565" t="s">
        <v>1386</v>
      </c>
      <c r="J14" s="578" t="s">
        <v>3562</v>
      </c>
      <c r="K14" s="610" t="s">
        <v>251</v>
      </c>
      <c r="L14" s="610" t="s">
        <v>251</v>
      </c>
      <c r="M14" s="597" t="s">
        <v>511</v>
      </c>
    </row>
    <row r="15" spans="1:13">
      <c r="A15" s="585" t="s">
        <v>72</v>
      </c>
      <c r="B15" s="581" t="s">
        <v>250</v>
      </c>
      <c r="C15" s="578" t="s">
        <v>250</v>
      </c>
      <c r="D15" s="578" t="s">
        <v>147</v>
      </c>
      <c r="E15" s="1311" t="s">
        <v>147</v>
      </c>
      <c r="F15" s="578" t="s">
        <v>147</v>
      </c>
      <c r="G15" s="578" t="s">
        <v>252</v>
      </c>
      <c r="H15" s="578" t="s">
        <v>252</v>
      </c>
      <c r="I15" s="565" t="s">
        <v>250</v>
      </c>
      <c r="J15" s="578" t="s">
        <v>160</v>
      </c>
      <c r="K15" s="610" t="s">
        <v>252</v>
      </c>
      <c r="L15" s="610" t="s">
        <v>252</v>
      </c>
      <c r="M15" s="597" t="s">
        <v>447</v>
      </c>
    </row>
    <row r="16" spans="1:13">
      <c r="A16" s="584" t="s">
        <v>73</v>
      </c>
      <c r="B16" s="580" t="s">
        <v>248</v>
      </c>
      <c r="C16" s="578" t="s">
        <v>146</v>
      </c>
      <c r="D16" s="578" t="s">
        <v>1738</v>
      </c>
      <c r="E16" s="1311" t="s">
        <v>448</v>
      </c>
      <c r="F16" s="565" t="s">
        <v>448</v>
      </c>
      <c r="G16" s="565" t="s">
        <v>448</v>
      </c>
      <c r="H16" s="578" t="s">
        <v>448</v>
      </c>
      <c r="I16" s="565" t="s">
        <v>251</v>
      </c>
      <c r="J16" s="578" t="s">
        <v>251</v>
      </c>
      <c r="K16" s="610" t="s">
        <v>2434</v>
      </c>
      <c r="L16" s="610" t="s">
        <v>445</v>
      </c>
      <c r="M16" s="597" t="s">
        <v>7181</v>
      </c>
    </row>
    <row r="17" spans="1:13">
      <c r="A17" s="585" t="s">
        <v>74</v>
      </c>
      <c r="B17" s="581" t="s">
        <v>334</v>
      </c>
      <c r="C17" s="578" t="s">
        <v>147</v>
      </c>
      <c r="D17" s="578" t="s">
        <v>250</v>
      </c>
      <c r="E17" s="1311" t="s">
        <v>334</v>
      </c>
      <c r="F17" s="578" t="s">
        <v>334</v>
      </c>
      <c r="G17" s="578" t="s">
        <v>334</v>
      </c>
      <c r="H17" s="578" t="s">
        <v>334</v>
      </c>
      <c r="I17" s="565" t="s">
        <v>252</v>
      </c>
      <c r="J17" s="578" t="s">
        <v>252</v>
      </c>
      <c r="K17" s="610" t="s">
        <v>6403</v>
      </c>
      <c r="L17" s="610" t="s">
        <v>6606</v>
      </c>
      <c r="M17" s="597" t="s">
        <v>447</v>
      </c>
    </row>
    <row r="18" spans="1:13">
      <c r="A18" s="584" t="s">
        <v>75</v>
      </c>
      <c r="B18" s="580" t="s">
        <v>146</v>
      </c>
      <c r="C18" s="578" t="s">
        <v>1831</v>
      </c>
      <c r="D18" s="578" t="s">
        <v>445</v>
      </c>
      <c r="E18" s="1311" t="s">
        <v>1387</v>
      </c>
      <c r="F18" s="565" t="s">
        <v>251</v>
      </c>
      <c r="G18" s="565" t="s">
        <v>3561</v>
      </c>
      <c r="H18" s="578" t="s">
        <v>4172</v>
      </c>
      <c r="I18" s="565" t="s">
        <v>146</v>
      </c>
      <c r="J18" s="578" t="s">
        <v>448</v>
      </c>
      <c r="K18" s="610" t="s">
        <v>4871</v>
      </c>
      <c r="L18" s="610" t="s">
        <v>449</v>
      </c>
      <c r="M18" s="597" t="s">
        <v>445</v>
      </c>
    </row>
    <row r="19" spans="1:13">
      <c r="A19" s="585" t="s">
        <v>76</v>
      </c>
      <c r="B19" s="581" t="s">
        <v>147</v>
      </c>
      <c r="C19" s="578" t="s">
        <v>252</v>
      </c>
      <c r="D19" s="578" t="s">
        <v>160</v>
      </c>
      <c r="E19" s="1311" t="s">
        <v>250</v>
      </c>
      <c r="F19" s="578" t="s">
        <v>316</v>
      </c>
      <c r="G19" s="578" t="s">
        <v>960</v>
      </c>
      <c r="H19" s="578" t="s">
        <v>250</v>
      </c>
      <c r="I19" s="565" t="s">
        <v>147</v>
      </c>
      <c r="J19" s="578" t="s">
        <v>334</v>
      </c>
      <c r="K19" s="610" t="s">
        <v>12</v>
      </c>
      <c r="L19" s="610" t="s">
        <v>147</v>
      </c>
      <c r="M19" s="597" t="s">
        <v>6606</v>
      </c>
    </row>
    <row r="20" spans="1:13">
      <c r="A20" s="584" t="s">
        <v>77</v>
      </c>
      <c r="B20" s="580" t="s">
        <v>212</v>
      </c>
      <c r="C20" s="578" t="s">
        <v>713</v>
      </c>
      <c r="D20" s="578" t="s">
        <v>448</v>
      </c>
      <c r="E20" s="1311" t="s">
        <v>251</v>
      </c>
      <c r="F20" s="565" t="s">
        <v>1387</v>
      </c>
      <c r="G20" s="565" t="s">
        <v>3562</v>
      </c>
      <c r="H20" s="578" t="s">
        <v>3562</v>
      </c>
      <c r="I20" s="565" t="s">
        <v>448</v>
      </c>
      <c r="J20" s="578" t="s">
        <v>2331</v>
      </c>
      <c r="K20" s="610" t="s">
        <v>6404</v>
      </c>
      <c r="L20" s="610" t="s">
        <v>146</v>
      </c>
      <c r="M20" s="633" t="s">
        <v>146</v>
      </c>
    </row>
    <row r="21" spans="1:13">
      <c r="A21" s="585" t="s">
        <v>78</v>
      </c>
      <c r="B21" s="581" t="s">
        <v>447</v>
      </c>
      <c r="C21" s="578" t="s">
        <v>334</v>
      </c>
      <c r="D21" s="578" t="s">
        <v>334</v>
      </c>
      <c r="E21" s="1311" t="s">
        <v>252</v>
      </c>
      <c r="F21" s="578" t="s">
        <v>3050</v>
      </c>
      <c r="G21" s="578" t="s">
        <v>160</v>
      </c>
      <c r="H21" s="578" t="s">
        <v>160</v>
      </c>
      <c r="I21" s="565" t="s">
        <v>334</v>
      </c>
      <c r="J21" s="578" t="s">
        <v>355</v>
      </c>
      <c r="K21" s="610" t="s">
        <v>147</v>
      </c>
      <c r="L21" s="610" t="s">
        <v>147</v>
      </c>
      <c r="M21" s="633" t="s">
        <v>147</v>
      </c>
    </row>
    <row r="22" spans="1:13">
      <c r="A22" s="584" t="s">
        <v>79</v>
      </c>
      <c r="B22" s="580" t="s">
        <v>1832</v>
      </c>
      <c r="C22" s="578" t="s">
        <v>144</v>
      </c>
      <c r="D22" s="578" t="s">
        <v>1093</v>
      </c>
      <c r="E22" s="1311" t="s">
        <v>2331</v>
      </c>
      <c r="F22" s="565" t="s">
        <v>2331</v>
      </c>
      <c r="G22" s="565" t="s">
        <v>146</v>
      </c>
      <c r="H22" s="578" t="s">
        <v>146</v>
      </c>
      <c r="I22" s="565" t="s">
        <v>1387</v>
      </c>
      <c r="J22" s="578" t="s">
        <v>146</v>
      </c>
      <c r="K22" s="610" t="s">
        <v>6405</v>
      </c>
      <c r="L22" s="610" t="s">
        <v>448</v>
      </c>
      <c r="M22" s="633" t="s">
        <v>449</v>
      </c>
    </row>
    <row r="23" spans="1:13">
      <c r="A23" s="585" t="s">
        <v>80</v>
      </c>
      <c r="B23" s="581" t="s">
        <v>147</v>
      </c>
      <c r="C23" s="578" t="s">
        <v>147</v>
      </c>
      <c r="D23" s="578" t="s">
        <v>1460</v>
      </c>
      <c r="E23" s="1311" t="s">
        <v>355</v>
      </c>
      <c r="F23" s="578" t="s">
        <v>249</v>
      </c>
      <c r="G23" s="578" t="s">
        <v>147</v>
      </c>
      <c r="H23" s="578" t="s">
        <v>147</v>
      </c>
      <c r="I23" s="565" t="s">
        <v>250</v>
      </c>
      <c r="J23" s="578" t="s">
        <v>147</v>
      </c>
      <c r="K23" s="610" t="s">
        <v>525</v>
      </c>
      <c r="L23" s="610" t="s">
        <v>334</v>
      </c>
      <c r="M23" s="633" t="s">
        <v>147</v>
      </c>
    </row>
    <row r="24" spans="1:13">
      <c r="A24" s="584" t="s">
        <v>81</v>
      </c>
      <c r="B24" s="580" t="s">
        <v>118</v>
      </c>
      <c r="C24" s="578" t="s">
        <v>714</v>
      </c>
      <c r="D24" s="578" t="s">
        <v>449</v>
      </c>
      <c r="E24" s="1311" t="s">
        <v>173</v>
      </c>
      <c r="F24" s="565" t="s">
        <v>283</v>
      </c>
      <c r="G24" s="565" t="s">
        <v>1738</v>
      </c>
      <c r="H24" s="578" t="s">
        <v>216</v>
      </c>
      <c r="I24" s="565" t="s">
        <v>5184</v>
      </c>
      <c r="J24" s="578" t="s">
        <v>710</v>
      </c>
      <c r="K24" s="610" t="s">
        <v>6406</v>
      </c>
      <c r="L24" s="610" t="s">
        <v>1738</v>
      </c>
      <c r="M24" s="597" t="s">
        <v>7183</v>
      </c>
    </row>
    <row r="25" spans="1:13">
      <c r="A25" s="585" t="s">
        <v>82</v>
      </c>
      <c r="B25" s="581" t="s">
        <v>355</v>
      </c>
      <c r="C25" s="578" t="s">
        <v>334</v>
      </c>
      <c r="D25" s="578" t="s">
        <v>147</v>
      </c>
      <c r="E25" s="1311" t="s">
        <v>709</v>
      </c>
      <c r="F25" s="578" t="s">
        <v>334</v>
      </c>
      <c r="G25" s="578" t="s">
        <v>250</v>
      </c>
      <c r="H25" s="578" t="s">
        <v>334</v>
      </c>
      <c r="I25" s="565" t="s">
        <v>250</v>
      </c>
      <c r="J25" s="578" t="s">
        <v>447</v>
      </c>
      <c r="K25" s="610" t="s">
        <v>525</v>
      </c>
      <c r="L25" s="610" t="s">
        <v>250</v>
      </c>
      <c r="M25" s="597" t="s">
        <v>316</v>
      </c>
    </row>
    <row r="26" spans="1:13">
      <c r="A26" s="584" t="s">
        <v>83</v>
      </c>
      <c r="B26" s="580" t="s">
        <v>448</v>
      </c>
      <c r="C26" s="578" t="s">
        <v>173</v>
      </c>
      <c r="D26" s="578" t="s">
        <v>144</v>
      </c>
      <c r="E26" s="1311" t="s">
        <v>2332</v>
      </c>
      <c r="F26" s="565" t="s">
        <v>1739</v>
      </c>
      <c r="G26" s="565" t="s">
        <v>2334</v>
      </c>
      <c r="H26" s="578" t="s">
        <v>2334</v>
      </c>
      <c r="I26" s="565" t="s">
        <v>2334</v>
      </c>
      <c r="J26" s="578" t="s">
        <v>4871</v>
      </c>
      <c r="K26" s="610" t="s">
        <v>6407</v>
      </c>
      <c r="L26" s="610" t="s">
        <v>4172</v>
      </c>
      <c r="M26" s="597" t="s">
        <v>1387</v>
      </c>
    </row>
    <row r="27" spans="1:13">
      <c r="A27" s="585" t="s">
        <v>84</v>
      </c>
      <c r="B27" s="581" t="s">
        <v>334</v>
      </c>
      <c r="C27" s="578" t="s">
        <v>709</v>
      </c>
      <c r="D27" s="578" t="s">
        <v>147</v>
      </c>
      <c r="E27" s="1311" t="s">
        <v>250</v>
      </c>
      <c r="F27" s="578" t="s">
        <v>960</v>
      </c>
      <c r="G27" s="578" t="s">
        <v>355</v>
      </c>
      <c r="H27" s="578" t="s">
        <v>355</v>
      </c>
      <c r="I27" s="565" t="s">
        <v>249</v>
      </c>
      <c r="J27" s="578" t="s">
        <v>12</v>
      </c>
      <c r="K27" s="610" t="s">
        <v>525</v>
      </c>
      <c r="L27" s="610" t="s">
        <v>250</v>
      </c>
      <c r="M27" s="597" t="s">
        <v>250</v>
      </c>
    </row>
    <row r="28" spans="1:13">
      <c r="A28" s="584" t="s">
        <v>85</v>
      </c>
      <c r="B28" s="580" t="s">
        <v>449</v>
      </c>
      <c r="C28" s="578" t="s">
        <v>708</v>
      </c>
      <c r="D28" s="578" t="s">
        <v>1739</v>
      </c>
      <c r="E28" s="1311" t="s">
        <v>2333</v>
      </c>
      <c r="F28" s="565" t="s">
        <v>173</v>
      </c>
      <c r="G28" s="565" t="s">
        <v>3563</v>
      </c>
      <c r="H28" s="578" t="s">
        <v>4173</v>
      </c>
      <c r="I28" s="565" t="s">
        <v>5185</v>
      </c>
      <c r="J28" s="578" t="s">
        <v>4872</v>
      </c>
      <c r="K28" s="610" t="s">
        <v>6408</v>
      </c>
      <c r="L28" s="610" t="s">
        <v>906</v>
      </c>
      <c r="M28" s="597" t="s">
        <v>251</v>
      </c>
    </row>
    <row r="29" spans="1:13">
      <c r="A29" s="585" t="s">
        <v>86</v>
      </c>
      <c r="B29" s="581" t="s">
        <v>147</v>
      </c>
      <c r="C29" s="578" t="s">
        <v>709</v>
      </c>
      <c r="D29" s="578" t="s">
        <v>960</v>
      </c>
      <c r="E29" s="1311" t="s">
        <v>147</v>
      </c>
      <c r="F29" s="578" t="s">
        <v>3051</v>
      </c>
      <c r="G29" s="578" t="s">
        <v>334</v>
      </c>
      <c r="H29" s="578" t="s">
        <v>4174</v>
      </c>
      <c r="I29" s="565" t="s">
        <v>5186</v>
      </c>
      <c r="J29" s="578" t="s">
        <v>4873</v>
      </c>
      <c r="K29" s="610" t="s">
        <v>549</v>
      </c>
      <c r="L29" s="610" t="s">
        <v>147</v>
      </c>
      <c r="M29" s="597" t="s">
        <v>252</v>
      </c>
    </row>
    <row r="30" spans="1:13">
      <c r="A30" s="584" t="s">
        <v>87</v>
      </c>
      <c r="B30" s="580" t="s">
        <v>1831</v>
      </c>
      <c r="C30" s="578" t="s">
        <v>248</v>
      </c>
      <c r="D30" s="578" t="s">
        <v>1740</v>
      </c>
      <c r="E30" s="1311" t="s">
        <v>2334</v>
      </c>
      <c r="F30" s="565" t="s">
        <v>3052</v>
      </c>
      <c r="G30" s="565" t="s">
        <v>777</v>
      </c>
      <c r="H30" s="578" t="s">
        <v>283</v>
      </c>
      <c r="I30" s="565" t="s">
        <v>5187</v>
      </c>
      <c r="J30" s="578" t="s">
        <v>1738</v>
      </c>
      <c r="K30" s="610" t="s">
        <v>6409</v>
      </c>
      <c r="L30" s="610" t="s">
        <v>5185</v>
      </c>
      <c r="M30" s="597" t="s">
        <v>6407</v>
      </c>
    </row>
    <row r="31" spans="1:13" ht="13.5" thickBot="1">
      <c r="A31" s="585" t="s">
        <v>88</v>
      </c>
      <c r="B31" s="581" t="s">
        <v>252</v>
      </c>
      <c r="C31" s="578" t="s">
        <v>334</v>
      </c>
      <c r="D31" s="578" t="s">
        <v>1741</v>
      </c>
      <c r="E31" s="1313" t="s">
        <v>355</v>
      </c>
      <c r="F31" s="587" t="s">
        <v>250</v>
      </c>
      <c r="G31" s="587" t="s">
        <v>147</v>
      </c>
      <c r="H31" s="587" t="s">
        <v>334</v>
      </c>
      <c r="I31" s="1330" t="s">
        <v>5628</v>
      </c>
      <c r="J31" s="587" t="s">
        <v>250</v>
      </c>
      <c r="K31" s="642" t="s">
        <v>12</v>
      </c>
      <c r="L31" s="642" t="s">
        <v>525</v>
      </c>
      <c r="M31" s="598" t="s">
        <v>525</v>
      </c>
    </row>
    <row r="32" spans="1:13" ht="15.75">
      <c r="A32" s="638" t="s">
        <v>18</v>
      </c>
      <c r="B32" s="639" t="s">
        <v>16</v>
      </c>
      <c r="C32" s="639" t="s">
        <v>1829</v>
      </c>
      <c r="D32" s="639" t="s">
        <v>1830</v>
      </c>
      <c r="E32" s="754" t="s">
        <v>2325</v>
      </c>
      <c r="F32" s="754">
        <v>2013</v>
      </c>
      <c r="G32" s="754" t="s">
        <v>3553</v>
      </c>
      <c r="H32" s="755" t="s">
        <v>4165</v>
      </c>
      <c r="I32" s="408" t="s">
        <v>4674</v>
      </c>
      <c r="J32" s="408" t="s">
        <v>4675</v>
      </c>
      <c r="K32" s="538" t="s">
        <v>5846</v>
      </c>
      <c r="L32" s="538" t="s">
        <v>6494</v>
      </c>
      <c r="M32" s="1326" t="s">
        <v>6914</v>
      </c>
    </row>
    <row r="33" spans="1:16" ht="15">
      <c r="A33" s="584" t="s">
        <v>69</v>
      </c>
      <c r="B33" s="580" t="s">
        <v>323</v>
      </c>
      <c r="C33" s="578" t="s">
        <v>1324</v>
      </c>
      <c r="D33" s="565" t="s">
        <v>1324</v>
      </c>
      <c r="E33" s="565" t="s">
        <v>2345</v>
      </c>
      <c r="F33" s="565" t="s">
        <v>294</v>
      </c>
      <c r="G33" s="565" t="s">
        <v>735</v>
      </c>
      <c r="H33" s="565" t="s">
        <v>371</v>
      </c>
      <c r="I33" s="565" t="s">
        <v>3109</v>
      </c>
      <c r="J33" s="578" t="s">
        <v>926</v>
      </c>
      <c r="K33" s="534" t="s">
        <v>1632</v>
      </c>
      <c r="L33" s="600" t="s">
        <v>1632</v>
      </c>
      <c r="M33" s="619" t="s">
        <v>6977</v>
      </c>
      <c r="O33" s="615"/>
      <c r="P33" s="615"/>
    </row>
    <row r="34" spans="1:16" ht="15">
      <c r="A34" s="585" t="s">
        <v>70</v>
      </c>
      <c r="B34" s="581" t="s">
        <v>1833</v>
      </c>
      <c r="C34" s="578" t="s">
        <v>727</v>
      </c>
      <c r="D34" s="578" t="s">
        <v>727</v>
      </c>
      <c r="E34" s="578" t="s">
        <v>2346</v>
      </c>
      <c r="F34" s="578" t="s">
        <v>524</v>
      </c>
      <c r="G34" s="578" t="s">
        <v>3567</v>
      </c>
      <c r="H34" s="578" t="s">
        <v>331</v>
      </c>
      <c r="I34" s="565" t="s">
        <v>334</v>
      </c>
      <c r="J34" s="578" t="s">
        <v>1899</v>
      </c>
      <c r="K34" s="533" t="s">
        <v>181</v>
      </c>
      <c r="L34" s="615" t="s">
        <v>454</v>
      </c>
      <c r="M34" s="619" t="s">
        <v>2909</v>
      </c>
      <c r="O34" s="615"/>
      <c r="P34" s="615"/>
    </row>
    <row r="35" spans="1:16" ht="15">
      <c r="A35" s="584" t="s">
        <v>71</v>
      </c>
      <c r="B35" s="580" t="s">
        <v>1834</v>
      </c>
      <c r="C35" s="578" t="s">
        <v>728</v>
      </c>
      <c r="D35" s="578" t="s">
        <v>325</v>
      </c>
      <c r="E35" s="578" t="s">
        <v>560</v>
      </c>
      <c r="F35" s="578" t="s">
        <v>3109</v>
      </c>
      <c r="G35" s="578" t="s">
        <v>3109</v>
      </c>
      <c r="H35" s="578" t="s">
        <v>4180</v>
      </c>
      <c r="I35" s="565" t="s">
        <v>926</v>
      </c>
      <c r="J35" s="578" t="s">
        <v>1632</v>
      </c>
      <c r="K35" s="533" t="s">
        <v>5972</v>
      </c>
      <c r="L35" s="615" t="s">
        <v>926</v>
      </c>
      <c r="M35" s="619" t="s">
        <v>6978</v>
      </c>
      <c r="O35" s="615"/>
      <c r="P35" s="615"/>
    </row>
    <row r="36" spans="1:16" ht="15">
      <c r="A36" s="585" t="s">
        <v>72</v>
      </c>
      <c r="B36" s="581" t="s">
        <v>160</v>
      </c>
      <c r="C36" s="578" t="s">
        <v>1835</v>
      </c>
      <c r="D36" s="578" t="s">
        <v>1836</v>
      </c>
      <c r="E36" s="578" t="s">
        <v>1631</v>
      </c>
      <c r="F36" s="578" t="s">
        <v>1631</v>
      </c>
      <c r="G36" s="578" t="s">
        <v>1631</v>
      </c>
      <c r="H36" s="578" t="s">
        <v>533</v>
      </c>
      <c r="I36" s="565" t="s">
        <v>1899</v>
      </c>
      <c r="J36" s="578" t="s">
        <v>4874</v>
      </c>
      <c r="K36" s="533" t="s">
        <v>160</v>
      </c>
      <c r="L36" s="615" t="s">
        <v>163</v>
      </c>
      <c r="M36" s="619" t="s">
        <v>274</v>
      </c>
      <c r="O36" s="615"/>
      <c r="P36" s="615"/>
    </row>
    <row r="37" spans="1:16" ht="15">
      <c r="A37" s="584" t="s">
        <v>73</v>
      </c>
      <c r="B37" s="580" t="s">
        <v>1837</v>
      </c>
      <c r="C37" s="578" t="s">
        <v>323</v>
      </c>
      <c r="D37" s="578" t="s">
        <v>144</v>
      </c>
      <c r="E37" s="578" t="s">
        <v>1630</v>
      </c>
      <c r="F37" s="578" t="s">
        <v>1880</v>
      </c>
      <c r="G37" s="578" t="s">
        <v>1093</v>
      </c>
      <c r="H37" s="578" t="s">
        <v>4181</v>
      </c>
      <c r="I37" s="565" t="s">
        <v>5629</v>
      </c>
      <c r="J37" s="578" t="s">
        <v>4875</v>
      </c>
      <c r="K37" s="533" t="s">
        <v>926</v>
      </c>
      <c r="L37" s="615" t="s">
        <v>6544</v>
      </c>
      <c r="M37" s="619" t="s">
        <v>6979</v>
      </c>
      <c r="O37" s="615"/>
      <c r="P37" s="615"/>
    </row>
    <row r="38" spans="1:16" ht="15">
      <c r="A38" s="585" t="s">
        <v>74</v>
      </c>
      <c r="B38" s="581" t="s">
        <v>160</v>
      </c>
      <c r="C38" s="578" t="s">
        <v>730</v>
      </c>
      <c r="D38" s="578" t="s">
        <v>331</v>
      </c>
      <c r="E38" s="578" t="s">
        <v>2347</v>
      </c>
      <c r="F38" s="578" t="s">
        <v>163</v>
      </c>
      <c r="G38" s="578" t="s">
        <v>463</v>
      </c>
      <c r="H38" s="578" t="s">
        <v>4182</v>
      </c>
      <c r="I38" s="565" t="s">
        <v>160</v>
      </c>
      <c r="J38" s="578" t="s">
        <v>589</v>
      </c>
      <c r="K38" s="533" t="s">
        <v>163</v>
      </c>
      <c r="L38" s="615" t="s">
        <v>2909</v>
      </c>
      <c r="M38" s="619" t="s">
        <v>249</v>
      </c>
      <c r="O38" s="615"/>
      <c r="P38" s="615"/>
    </row>
    <row r="39" spans="1:16" ht="15">
      <c r="A39" s="584" t="s">
        <v>75</v>
      </c>
      <c r="B39" s="580" t="s">
        <v>325</v>
      </c>
      <c r="C39" s="578" t="s">
        <v>731</v>
      </c>
      <c r="D39" s="578" t="s">
        <v>1838</v>
      </c>
      <c r="E39" s="578" t="s">
        <v>371</v>
      </c>
      <c r="F39" s="578" t="s">
        <v>325</v>
      </c>
      <c r="G39" s="578" t="s">
        <v>325</v>
      </c>
      <c r="H39" s="578" t="s">
        <v>4183</v>
      </c>
      <c r="I39" s="565" t="s">
        <v>325</v>
      </c>
      <c r="J39" s="578" t="s">
        <v>728</v>
      </c>
      <c r="K39" s="533" t="s">
        <v>5975</v>
      </c>
      <c r="L39" s="615" t="s">
        <v>630</v>
      </c>
      <c r="M39" s="619" t="s">
        <v>630</v>
      </c>
      <c r="O39" s="615"/>
      <c r="P39" s="615"/>
    </row>
    <row r="40" spans="1:16" ht="15">
      <c r="A40" s="585" t="s">
        <v>76</v>
      </c>
      <c r="B40" s="581" t="s">
        <v>326</v>
      </c>
      <c r="C40" s="578" t="s">
        <v>169</v>
      </c>
      <c r="D40" s="578" t="s">
        <v>1631</v>
      </c>
      <c r="E40" s="578" t="s">
        <v>147</v>
      </c>
      <c r="F40" s="578" t="s">
        <v>358</v>
      </c>
      <c r="G40" s="578" t="s">
        <v>322</v>
      </c>
      <c r="H40" s="578" t="s">
        <v>242</v>
      </c>
      <c r="I40" s="565" t="s">
        <v>533</v>
      </c>
      <c r="J40" s="578" t="s">
        <v>4876</v>
      </c>
      <c r="K40" s="533" t="s">
        <v>5976</v>
      </c>
      <c r="L40" s="615" t="s">
        <v>340</v>
      </c>
      <c r="M40" s="619" t="s">
        <v>340</v>
      </c>
      <c r="O40" s="615"/>
      <c r="P40" s="615"/>
    </row>
    <row r="41" spans="1:16" ht="15">
      <c r="A41" s="584" t="s">
        <v>77</v>
      </c>
      <c r="B41" s="580" t="s">
        <v>327</v>
      </c>
      <c r="C41" s="578" t="s">
        <v>732</v>
      </c>
      <c r="D41" s="578" t="s">
        <v>371</v>
      </c>
      <c r="E41" s="578" t="s">
        <v>325</v>
      </c>
      <c r="F41" s="578" t="s">
        <v>3110</v>
      </c>
      <c r="G41" s="578" t="s">
        <v>732</v>
      </c>
      <c r="H41" s="578" t="s">
        <v>4184</v>
      </c>
      <c r="I41" s="565" t="s">
        <v>4191</v>
      </c>
      <c r="J41" s="578" t="s">
        <v>4877</v>
      </c>
      <c r="K41" s="533" t="s">
        <v>5978</v>
      </c>
      <c r="L41" s="615" t="s">
        <v>325</v>
      </c>
      <c r="M41" s="619" t="s">
        <v>6601</v>
      </c>
      <c r="O41" s="615"/>
      <c r="P41" s="615"/>
    </row>
    <row r="42" spans="1:16" ht="15">
      <c r="A42" s="585" t="s">
        <v>78</v>
      </c>
      <c r="B42" s="581" t="s">
        <v>160</v>
      </c>
      <c r="C42" s="578" t="s">
        <v>1840</v>
      </c>
      <c r="D42" s="578" t="s">
        <v>331</v>
      </c>
      <c r="E42" s="578" t="s">
        <v>358</v>
      </c>
      <c r="F42" s="578" t="s">
        <v>1631</v>
      </c>
      <c r="G42" s="578" t="s">
        <v>3568</v>
      </c>
      <c r="H42" s="578" t="s">
        <v>1899</v>
      </c>
      <c r="I42" s="565" t="s">
        <v>318</v>
      </c>
      <c r="J42" s="578" t="s">
        <v>2004</v>
      </c>
      <c r="K42" s="533" t="s">
        <v>334</v>
      </c>
      <c r="L42" s="615" t="s">
        <v>358</v>
      </c>
      <c r="M42" s="619" t="s">
        <v>333</v>
      </c>
      <c r="O42" s="615"/>
      <c r="P42" s="615"/>
    </row>
    <row r="43" spans="1:16" ht="15">
      <c r="A43" s="584" t="s">
        <v>79</v>
      </c>
      <c r="B43" s="580" t="s">
        <v>1841</v>
      </c>
      <c r="C43" s="578" t="s">
        <v>733</v>
      </c>
      <c r="D43" s="578" t="s">
        <v>1632</v>
      </c>
      <c r="E43" s="578" t="s">
        <v>2348</v>
      </c>
      <c r="F43" s="578" t="s">
        <v>3111</v>
      </c>
      <c r="G43" s="578" t="s">
        <v>1633</v>
      </c>
      <c r="H43" s="578" t="s">
        <v>4185</v>
      </c>
      <c r="I43" s="565" t="s">
        <v>4878</v>
      </c>
      <c r="J43" s="578" t="s">
        <v>4878</v>
      </c>
      <c r="K43" s="533" t="s">
        <v>5980</v>
      </c>
      <c r="L43" s="615" t="s">
        <v>6545</v>
      </c>
      <c r="M43" s="619" t="s">
        <v>219</v>
      </c>
    </row>
    <row r="44" spans="1:16" ht="15">
      <c r="A44" s="585" t="s">
        <v>80</v>
      </c>
      <c r="B44" s="581" t="s">
        <v>328</v>
      </c>
      <c r="C44" s="578" t="s">
        <v>1842</v>
      </c>
      <c r="D44" s="578" t="s">
        <v>181</v>
      </c>
      <c r="E44" s="578" t="s">
        <v>147</v>
      </c>
      <c r="F44" s="578" t="s">
        <v>2909</v>
      </c>
      <c r="G44" s="578" t="s">
        <v>322</v>
      </c>
      <c r="H44" s="578" t="s">
        <v>399</v>
      </c>
      <c r="I44" s="565" t="s">
        <v>275</v>
      </c>
      <c r="J44" s="578" t="s">
        <v>960</v>
      </c>
      <c r="K44" s="648" t="s">
        <v>242</v>
      </c>
      <c r="L44" s="610" t="s">
        <v>141</v>
      </c>
      <c r="M44" s="619" t="s">
        <v>5505</v>
      </c>
    </row>
    <row r="45" spans="1:16" ht="15">
      <c r="A45" s="584" t="s">
        <v>81</v>
      </c>
      <c r="B45" s="580" t="s">
        <v>244</v>
      </c>
      <c r="C45" s="578" t="s">
        <v>735</v>
      </c>
      <c r="D45" s="578" t="s">
        <v>212</v>
      </c>
      <c r="E45" s="578" t="s">
        <v>224</v>
      </c>
      <c r="F45" s="578" t="s">
        <v>2348</v>
      </c>
      <c r="G45" s="578" t="s">
        <v>294</v>
      </c>
      <c r="H45" s="578"/>
      <c r="I45" s="565" t="s">
        <v>935</v>
      </c>
      <c r="J45" s="578" t="s">
        <v>4879</v>
      </c>
      <c r="K45" s="610" t="s">
        <v>144</v>
      </c>
      <c r="L45" s="610" t="s">
        <v>5975</v>
      </c>
      <c r="M45" s="619" t="s">
        <v>144</v>
      </c>
    </row>
    <row r="46" spans="1:16" ht="15">
      <c r="A46" s="585" t="s">
        <v>82</v>
      </c>
      <c r="B46" s="581" t="s">
        <v>329</v>
      </c>
      <c r="C46" s="578" t="s">
        <v>160</v>
      </c>
      <c r="D46" s="578" t="s">
        <v>1839</v>
      </c>
      <c r="E46" s="578" t="s">
        <v>147</v>
      </c>
      <c r="F46" s="578" t="s">
        <v>147</v>
      </c>
      <c r="G46" s="578" t="s">
        <v>524</v>
      </c>
      <c r="H46" s="578"/>
      <c r="I46" s="565" t="s">
        <v>318</v>
      </c>
      <c r="J46" s="578" t="s">
        <v>4880</v>
      </c>
      <c r="K46" s="610" t="s">
        <v>331</v>
      </c>
      <c r="L46" s="610" t="s">
        <v>275</v>
      </c>
      <c r="M46" s="619" t="s">
        <v>331</v>
      </c>
    </row>
    <row r="47" spans="1:16" ht="15">
      <c r="A47" s="584" t="s">
        <v>83</v>
      </c>
      <c r="B47" s="580" t="s">
        <v>243</v>
      </c>
      <c r="C47" s="578" t="s">
        <v>737</v>
      </c>
      <c r="D47" s="578" t="s">
        <v>956</v>
      </c>
      <c r="E47" s="578" t="s">
        <v>499</v>
      </c>
      <c r="F47" s="578" t="s">
        <v>3112</v>
      </c>
      <c r="G47" s="578" t="s">
        <v>371</v>
      </c>
      <c r="H47" s="578"/>
      <c r="I47" s="565" t="s">
        <v>371</v>
      </c>
      <c r="J47" s="578" t="s">
        <v>4881</v>
      </c>
      <c r="K47" s="610" t="s">
        <v>325</v>
      </c>
      <c r="L47" s="610" t="s">
        <v>732</v>
      </c>
      <c r="M47" s="619" t="s">
        <v>560</v>
      </c>
    </row>
    <row r="48" spans="1:16" ht="15">
      <c r="A48" s="585" t="s">
        <v>84</v>
      </c>
      <c r="B48" s="581" t="s">
        <v>1842</v>
      </c>
      <c r="C48" s="578" t="s">
        <v>1835</v>
      </c>
      <c r="D48" s="578" t="s">
        <v>331</v>
      </c>
      <c r="E48" s="578" t="s">
        <v>2349</v>
      </c>
      <c r="F48" s="578" t="s">
        <v>2909</v>
      </c>
      <c r="G48" s="578" t="s">
        <v>331</v>
      </c>
      <c r="H48" s="578"/>
      <c r="I48" s="565" t="s">
        <v>331</v>
      </c>
      <c r="J48" s="578" t="s">
        <v>4876</v>
      </c>
      <c r="K48" s="610" t="s">
        <v>5983</v>
      </c>
      <c r="L48" s="610" t="s">
        <v>671</v>
      </c>
      <c r="M48" s="619" t="s">
        <v>1631</v>
      </c>
    </row>
    <row r="49" spans="1:13" ht="25.5">
      <c r="A49" s="584" t="s">
        <v>85</v>
      </c>
      <c r="B49" s="580" t="s">
        <v>1843</v>
      </c>
      <c r="C49" s="578" t="s">
        <v>1844</v>
      </c>
      <c r="D49" s="578" t="s">
        <v>1633</v>
      </c>
      <c r="E49" s="578" t="s">
        <v>173</v>
      </c>
      <c r="F49" s="578" t="s">
        <v>3113</v>
      </c>
      <c r="G49" s="578" t="s">
        <v>529</v>
      </c>
      <c r="H49" s="578"/>
      <c r="I49" s="565" t="s">
        <v>335</v>
      </c>
      <c r="J49" s="578" t="s">
        <v>4882</v>
      </c>
      <c r="K49" s="610" t="s">
        <v>630</v>
      </c>
      <c r="L49" s="610" t="s">
        <v>144</v>
      </c>
      <c r="M49" s="619" t="s">
        <v>1632</v>
      </c>
    </row>
    <row r="50" spans="1:13" ht="15">
      <c r="A50" s="585" t="s">
        <v>86</v>
      </c>
      <c r="B50" s="581" t="s">
        <v>330</v>
      </c>
      <c r="C50" s="578" t="s">
        <v>160</v>
      </c>
      <c r="D50" s="578" t="s">
        <v>1836</v>
      </c>
      <c r="E50" s="578" t="s">
        <v>322</v>
      </c>
      <c r="F50" s="578" t="s">
        <v>671</v>
      </c>
      <c r="G50" s="578" t="s">
        <v>1287</v>
      </c>
      <c r="H50" s="578"/>
      <c r="I50" s="565" t="s">
        <v>318</v>
      </c>
      <c r="J50" s="578" t="s">
        <v>4883</v>
      </c>
      <c r="K50" s="610" t="s">
        <v>5987</v>
      </c>
      <c r="L50" s="610" t="s">
        <v>6546</v>
      </c>
      <c r="M50" s="619" t="s">
        <v>181</v>
      </c>
    </row>
    <row r="51" spans="1:13" ht="15">
      <c r="A51" s="584" t="s">
        <v>87</v>
      </c>
      <c r="B51" s="580" t="s">
        <v>241</v>
      </c>
      <c r="C51" s="578" t="s">
        <v>738</v>
      </c>
      <c r="D51" s="578" t="s">
        <v>1634</v>
      </c>
      <c r="E51" s="578" t="s">
        <v>144</v>
      </c>
      <c r="F51" s="578" t="s">
        <v>371</v>
      </c>
      <c r="G51" s="578" t="s">
        <v>3569</v>
      </c>
      <c r="H51" s="578"/>
      <c r="I51" s="565" t="s">
        <v>5219</v>
      </c>
      <c r="J51" s="578" t="s">
        <v>4884</v>
      </c>
      <c r="K51" s="610" t="s">
        <v>4191</v>
      </c>
      <c r="L51" s="610" t="s">
        <v>935</v>
      </c>
      <c r="M51" s="619" t="s">
        <v>6980</v>
      </c>
    </row>
    <row r="52" spans="1:13" ht="15">
      <c r="A52" s="585" t="s">
        <v>88</v>
      </c>
      <c r="B52" s="581" t="s">
        <v>328</v>
      </c>
      <c r="C52" s="578" t="s">
        <v>524</v>
      </c>
      <c r="D52" s="578" t="s">
        <v>1635</v>
      </c>
      <c r="E52" s="578" t="s">
        <v>147</v>
      </c>
      <c r="F52" s="578" t="s">
        <v>147</v>
      </c>
      <c r="G52" s="578" t="s">
        <v>163</v>
      </c>
      <c r="H52" s="578"/>
      <c r="I52" s="565" t="s">
        <v>525</v>
      </c>
      <c r="J52" s="578" t="s">
        <v>4885</v>
      </c>
      <c r="K52" s="610" t="s">
        <v>336</v>
      </c>
      <c r="L52" s="610" t="s">
        <v>671</v>
      </c>
      <c r="M52" s="619" t="s">
        <v>358</v>
      </c>
    </row>
    <row r="53" spans="1:13" ht="15.75">
      <c r="A53" s="638" t="s">
        <v>19</v>
      </c>
      <c r="B53" s="639" t="s">
        <v>16</v>
      </c>
      <c r="C53" s="639" t="s">
        <v>1829</v>
      </c>
      <c r="D53" s="639" t="s">
        <v>1830</v>
      </c>
      <c r="E53" s="639" t="s">
        <v>2325</v>
      </c>
      <c r="F53" s="639">
        <v>2013</v>
      </c>
      <c r="G53" s="639" t="s">
        <v>3553</v>
      </c>
      <c r="H53" s="640" t="s">
        <v>4165</v>
      </c>
      <c r="I53" s="641" t="s">
        <v>4674</v>
      </c>
      <c r="J53" s="641" t="s">
        <v>4675</v>
      </c>
      <c r="K53" s="539" t="s">
        <v>5846</v>
      </c>
      <c r="L53" s="539" t="s">
        <v>6494</v>
      </c>
      <c r="M53" s="531" t="s">
        <v>6914</v>
      </c>
    </row>
    <row r="54" spans="1:13">
      <c r="A54" s="584" t="s">
        <v>69</v>
      </c>
      <c r="B54" s="580" t="s">
        <v>231</v>
      </c>
      <c r="C54" s="578" t="s">
        <v>739</v>
      </c>
      <c r="D54" s="565" t="s">
        <v>1626</v>
      </c>
      <c r="E54" s="565" t="s">
        <v>191</v>
      </c>
      <c r="F54" s="565" t="s">
        <v>191</v>
      </c>
      <c r="G54" s="565" t="s">
        <v>191</v>
      </c>
      <c r="H54" s="565" t="s">
        <v>191</v>
      </c>
      <c r="I54" s="565" t="s">
        <v>1345</v>
      </c>
      <c r="J54" s="578" t="s">
        <v>1345</v>
      </c>
      <c r="K54" s="610" t="s">
        <v>191</v>
      </c>
      <c r="L54" s="600" t="s">
        <v>739</v>
      </c>
      <c r="M54" s="1302" t="s">
        <v>6601</v>
      </c>
    </row>
    <row r="55" spans="1:13">
      <c r="A55" s="585" t="s">
        <v>70</v>
      </c>
      <c r="B55" s="581" t="s">
        <v>141</v>
      </c>
      <c r="C55" s="578" t="s">
        <v>618</v>
      </c>
      <c r="D55" s="578" t="s">
        <v>114</v>
      </c>
      <c r="E55" s="578" t="s">
        <v>1256</v>
      </c>
      <c r="F55" s="578" t="s">
        <v>389</v>
      </c>
      <c r="G55" s="578" t="s">
        <v>3579</v>
      </c>
      <c r="H55" s="578" t="s">
        <v>1577</v>
      </c>
      <c r="I55" s="565" t="s">
        <v>1346</v>
      </c>
      <c r="J55" s="578" t="s">
        <v>1346</v>
      </c>
      <c r="K55" s="578" t="s">
        <v>1256</v>
      </c>
      <c r="L55" s="610" t="s">
        <v>4203</v>
      </c>
      <c r="M55" s="1302" t="s">
        <v>6696</v>
      </c>
    </row>
    <row r="56" spans="1:13">
      <c r="A56" s="584" t="s">
        <v>71</v>
      </c>
      <c r="B56" s="580" t="s">
        <v>232</v>
      </c>
      <c r="C56" s="578" t="s">
        <v>740</v>
      </c>
      <c r="D56" s="578" t="s">
        <v>191</v>
      </c>
      <c r="E56" s="578" t="s">
        <v>618</v>
      </c>
      <c r="F56" s="578" t="s">
        <v>739</v>
      </c>
      <c r="G56" s="578" t="s">
        <v>739</v>
      </c>
      <c r="H56" s="578" t="s">
        <v>4203</v>
      </c>
      <c r="I56" s="565" t="s">
        <v>4204</v>
      </c>
      <c r="J56" s="578" t="s">
        <v>4204</v>
      </c>
      <c r="K56" s="610" t="s">
        <v>4686</v>
      </c>
      <c r="L56" s="610" t="s">
        <v>191</v>
      </c>
      <c r="M56" s="1302" t="s">
        <v>6414</v>
      </c>
    </row>
    <row r="57" spans="1:13">
      <c r="A57" s="585" t="s">
        <v>72</v>
      </c>
      <c r="B57" s="581" t="s">
        <v>233</v>
      </c>
      <c r="C57" s="578" t="s">
        <v>320</v>
      </c>
      <c r="D57" s="578" t="s">
        <v>114</v>
      </c>
      <c r="E57" s="578" t="s">
        <v>141</v>
      </c>
      <c r="F57" s="578" t="s">
        <v>1346</v>
      </c>
      <c r="G57" s="578" t="s">
        <v>141</v>
      </c>
      <c r="H57" s="578" t="s">
        <v>141</v>
      </c>
      <c r="I57" s="565" t="s">
        <v>169</v>
      </c>
      <c r="J57" s="578" t="s">
        <v>169</v>
      </c>
      <c r="K57" s="610" t="s">
        <v>141</v>
      </c>
      <c r="L57" s="610" t="s">
        <v>358</v>
      </c>
      <c r="M57" s="1302" t="s">
        <v>239</v>
      </c>
    </row>
    <row r="58" spans="1:13">
      <c r="A58" s="584" t="s">
        <v>73</v>
      </c>
      <c r="B58" s="580" t="s">
        <v>230</v>
      </c>
      <c r="C58" s="578" t="s">
        <v>742</v>
      </c>
      <c r="D58" s="578" t="s">
        <v>1845</v>
      </c>
      <c r="E58" s="578" t="s">
        <v>2362</v>
      </c>
      <c r="F58" s="578" t="s">
        <v>3097</v>
      </c>
      <c r="G58" s="578" t="s">
        <v>3580</v>
      </c>
      <c r="H58" s="578" t="s">
        <v>4204</v>
      </c>
      <c r="I58" s="565" t="s">
        <v>5200</v>
      </c>
      <c r="J58" s="578" t="s">
        <v>191</v>
      </c>
      <c r="K58" s="610" t="s">
        <v>5932</v>
      </c>
      <c r="L58" s="610" t="s">
        <v>232</v>
      </c>
      <c r="M58" s="1302" t="s">
        <v>4686</v>
      </c>
    </row>
    <row r="59" spans="1:13">
      <c r="A59" s="585" t="s">
        <v>74</v>
      </c>
      <c r="B59" s="581" t="s">
        <v>207</v>
      </c>
      <c r="C59" s="578" t="s">
        <v>207</v>
      </c>
      <c r="D59" s="578" t="s">
        <v>114</v>
      </c>
      <c r="E59" s="578" t="s">
        <v>2363</v>
      </c>
      <c r="F59" s="578" t="s">
        <v>3098</v>
      </c>
      <c r="G59" s="578" t="s">
        <v>239</v>
      </c>
      <c r="H59" s="578" t="s">
        <v>451</v>
      </c>
      <c r="I59" s="565" t="s">
        <v>358</v>
      </c>
      <c r="J59" s="578" t="s">
        <v>358</v>
      </c>
      <c r="K59" s="610" t="s">
        <v>960</v>
      </c>
      <c r="L59" s="610" t="s">
        <v>320</v>
      </c>
      <c r="M59" s="1302" t="s">
        <v>141</v>
      </c>
    </row>
    <row r="60" spans="1:13">
      <c r="A60" s="584" t="s">
        <v>75</v>
      </c>
      <c r="B60" s="580" t="s">
        <v>120</v>
      </c>
      <c r="C60" s="578" t="s">
        <v>1845</v>
      </c>
      <c r="D60" s="578" t="s">
        <v>642</v>
      </c>
      <c r="E60" s="578" t="s">
        <v>237</v>
      </c>
      <c r="F60" s="578" t="s">
        <v>146</v>
      </c>
      <c r="G60" s="578" t="s">
        <v>3099</v>
      </c>
      <c r="H60" s="578" t="s">
        <v>3099</v>
      </c>
      <c r="I60" s="565" t="s">
        <v>4889</v>
      </c>
      <c r="J60" s="578" t="s">
        <v>4886</v>
      </c>
      <c r="K60" s="610" t="s">
        <v>5884</v>
      </c>
      <c r="L60" s="610" t="s">
        <v>6597</v>
      </c>
      <c r="M60" s="1302" t="s">
        <v>191</v>
      </c>
    </row>
    <row r="61" spans="1:13">
      <c r="A61" s="585" t="s">
        <v>76</v>
      </c>
      <c r="B61" s="581" t="s">
        <v>207</v>
      </c>
      <c r="C61" s="578" t="s">
        <v>538</v>
      </c>
      <c r="D61" s="578" t="s">
        <v>114</v>
      </c>
      <c r="E61" s="578" t="s">
        <v>318</v>
      </c>
      <c r="F61" s="578" t="s">
        <v>209</v>
      </c>
      <c r="G61" s="578" t="s">
        <v>447</v>
      </c>
      <c r="H61" s="578" t="s">
        <v>4205</v>
      </c>
      <c r="I61" s="565" t="s">
        <v>331</v>
      </c>
      <c r="J61" s="578" t="s">
        <v>331</v>
      </c>
      <c r="K61" s="610" t="s">
        <v>318</v>
      </c>
      <c r="L61" s="610" t="s">
        <v>249</v>
      </c>
      <c r="M61" s="1302" t="s">
        <v>1256</v>
      </c>
    </row>
    <row r="62" spans="1:13">
      <c r="A62" s="584" t="s">
        <v>77</v>
      </c>
      <c r="B62" s="580" t="s">
        <v>1845</v>
      </c>
      <c r="C62" s="578" t="s">
        <v>1846</v>
      </c>
      <c r="D62" s="578" t="s">
        <v>1627</v>
      </c>
      <c r="E62" s="578" t="s">
        <v>232</v>
      </c>
      <c r="F62" s="578" t="s">
        <v>3099</v>
      </c>
      <c r="G62" s="578" t="s">
        <v>3581</v>
      </c>
      <c r="H62" s="578" t="s">
        <v>1627</v>
      </c>
      <c r="I62" s="565" t="s">
        <v>4893</v>
      </c>
      <c r="J62" s="578" t="s">
        <v>4887</v>
      </c>
      <c r="K62" s="610" t="s">
        <v>3097</v>
      </c>
      <c r="L62" s="610" t="s">
        <v>6598</v>
      </c>
      <c r="M62" s="1302" t="s">
        <v>7191</v>
      </c>
    </row>
    <row r="63" spans="1:13">
      <c r="A63" s="585" t="s">
        <v>78</v>
      </c>
      <c r="B63" s="581" t="s">
        <v>538</v>
      </c>
      <c r="C63" s="578" t="s">
        <v>745</v>
      </c>
      <c r="D63" s="578" t="s">
        <v>114</v>
      </c>
      <c r="E63" s="578" t="s">
        <v>283</v>
      </c>
      <c r="F63" s="578" t="s">
        <v>447</v>
      </c>
      <c r="G63" s="578" t="s">
        <v>163</v>
      </c>
      <c r="H63" s="578" t="s">
        <v>399</v>
      </c>
      <c r="I63" s="578" t="s">
        <v>4894</v>
      </c>
      <c r="J63" s="578" t="s">
        <v>4888</v>
      </c>
      <c r="K63" s="610" t="s">
        <v>6410</v>
      </c>
      <c r="L63" s="610" t="s">
        <v>386</v>
      </c>
      <c r="M63" s="1302" t="s">
        <v>239</v>
      </c>
    </row>
    <row r="64" spans="1:13">
      <c r="A64" s="584" t="s">
        <v>79</v>
      </c>
      <c r="B64" s="580" t="s">
        <v>1847</v>
      </c>
      <c r="C64" s="578" t="s">
        <v>191</v>
      </c>
      <c r="D64" s="578" t="s">
        <v>743</v>
      </c>
      <c r="E64" s="578" t="s">
        <v>770</v>
      </c>
      <c r="F64" s="578" t="s">
        <v>2362</v>
      </c>
      <c r="G64" s="578" t="s">
        <v>3582</v>
      </c>
      <c r="H64" s="578" t="s">
        <v>217</v>
      </c>
      <c r="I64" s="578" t="s">
        <v>4887</v>
      </c>
      <c r="J64" s="578" t="s">
        <v>4889</v>
      </c>
      <c r="K64" s="610" t="s">
        <v>6411</v>
      </c>
      <c r="L64" s="610" t="s">
        <v>5198</v>
      </c>
      <c r="M64" s="1302" t="s">
        <v>7192</v>
      </c>
    </row>
    <row r="65" spans="1:13">
      <c r="A65" s="585" t="s">
        <v>80</v>
      </c>
      <c r="B65" s="581" t="s">
        <v>239</v>
      </c>
      <c r="C65" s="578" t="s">
        <v>543</v>
      </c>
      <c r="D65" s="578" t="s">
        <v>114</v>
      </c>
      <c r="E65" s="578" t="s">
        <v>331</v>
      </c>
      <c r="F65" s="578" t="s">
        <v>3100</v>
      </c>
      <c r="G65" s="578" t="s">
        <v>549</v>
      </c>
      <c r="H65" s="578" t="s">
        <v>386</v>
      </c>
      <c r="I65" s="578" t="s">
        <v>5201</v>
      </c>
      <c r="J65" s="578" t="s">
        <v>331</v>
      </c>
      <c r="K65" s="610" t="s">
        <v>333</v>
      </c>
      <c r="L65" s="610" t="s">
        <v>1346</v>
      </c>
      <c r="M65" s="1302" t="s">
        <v>318</v>
      </c>
    </row>
    <row r="66" spans="1:13">
      <c r="A66" s="584" t="s">
        <v>81</v>
      </c>
      <c r="B66" s="580" t="s">
        <v>234</v>
      </c>
      <c r="C66" s="578" t="s">
        <v>1848</v>
      </c>
      <c r="D66" s="578" t="s">
        <v>1628</v>
      </c>
      <c r="E66" s="578" t="s">
        <v>144</v>
      </c>
      <c r="F66" s="578" t="s">
        <v>232</v>
      </c>
      <c r="G66" s="578" t="s">
        <v>3583</v>
      </c>
      <c r="H66" s="578" t="s">
        <v>238</v>
      </c>
      <c r="I66" s="565" t="s">
        <v>237</v>
      </c>
      <c r="J66" s="578" t="s">
        <v>4890</v>
      </c>
      <c r="K66" s="610" t="s">
        <v>6412</v>
      </c>
      <c r="L66" s="610" t="s">
        <v>663</v>
      </c>
      <c r="M66" s="1302" t="s">
        <v>642</v>
      </c>
    </row>
    <row r="67" spans="1:13">
      <c r="A67" s="585" t="s">
        <v>82</v>
      </c>
      <c r="B67" s="581" t="s">
        <v>331</v>
      </c>
      <c r="C67" s="578" t="s">
        <v>536</v>
      </c>
      <c r="D67" s="578" t="s">
        <v>114</v>
      </c>
      <c r="E67" s="578" t="s">
        <v>331</v>
      </c>
      <c r="F67" s="578" t="s">
        <v>233</v>
      </c>
      <c r="G67" s="578" t="s">
        <v>318</v>
      </c>
      <c r="H67" s="578" t="s">
        <v>239</v>
      </c>
      <c r="I67" s="565" t="s">
        <v>318</v>
      </c>
      <c r="J67" s="578" t="s">
        <v>331</v>
      </c>
      <c r="K67" s="610" t="s">
        <v>960</v>
      </c>
      <c r="L67" s="610" t="s">
        <v>535</v>
      </c>
      <c r="M67" s="1302" t="s">
        <v>283</v>
      </c>
    </row>
    <row r="68" spans="1:13">
      <c r="A68" s="584" t="s">
        <v>83</v>
      </c>
      <c r="B68" s="580" t="s">
        <v>191</v>
      </c>
      <c r="C68" s="578" t="s">
        <v>1710</v>
      </c>
      <c r="D68" s="578" t="s">
        <v>237</v>
      </c>
      <c r="E68" s="578" t="s">
        <v>2364</v>
      </c>
      <c r="F68" s="578" t="s">
        <v>144</v>
      </c>
      <c r="G68" s="578" t="s">
        <v>3584</v>
      </c>
      <c r="H68" s="578" t="s">
        <v>3101</v>
      </c>
      <c r="I68" s="565" t="s">
        <v>4895</v>
      </c>
      <c r="J68" s="578" t="s">
        <v>4891</v>
      </c>
      <c r="K68" s="610" t="s">
        <v>6413</v>
      </c>
      <c r="L68" s="610" t="s">
        <v>2458</v>
      </c>
      <c r="M68" s="1302" t="s">
        <v>7193</v>
      </c>
    </row>
    <row r="69" spans="1:13">
      <c r="A69" s="585" t="s">
        <v>84</v>
      </c>
      <c r="B69" s="581" t="s">
        <v>389</v>
      </c>
      <c r="C69" s="578" t="s">
        <v>163</v>
      </c>
      <c r="D69" s="578" t="s">
        <v>114</v>
      </c>
      <c r="E69" s="578" t="s">
        <v>2365</v>
      </c>
      <c r="F69" s="578" t="s">
        <v>209</v>
      </c>
      <c r="G69" s="578" t="s">
        <v>1016</v>
      </c>
      <c r="H69" s="578" t="s">
        <v>550</v>
      </c>
      <c r="I69" s="565" t="s">
        <v>5630</v>
      </c>
      <c r="J69" s="578" t="s">
        <v>4892</v>
      </c>
      <c r="K69" s="610" t="s">
        <v>318</v>
      </c>
      <c r="L69" s="610" t="s">
        <v>6599</v>
      </c>
      <c r="M69" s="1302" t="s">
        <v>283</v>
      </c>
    </row>
    <row r="70" spans="1:13">
      <c r="A70" s="584" t="s">
        <v>85</v>
      </c>
      <c r="B70" s="580" t="s">
        <v>235</v>
      </c>
      <c r="C70" s="578" t="s">
        <v>114</v>
      </c>
      <c r="D70" s="578" t="s">
        <v>173</v>
      </c>
      <c r="E70" s="578" t="s">
        <v>2366</v>
      </c>
      <c r="F70" s="578" t="s">
        <v>3101</v>
      </c>
      <c r="G70" s="578" t="s">
        <v>3585</v>
      </c>
      <c r="H70" s="578" t="s">
        <v>4206</v>
      </c>
      <c r="I70" s="565" t="s">
        <v>124</v>
      </c>
      <c r="J70" s="578" t="s">
        <v>4893</v>
      </c>
      <c r="K70" s="610" t="s">
        <v>6414</v>
      </c>
      <c r="L70" s="610" t="s">
        <v>980</v>
      </c>
      <c r="M70" s="1302" t="s">
        <v>449</v>
      </c>
    </row>
    <row r="71" spans="1:13">
      <c r="A71" s="585" t="s">
        <v>86</v>
      </c>
      <c r="B71" s="581" t="s">
        <v>236</v>
      </c>
      <c r="C71" s="578" t="s">
        <v>114</v>
      </c>
      <c r="D71" s="578" t="s">
        <v>114</v>
      </c>
      <c r="E71" s="578" t="s">
        <v>1256</v>
      </c>
      <c r="F71" s="578" t="s">
        <v>550</v>
      </c>
      <c r="G71" s="578" t="s">
        <v>386</v>
      </c>
      <c r="H71" s="578" t="s">
        <v>4205</v>
      </c>
      <c r="I71" s="565" t="s">
        <v>331</v>
      </c>
      <c r="J71" s="578" t="s">
        <v>4894</v>
      </c>
      <c r="K71" s="610" t="s">
        <v>239</v>
      </c>
      <c r="L71" s="610" t="s">
        <v>6600</v>
      </c>
      <c r="M71" s="1302" t="s">
        <v>147</v>
      </c>
    </row>
    <row r="72" spans="1:13">
      <c r="A72" s="584" t="s">
        <v>87</v>
      </c>
      <c r="B72" s="580" t="s">
        <v>237</v>
      </c>
      <c r="C72" s="578" t="s">
        <v>114</v>
      </c>
      <c r="D72" s="578" t="s">
        <v>232</v>
      </c>
      <c r="E72" s="578" t="s">
        <v>971</v>
      </c>
      <c r="F72" s="578" t="s">
        <v>971</v>
      </c>
      <c r="G72" s="578" t="s">
        <v>2362</v>
      </c>
      <c r="H72" s="578" t="s">
        <v>4207</v>
      </c>
      <c r="I72" s="565" t="s">
        <v>5203</v>
      </c>
      <c r="J72" s="578" t="s">
        <v>4895</v>
      </c>
      <c r="K72" s="610" t="s">
        <v>173</v>
      </c>
      <c r="L72" s="610" t="s">
        <v>6601</v>
      </c>
      <c r="M72" s="1302" t="s">
        <v>173</v>
      </c>
    </row>
    <row r="73" spans="1:13" ht="25.5">
      <c r="A73" s="585" t="s">
        <v>88</v>
      </c>
      <c r="B73" s="581" t="s">
        <v>548</v>
      </c>
      <c r="C73" s="578" t="s">
        <v>114</v>
      </c>
      <c r="D73" s="578" t="s">
        <v>114</v>
      </c>
      <c r="E73" s="578" t="s">
        <v>1256</v>
      </c>
      <c r="F73" s="578" t="s">
        <v>447</v>
      </c>
      <c r="G73" s="578" t="s">
        <v>258</v>
      </c>
      <c r="H73" s="578" t="s">
        <v>163</v>
      </c>
      <c r="I73" s="565" t="s">
        <v>331</v>
      </c>
      <c r="J73" s="578" t="s">
        <v>4896</v>
      </c>
      <c r="K73" s="610" t="s">
        <v>1256</v>
      </c>
      <c r="L73" s="610" t="s">
        <v>6602</v>
      </c>
      <c r="M73" s="1302" t="s">
        <v>1256</v>
      </c>
    </row>
    <row r="74" spans="1:13" ht="16.5" thickBot="1">
      <c r="A74" s="638" t="s">
        <v>20</v>
      </c>
      <c r="B74" s="639" t="s">
        <v>16</v>
      </c>
      <c r="C74" s="639" t="s">
        <v>1829</v>
      </c>
      <c r="D74" s="639" t="s">
        <v>1830</v>
      </c>
      <c r="E74" s="1331" t="s">
        <v>2325</v>
      </c>
      <c r="F74" s="1331">
        <v>2013</v>
      </c>
      <c r="G74" s="1331" t="s">
        <v>3553</v>
      </c>
      <c r="H74" s="1303" t="s">
        <v>4165</v>
      </c>
      <c r="I74" s="751" t="s">
        <v>4674</v>
      </c>
      <c r="J74" s="751" t="s">
        <v>4675</v>
      </c>
      <c r="K74" s="1332" t="s">
        <v>5846</v>
      </c>
      <c r="L74" s="1332" t="s">
        <v>6494</v>
      </c>
      <c r="M74" s="1333" t="s">
        <v>6914</v>
      </c>
    </row>
    <row r="75" spans="1:13" ht="25.5">
      <c r="A75" s="584" t="s">
        <v>69</v>
      </c>
      <c r="B75" s="580" t="s">
        <v>325</v>
      </c>
      <c r="C75" s="578" t="s">
        <v>1850</v>
      </c>
      <c r="D75" s="565" t="s">
        <v>1851</v>
      </c>
      <c r="E75" s="1306" t="s">
        <v>2375</v>
      </c>
      <c r="F75" s="1307" t="s">
        <v>748</v>
      </c>
      <c r="G75" s="1307" t="s">
        <v>1610</v>
      </c>
      <c r="H75" s="1307" t="s">
        <v>4218</v>
      </c>
      <c r="I75" s="1307" t="s">
        <v>1851</v>
      </c>
      <c r="J75" s="1307" t="s">
        <v>4218</v>
      </c>
      <c r="K75" s="1328" t="s">
        <v>1260</v>
      </c>
      <c r="L75" s="1328" t="s">
        <v>1260</v>
      </c>
      <c r="M75" s="1329" t="s">
        <v>1260</v>
      </c>
    </row>
    <row r="76" spans="1:13">
      <c r="A76" s="585" t="s">
        <v>70</v>
      </c>
      <c r="B76" s="581" t="s">
        <v>543</v>
      </c>
      <c r="C76" s="578" t="s">
        <v>1852</v>
      </c>
      <c r="D76" s="578" t="s">
        <v>543</v>
      </c>
      <c r="E76" s="1311" t="s">
        <v>464</v>
      </c>
      <c r="F76" s="578" t="s">
        <v>750</v>
      </c>
      <c r="G76" s="578" t="s">
        <v>752</v>
      </c>
      <c r="H76" s="578" t="s">
        <v>752</v>
      </c>
      <c r="I76" s="565" t="s">
        <v>543</v>
      </c>
      <c r="J76" s="578" t="s">
        <v>752</v>
      </c>
      <c r="K76" s="610" t="s">
        <v>358</v>
      </c>
      <c r="L76" s="610" t="s">
        <v>358</v>
      </c>
      <c r="M76" s="633" t="s">
        <v>358</v>
      </c>
    </row>
    <row r="77" spans="1:13" ht="25.5">
      <c r="A77" s="584" t="s">
        <v>71</v>
      </c>
      <c r="B77" s="580" t="s">
        <v>191</v>
      </c>
      <c r="C77" s="578" t="s">
        <v>168</v>
      </c>
      <c r="D77" s="578" t="s">
        <v>1850</v>
      </c>
      <c r="E77" s="1311" t="s">
        <v>748</v>
      </c>
      <c r="F77" s="578" t="s">
        <v>3084</v>
      </c>
      <c r="G77" s="578" t="s">
        <v>748</v>
      </c>
      <c r="H77" s="578" t="s">
        <v>748</v>
      </c>
      <c r="I77" s="565" t="s">
        <v>360</v>
      </c>
      <c r="J77" s="578" t="s">
        <v>882</v>
      </c>
      <c r="K77" s="578" t="s">
        <v>4693</v>
      </c>
      <c r="L77" s="610" t="s">
        <v>882</v>
      </c>
      <c r="M77" s="633" t="s">
        <v>882</v>
      </c>
    </row>
    <row r="78" spans="1:13" ht="25.5">
      <c r="A78" s="585" t="s">
        <v>72</v>
      </c>
      <c r="B78" s="581" t="s">
        <v>389</v>
      </c>
      <c r="C78" s="578" t="s">
        <v>543</v>
      </c>
      <c r="D78" s="578" t="s">
        <v>1852</v>
      </c>
      <c r="E78" s="1311" t="s">
        <v>2376</v>
      </c>
      <c r="F78" s="578" t="s">
        <v>752</v>
      </c>
      <c r="G78" s="578" t="s">
        <v>750</v>
      </c>
      <c r="H78" s="578" t="s">
        <v>750</v>
      </c>
      <c r="I78" s="565" t="s">
        <v>249</v>
      </c>
      <c r="J78" s="578" t="s">
        <v>1534</v>
      </c>
      <c r="K78" s="578" t="s">
        <v>331</v>
      </c>
      <c r="L78" s="610" t="s">
        <v>322</v>
      </c>
      <c r="M78" s="633" t="s">
        <v>322</v>
      </c>
    </row>
    <row r="79" spans="1:13" ht="25.5">
      <c r="A79" s="584" t="s">
        <v>73</v>
      </c>
      <c r="B79" s="580" t="s">
        <v>225</v>
      </c>
      <c r="C79" s="578" t="s">
        <v>225</v>
      </c>
      <c r="D79" s="578" t="s">
        <v>1853</v>
      </c>
      <c r="E79" s="1311" t="s">
        <v>2377</v>
      </c>
      <c r="F79" s="578" t="s">
        <v>3085</v>
      </c>
      <c r="G79" s="578" t="s">
        <v>3589</v>
      </c>
      <c r="H79" s="578" t="s">
        <v>3591</v>
      </c>
      <c r="I79" s="565" t="s">
        <v>5631</v>
      </c>
      <c r="J79" s="578" t="s">
        <v>4693</v>
      </c>
      <c r="K79" s="578" t="s">
        <v>4696</v>
      </c>
      <c r="L79" s="610" t="s">
        <v>6628</v>
      </c>
      <c r="M79" s="633" t="s">
        <v>6628</v>
      </c>
    </row>
    <row r="80" spans="1:13">
      <c r="A80" s="585" t="s">
        <v>74</v>
      </c>
      <c r="B80" s="581" t="s">
        <v>543</v>
      </c>
      <c r="C80" s="578" t="s">
        <v>543</v>
      </c>
      <c r="D80" s="578" t="s">
        <v>549</v>
      </c>
      <c r="E80" s="1311" t="s">
        <v>464</v>
      </c>
      <c r="F80" s="578" t="s">
        <v>752</v>
      </c>
      <c r="G80" s="578" t="s">
        <v>1617</v>
      </c>
      <c r="H80" s="578" t="s">
        <v>1534</v>
      </c>
      <c r="I80" s="565" t="s">
        <v>331</v>
      </c>
      <c r="J80" s="578" t="s">
        <v>1049</v>
      </c>
      <c r="K80" s="578" t="s">
        <v>358</v>
      </c>
      <c r="L80" s="610" t="s">
        <v>249</v>
      </c>
      <c r="M80" s="633" t="s">
        <v>249</v>
      </c>
    </row>
    <row r="81" spans="1:13">
      <c r="A81" s="584" t="s">
        <v>75</v>
      </c>
      <c r="B81" s="580" t="s">
        <v>223</v>
      </c>
      <c r="C81" s="578" t="s">
        <v>1854</v>
      </c>
      <c r="D81" s="578" t="s">
        <v>1855</v>
      </c>
      <c r="E81" s="1311" t="s">
        <v>2378</v>
      </c>
      <c r="F81" s="578" t="s">
        <v>3086</v>
      </c>
      <c r="G81" s="578" t="s">
        <v>882</v>
      </c>
      <c r="H81" s="578" t="s">
        <v>882</v>
      </c>
      <c r="I81" s="565" t="s">
        <v>5632</v>
      </c>
      <c r="J81" s="578" t="s">
        <v>4694</v>
      </c>
      <c r="K81" s="610" t="s">
        <v>6415</v>
      </c>
      <c r="L81" s="610" t="s">
        <v>6629</v>
      </c>
      <c r="M81" s="1302" t="s">
        <v>1857</v>
      </c>
    </row>
    <row r="82" spans="1:13">
      <c r="A82" s="585" t="s">
        <v>76</v>
      </c>
      <c r="B82" s="581" t="s">
        <v>549</v>
      </c>
      <c r="C82" s="578" t="s">
        <v>592</v>
      </c>
      <c r="D82" s="578" t="s">
        <v>543</v>
      </c>
      <c r="E82" s="1311" t="s">
        <v>447</v>
      </c>
      <c r="F82" s="578" t="s">
        <v>1617</v>
      </c>
      <c r="G82" s="578" t="s">
        <v>322</v>
      </c>
      <c r="H82" s="578" t="s">
        <v>1534</v>
      </c>
      <c r="I82" s="565" t="s">
        <v>447</v>
      </c>
      <c r="J82" s="578" t="s">
        <v>817</v>
      </c>
      <c r="K82" s="610" t="s">
        <v>469</v>
      </c>
      <c r="L82" s="610" t="s">
        <v>671</v>
      </c>
      <c r="M82" s="1302" t="s">
        <v>147</v>
      </c>
    </row>
    <row r="83" spans="1:13">
      <c r="A83" s="584" t="s">
        <v>77</v>
      </c>
      <c r="B83" s="580" t="s">
        <v>224</v>
      </c>
      <c r="C83" s="578" t="s">
        <v>191</v>
      </c>
      <c r="D83" s="578" t="s">
        <v>1856</v>
      </c>
      <c r="E83" s="1311" t="s">
        <v>1248</v>
      </c>
      <c r="F83" s="578" t="s">
        <v>1615</v>
      </c>
      <c r="G83" s="578" t="s">
        <v>3590</v>
      </c>
      <c r="H83" s="578" t="s">
        <v>1613</v>
      </c>
      <c r="I83" s="565" t="s">
        <v>5633</v>
      </c>
      <c r="J83" s="578" t="s">
        <v>1613</v>
      </c>
      <c r="K83" s="610" t="s">
        <v>6416</v>
      </c>
      <c r="L83" s="610" t="s">
        <v>2561</v>
      </c>
      <c r="M83" s="1302" t="s">
        <v>7197</v>
      </c>
    </row>
    <row r="84" spans="1:13">
      <c r="A84" s="585" t="s">
        <v>78</v>
      </c>
      <c r="B84" s="581" t="s">
        <v>536</v>
      </c>
      <c r="C84" s="578" t="s">
        <v>543</v>
      </c>
      <c r="D84" s="578" t="s">
        <v>331</v>
      </c>
      <c r="E84" s="1311" t="s">
        <v>447</v>
      </c>
      <c r="F84" s="578" t="s">
        <v>1049</v>
      </c>
      <c r="G84" s="578" t="s">
        <v>322</v>
      </c>
      <c r="H84" s="578" t="s">
        <v>752</v>
      </c>
      <c r="I84" s="565" t="s">
        <v>5634</v>
      </c>
      <c r="J84" s="578" t="s">
        <v>1617</v>
      </c>
      <c r="K84" s="610" t="s">
        <v>252</v>
      </c>
      <c r="L84" s="610" t="s">
        <v>1273</v>
      </c>
      <c r="M84" s="1302" t="s">
        <v>1220</v>
      </c>
    </row>
    <row r="85" spans="1:13">
      <c r="A85" s="584" t="s">
        <v>79</v>
      </c>
      <c r="B85" s="580" t="s">
        <v>222</v>
      </c>
      <c r="C85" s="578" t="s">
        <v>1214</v>
      </c>
      <c r="D85" s="578" t="s">
        <v>1857</v>
      </c>
      <c r="E85" s="1311" t="s">
        <v>2379</v>
      </c>
      <c r="F85" s="578" t="s">
        <v>3087</v>
      </c>
      <c r="G85" s="578" t="s">
        <v>3591</v>
      </c>
      <c r="H85" s="578" t="s">
        <v>1611</v>
      </c>
      <c r="I85" s="565" t="s">
        <v>1853</v>
      </c>
      <c r="J85" s="578" t="s">
        <v>4696</v>
      </c>
      <c r="K85" s="610" t="s">
        <v>882</v>
      </c>
      <c r="L85" s="610" t="s">
        <v>4220</v>
      </c>
      <c r="M85" s="633" t="s">
        <v>6629</v>
      </c>
    </row>
    <row r="86" spans="1:13">
      <c r="A86" s="585" t="s">
        <v>80</v>
      </c>
      <c r="B86" s="581" t="s">
        <v>536</v>
      </c>
      <c r="C86" s="578" t="s">
        <v>543</v>
      </c>
      <c r="D86" s="578" t="s">
        <v>331</v>
      </c>
      <c r="E86" s="1311" t="s">
        <v>2380</v>
      </c>
      <c r="F86" s="578" t="s">
        <v>3088</v>
      </c>
      <c r="G86" s="578" t="s">
        <v>1417</v>
      </c>
      <c r="H86" s="578" t="s">
        <v>1617</v>
      </c>
      <c r="I86" s="565" t="s">
        <v>5634</v>
      </c>
      <c r="J86" s="578" t="s">
        <v>1617</v>
      </c>
      <c r="K86" s="610" t="s">
        <v>249</v>
      </c>
      <c r="L86" s="610" t="s">
        <v>331</v>
      </c>
      <c r="M86" s="633" t="s">
        <v>671</v>
      </c>
    </row>
    <row r="87" spans="1:13" ht="25.5">
      <c r="A87" s="584" t="s">
        <v>81</v>
      </c>
      <c r="B87" s="580" t="s">
        <v>343</v>
      </c>
      <c r="C87" s="578" t="s">
        <v>1215</v>
      </c>
      <c r="D87" s="578" t="s">
        <v>1858</v>
      </c>
      <c r="E87" s="1311" t="s">
        <v>2381</v>
      </c>
      <c r="F87" s="578" t="s">
        <v>3089</v>
      </c>
      <c r="G87" s="578" t="s">
        <v>3592</v>
      </c>
      <c r="H87" s="578" t="s">
        <v>4219</v>
      </c>
      <c r="I87" s="565" t="s">
        <v>1855</v>
      </c>
      <c r="J87" s="578" t="s">
        <v>2383</v>
      </c>
      <c r="K87" s="610" t="s">
        <v>6417</v>
      </c>
      <c r="L87" s="610" t="s">
        <v>6630</v>
      </c>
      <c r="M87" s="1302" t="s">
        <v>1162</v>
      </c>
    </row>
    <row r="88" spans="1:13">
      <c r="A88" s="585" t="s">
        <v>82</v>
      </c>
      <c r="B88" s="581" t="s">
        <v>550</v>
      </c>
      <c r="C88" s="578" t="s">
        <v>543</v>
      </c>
      <c r="D88" s="578" t="s">
        <v>1859</v>
      </c>
      <c r="E88" s="1311" t="s">
        <v>2382</v>
      </c>
      <c r="F88" s="578" t="s">
        <v>322</v>
      </c>
      <c r="G88" s="578" t="s">
        <v>322</v>
      </c>
      <c r="H88" s="578" t="s">
        <v>752</v>
      </c>
      <c r="I88" s="565" t="s">
        <v>5634</v>
      </c>
      <c r="J88" s="578" t="s">
        <v>3588</v>
      </c>
      <c r="K88" s="610" t="s">
        <v>316</v>
      </c>
      <c r="L88" s="610" t="s">
        <v>1273</v>
      </c>
      <c r="M88" s="1302" t="s">
        <v>358</v>
      </c>
    </row>
    <row r="89" spans="1:13">
      <c r="A89" s="584" t="s">
        <v>83</v>
      </c>
      <c r="B89" s="580" t="s">
        <v>344</v>
      </c>
      <c r="C89" s="578" t="s">
        <v>1860</v>
      </c>
      <c r="D89" s="578" t="s">
        <v>1861</v>
      </c>
      <c r="E89" s="1311" t="s">
        <v>1615</v>
      </c>
      <c r="F89" s="578" t="s">
        <v>3090</v>
      </c>
      <c r="G89" s="578" t="s">
        <v>3593</v>
      </c>
      <c r="H89" s="578" t="s">
        <v>3593</v>
      </c>
      <c r="I89" s="565" t="s">
        <v>5635</v>
      </c>
      <c r="J89" s="578" t="s">
        <v>4697</v>
      </c>
      <c r="K89" s="610" t="s">
        <v>1613</v>
      </c>
      <c r="L89" s="610" t="s">
        <v>6631</v>
      </c>
      <c r="M89" s="1302" t="s">
        <v>847</v>
      </c>
    </row>
    <row r="90" spans="1:13">
      <c r="A90" s="585" t="s">
        <v>84</v>
      </c>
      <c r="B90" s="581" t="s">
        <v>543</v>
      </c>
      <c r="C90" s="578" t="s">
        <v>181</v>
      </c>
      <c r="D90" s="578" t="s">
        <v>1839</v>
      </c>
      <c r="E90" s="1311" t="s">
        <v>2382</v>
      </c>
      <c r="F90" s="578" t="s">
        <v>1617</v>
      </c>
      <c r="G90" s="578" t="s">
        <v>1617</v>
      </c>
      <c r="H90" s="578" t="s">
        <v>752</v>
      </c>
      <c r="I90" s="565" t="s">
        <v>672</v>
      </c>
      <c r="J90" s="578" t="s">
        <v>1725</v>
      </c>
      <c r="K90" s="610" t="s">
        <v>358</v>
      </c>
      <c r="L90" s="610" t="s">
        <v>2386</v>
      </c>
      <c r="M90" s="1302" t="s">
        <v>283</v>
      </c>
    </row>
    <row r="91" spans="1:13">
      <c r="A91" s="584" t="s">
        <v>85</v>
      </c>
      <c r="B91" s="580" t="s">
        <v>227</v>
      </c>
      <c r="C91" s="578" t="s">
        <v>227</v>
      </c>
      <c r="D91" s="578" t="s">
        <v>1862</v>
      </c>
      <c r="E91" s="1311" t="s">
        <v>1616</v>
      </c>
      <c r="F91" s="578" t="s">
        <v>3091</v>
      </c>
      <c r="G91" s="578" t="s">
        <v>1613</v>
      </c>
      <c r="H91" s="578" t="s">
        <v>4220</v>
      </c>
      <c r="I91" s="565" t="s">
        <v>5636</v>
      </c>
      <c r="J91" s="578" t="s">
        <v>4698</v>
      </c>
      <c r="K91" s="610" t="s">
        <v>6418</v>
      </c>
      <c r="L91" s="610" t="s">
        <v>6415</v>
      </c>
      <c r="M91" s="1302" t="s">
        <v>7198</v>
      </c>
    </row>
    <row r="92" spans="1:13">
      <c r="A92" s="585" t="s">
        <v>86</v>
      </c>
      <c r="B92" s="581" t="s">
        <v>543</v>
      </c>
      <c r="C92" s="578" t="s">
        <v>543</v>
      </c>
      <c r="D92" s="578" t="s">
        <v>331</v>
      </c>
      <c r="E92" s="1311" t="s">
        <v>2380</v>
      </c>
      <c r="F92" s="578" t="s">
        <v>3092</v>
      </c>
      <c r="G92" s="578" t="s">
        <v>1617</v>
      </c>
      <c r="H92" s="578" t="s">
        <v>4221</v>
      </c>
      <c r="I92" s="565" t="s">
        <v>3282</v>
      </c>
      <c r="J92" s="578" t="s">
        <v>1534</v>
      </c>
      <c r="K92" s="610" t="s">
        <v>554</v>
      </c>
      <c r="L92" s="610" t="s">
        <v>469</v>
      </c>
      <c r="M92" s="1302" t="s">
        <v>283</v>
      </c>
    </row>
    <row r="93" spans="1:13" ht="25.5">
      <c r="A93" s="584" t="s">
        <v>87</v>
      </c>
      <c r="B93" s="580" t="s">
        <v>226</v>
      </c>
      <c r="C93" s="578" t="s">
        <v>1863</v>
      </c>
      <c r="D93" s="578" t="s">
        <v>1864</v>
      </c>
      <c r="E93" s="1311" t="s">
        <v>2383</v>
      </c>
      <c r="F93" s="578" t="s">
        <v>3093</v>
      </c>
      <c r="G93" s="578" t="s">
        <v>3594</v>
      </c>
      <c r="H93" s="578" t="s">
        <v>4222</v>
      </c>
      <c r="I93" s="565" t="s">
        <v>1857</v>
      </c>
      <c r="J93" s="578" t="s">
        <v>1615</v>
      </c>
      <c r="K93" s="610" t="s">
        <v>6419</v>
      </c>
      <c r="L93" s="610" t="s">
        <v>6632</v>
      </c>
      <c r="M93" s="1302" t="s">
        <v>7199</v>
      </c>
    </row>
    <row r="94" spans="1:13" ht="13.5" thickBot="1">
      <c r="A94" s="585" t="s">
        <v>88</v>
      </c>
      <c r="B94" s="581" t="s">
        <v>551</v>
      </c>
      <c r="C94" s="578" t="s">
        <v>536</v>
      </c>
      <c r="D94" s="578" t="s">
        <v>1865</v>
      </c>
      <c r="E94" s="1313" t="s">
        <v>2384</v>
      </c>
      <c r="F94" s="587" t="s">
        <v>752</v>
      </c>
      <c r="G94" s="587" t="s">
        <v>3092</v>
      </c>
      <c r="H94" s="587" t="s">
        <v>1041</v>
      </c>
      <c r="I94" s="1330" t="s">
        <v>331</v>
      </c>
      <c r="J94" s="587" t="s">
        <v>1049</v>
      </c>
      <c r="K94" s="642" t="s">
        <v>469</v>
      </c>
      <c r="L94" s="642" t="s">
        <v>249</v>
      </c>
      <c r="M94" s="1334" t="s">
        <v>283</v>
      </c>
    </row>
    <row r="95" spans="1:13" ht="16.5" thickBot="1">
      <c r="A95" s="638" t="s">
        <v>2283</v>
      </c>
      <c r="B95" s="639" t="s">
        <v>16</v>
      </c>
      <c r="C95" s="639" t="s">
        <v>1829</v>
      </c>
      <c r="D95" s="639" t="s">
        <v>1830</v>
      </c>
      <c r="E95" s="1322" t="s">
        <v>2325</v>
      </c>
      <c r="F95" s="1322">
        <v>2013</v>
      </c>
      <c r="G95" s="1322" t="s">
        <v>3553</v>
      </c>
      <c r="H95" s="1323" t="s">
        <v>4165</v>
      </c>
      <c r="I95" s="406" t="s">
        <v>4674</v>
      </c>
      <c r="J95" s="406" t="s">
        <v>4675</v>
      </c>
      <c r="K95" s="1324" t="s">
        <v>5846</v>
      </c>
      <c r="L95" s="1324" t="s">
        <v>6494</v>
      </c>
      <c r="M95" s="1335" t="s">
        <v>6914</v>
      </c>
    </row>
    <row r="96" spans="1:13" ht="15">
      <c r="A96" s="584" t="s">
        <v>69</v>
      </c>
      <c r="B96" s="580" t="s">
        <v>213</v>
      </c>
      <c r="C96" s="578" t="s">
        <v>216</v>
      </c>
      <c r="D96" s="565" t="s">
        <v>1226</v>
      </c>
      <c r="E96" s="1306" t="s">
        <v>118</v>
      </c>
      <c r="F96" s="1307" t="s">
        <v>1608</v>
      </c>
      <c r="G96" s="1307" t="s">
        <v>3617</v>
      </c>
      <c r="H96" s="1307" t="s">
        <v>1230</v>
      </c>
      <c r="I96" s="1307" t="s">
        <v>173</v>
      </c>
      <c r="J96" s="1327" t="s">
        <v>4897</v>
      </c>
      <c r="K96" s="1328" t="s">
        <v>6420</v>
      </c>
      <c r="L96" s="1328" t="s">
        <v>867</v>
      </c>
      <c r="M96" s="1310" t="s">
        <v>7341</v>
      </c>
    </row>
    <row r="97" spans="1:13" ht="15">
      <c r="A97" s="585" t="s">
        <v>70</v>
      </c>
      <c r="B97" s="581" t="s">
        <v>673</v>
      </c>
      <c r="C97" s="578" t="s">
        <v>169</v>
      </c>
      <c r="D97" s="578" t="s">
        <v>283</v>
      </c>
      <c r="E97" s="1311" t="s">
        <v>463</v>
      </c>
      <c r="F97" s="578" t="s">
        <v>3436</v>
      </c>
      <c r="G97" s="578" t="s">
        <v>250</v>
      </c>
      <c r="H97" s="578" t="s">
        <v>4412</v>
      </c>
      <c r="I97" s="565" t="s">
        <v>709</v>
      </c>
      <c r="J97" s="578" t="s">
        <v>169</v>
      </c>
      <c r="K97" s="612" t="s">
        <v>6421</v>
      </c>
      <c r="L97" s="612" t="s">
        <v>358</v>
      </c>
      <c r="M97" s="643" t="s">
        <v>283</v>
      </c>
    </row>
    <row r="98" spans="1:13" ht="15">
      <c r="A98" s="584" t="s">
        <v>71</v>
      </c>
      <c r="B98" s="580" t="s">
        <v>220</v>
      </c>
      <c r="C98" s="578" t="s">
        <v>772</v>
      </c>
      <c r="D98" s="578" t="s">
        <v>1227</v>
      </c>
      <c r="E98" s="1311" t="s">
        <v>214</v>
      </c>
      <c r="F98" s="578" t="s">
        <v>499</v>
      </c>
      <c r="G98" s="578" t="s">
        <v>3618</v>
      </c>
      <c r="H98" s="578" t="s">
        <v>3596</v>
      </c>
      <c r="I98" s="565" t="s">
        <v>1870</v>
      </c>
      <c r="J98" s="578" t="s">
        <v>172</v>
      </c>
      <c r="K98" s="612" t="s">
        <v>5644</v>
      </c>
      <c r="L98" s="612" t="s">
        <v>6420</v>
      </c>
      <c r="M98" s="643" t="s">
        <v>5644</v>
      </c>
    </row>
    <row r="99" spans="1:13" ht="15">
      <c r="A99" s="585" t="s">
        <v>72</v>
      </c>
      <c r="B99" s="581" t="s">
        <v>674</v>
      </c>
      <c r="C99" s="578" t="s">
        <v>250</v>
      </c>
      <c r="D99" s="578" t="s">
        <v>671</v>
      </c>
      <c r="E99" s="1311" t="s">
        <v>671</v>
      </c>
      <c r="F99" s="578" t="s">
        <v>447</v>
      </c>
      <c r="G99" s="578" t="s">
        <v>399</v>
      </c>
      <c r="H99" s="578" t="s">
        <v>4413</v>
      </c>
      <c r="I99" s="565" t="s">
        <v>5547</v>
      </c>
      <c r="J99" s="578" t="s">
        <v>3626</v>
      </c>
      <c r="K99" s="612" t="s">
        <v>1292</v>
      </c>
      <c r="L99" s="612" t="s">
        <v>973</v>
      </c>
      <c r="M99" s="643" t="s">
        <v>250</v>
      </c>
    </row>
    <row r="100" spans="1:13" ht="15">
      <c r="A100" s="584" t="s">
        <v>73</v>
      </c>
      <c r="B100" s="580" t="s">
        <v>212</v>
      </c>
      <c r="C100" s="578" t="s">
        <v>773</v>
      </c>
      <c r="D100" s="578" t="s">
        <v>1228</v>
      </c>
      <c r="E100" s="1311" t="s">
        <v>2406</v>
      </c>
      <c r="F100" s="578" t="s">
        <v>3438</v>
      </c>
      <c r="G100" s="578" t="s">
        <v>2434</v>
      </c>
      <c r="H100" s="578" t="s">
        <v>4414</v>
      </c>
      <c r="I100" s="565" t="s">
        <v>777</v>
      </c>
      <c r="J100" s="578" t="s">
        <v>3618</v>
      </c>
      <c r="K100" s="612" t="s">
        <v>3624</v>
      </c>
      <c r="L100" s="612" t="s">
        <v>5644</v>
      </c>
      <c r="M100" s="643" t="s">
        <v>219</v>
      </c>
    </row>
    <row r="101" spans="1:13" ht="15">
      <c r="A101" s="585" t="s">
        <v>74</v>
      </c>
      <c r="B101" s="581" t="s">
        <v>447</v>
      </c>
      <c r="C101" s="578" t="s">
        <v>1866</v>
      </c>
      <c r="D101" s="578" t="s">
        <v>258</v>
      </c>
      <c r="E101" s="1311" t="s">
        <v>331</v>
      </c>
      <c r="F101" s="578" t="s">
        <v>320</v>
      </c>
      <c r="G101" s="578" t="s">
        <v>3608</v>
      </c>
      <c r="H101" s="578" t="s">
        <v>4415</v>
      </c>
      <c r="I101" s="565" t="s">
        <v>147</v>
      </c>
      <c r="J101" s="578" t="s">
        <v>4901</v>
      </c>
      <c r="K101" s="612" t="s">
        <v>2722</v>
      </c>
      <c r="L101" s="612" t="s">
        <v>3050</v>
      </c>
      <c r="M101" s="643" t="s">
        <v>676</v>
      </c>
    </row>
    <row r="102" spans="1:13" ht="15">
      <c r="A102" s="584" t="s">
        <v>75</v>
      </c>
      <c r="B102" s="580" t="s">
        <v>218</v>
      </c>
      <c r="C102" s="578" t="s">
        <v>213</v>
      </c>
      <c r="D102" s="578" t="s">
        <v>213</v>
      </c>
      <c r="E102" s="1311" t="s">
        <v>173</v>
      </c>
      <c r="F102" s="578" t="s">
        <v>213</v>
      </c>
      <c r="G102" s="578" t="s">
        <v>3619</v>
      </c>
      <c r="H102" s="578" t="s">
        <v>4416</v>
      </c>
      <c r="I102" s="565" t="s">
        <v>3730</v>
      </c>
      <c r="J102" s="578" t="s">
        <v>4707</v>
      </c>
      <c r="K102" s="612" t="s">
        <v>172</v>
      </c>
      <c r="L102" s="612" t="s">
        <v>3624</v>
      </c>
      <c r="M102" s="643" t="s">
        <v>214</v>
      </c>
    </row>
    <row r="103" spans="1:13" ht="15">
      <c r="A103" s="585" t="s">
        <v>76</v>
      </c>
      <c r="B103" s="581" t="s">
        <v>675</v>
      </c>
      <c r="C103" s="578" t="s">
        <v>1867</v>
      </c>
      <c r="D103" s="578" t="s">
        <v>399</v>
      </c>
      <c r="E103" s="1311" t="s">
        <v>709</v>
      </c>
      <c r="F103" s="578" t="s">
        <v>399</v>
      </c>
      <c r="G103" s="578" t="s">
        <v>3620</v>
      </c>
      <c r="H103" s="578" t="s">
        <v>147</v>
      </c>
      <c r="I103" s="565" t="s">
        <v>535</v>
      </c>
      <c r="J103" s="578" t="s">
        <v>169</v>
      </c>
      <c r="K103" s="612" t="s">
        <v>6422</v>
      </c>
      <c r="L103" s="612" t="s">
        <v>454</v>
      </c>
      <c r="M103" s="643" t="s">
        <v>250</v>
      </c>
    </row>
    <row r="104" spans="1:13" ht="25.5">
      <c r="A104" s="584" t="s">
        <v>77</v>
      </c>
      <c r="B104" s="580" t="s">
        <v>216</v>
      </c>
      <c r="C104" s="578" t="s">
        <v>173</v>
      </c>
      <c r="D104" s="578" t="s">
        <v>1229</v>
      </c>
      <c r="E104" s="1311" t="s">
        <v>566</v>
      </c>
      <c r="F104" s="578" t="s">
        <v>1870</v>
      </c>
      <c r="G104" s="578" t="s">
        <v>3621</v>
      </c>
      <c r="H104" s="578" t="s">
        <v>4417</v>
      </c>
      <c r="I104" s="578" t="s">
        <v>5548</v>
      </c>
      <c r="J104" s="578" t="s">
        <v>4898</v>
      </c>
      <c r="K104" s="612" t="s">
        <v>6423</v>
      </c>
      <c r="L104" s="612" t="s">
        <v>172</v>
      </c>
      <c r="M104" s="643" t="s">
        <v>3730</v>
      </c>
    </row>
    <row r="105" spans="1:13" ht="15">
      <c r="A105" s="585" t="s">
        <v>78</v>
      </c>
      <c r="B105" s="581" t="s">
        <v>320</v>
      </c>
      <c r="C105" s="578" t="s">
        <v>447</v>
      </c>
      <c r="D105" s="578" t="s">
        <v>671</v>
      </c>
      <c r="E105" s="1311" t="s">
        <v>671</v>
      </c>
      <c r="F105" s="578" t="s">
        <v>809</v>
      </c>
      <c r="G105" s="578" t="s">
        <v>160</v>
      </c>
      <c r="H105" s="578" t="s">
        <v>4418</v>
      </c>
      <c r="I105" s="578" t="s">
        <v>4415</v>
      </c>
      <c r="J105" s="578" t="s">
        <v>674</v>
      </c>
      <c r="K105" s="612" t="s">
        <v>3270</v>
      </c>
      <c r="L105" s="612" t="s">
        <v>463</v>
      </c>
      <c r="M105" s="643" t="s">
        <v>454</v>
      </c>
    </row>
    <row r="106" spans="1:13" ht="15">
      <c r="A106" s="584" t="s">
        <v>79</v>
      </c>
      <c r="B106" s="580" t="s">
        <v>173</v>
      </c>
      <c r="C106" s="578" t="s">
        <v>776</v>
      </c>
      <c r="D106" s="578" t="s">
        <v>144</v>
      </c>
      <c r="E106" s="1311" t="s">
        <v>777</v>
      </c>
      <c r="F106" s="578" t="s">
        <v>806</v>
      </c>
      <c r="G106" s="578" t="s">
        <v>3607</v>
      </c>
      <c r="H106" s="578" t="s">
        <v>3598</v>
      </c>
      <c r="I106" s="578" t="s">
        <v>4414</v>
      </c>
      <c r="J106" s="578" t="s">
        <v>4699</v>
      </c>
      <c r="K106" s="612" t="s">
        <v>6424</v>
      </c>
      <c r="L106" s="612" t="s">
        <v>6801</v>
      </c>
      <c r="M106" s="643" t="s">
        <v>5890</v>
      </c>
    </row>
    <row r="107" spans="1:13" ht="15">
      <c r="A107" s="585" t="s">
        <v>80</v>
      </c>
      <c r="B107" s="581" t="s">
        <v>447</v>
      </c>
      <c r="C107" s="578" t="s">
        <v>1866</v>
      </c>
      <c r="D107" s="578" t="s">
        <v>331</v>
      </c>
      <c r="E107" s="1311" t="s">
        <v>331</v>
      </c>
      <c r="F107" s="578" t="s">
        <v>3439</v>
      </c>
      <c r="G107" s="578" t="s">
        <v>3440</v>
      </c>
      <c r="H107" s="578" t="s">
        <v>4419</v>
      </c>
      <c r="I107" s="578" t="s">
        <v>4415</v>
      </c>
      <c r="J107" s="578" t="s">
        <v>2719</v>
      </c>
      <c r="K107" s="610" t="s">
        <v>6421</v>
      </c>
      <c r="L107" s="610" t="s">
        <v>3050</v>
      </c>
      <c r="M107" s="643" t="s">
        <v>250</v>
      </c>
    </row>
    <row r="108" spans="1:13" ht="15">
      <c r="A108" s="584" t="s">
        <v>81</v>
      </c>
      <c r="B108" s="580" t="s">
        <v>1868</v>
      </c>
      <c r="C108" s="578" t="s">
        <v>777</v>
      </c>
      <c r="D108" s="578" t="s">
        <v>371</v>
      </c>
      <c r="E108" s="1311" t="s">
        <v>2407</v>
      </c>
      <c r="F108" s="578" t="s">
        <v>1093</v>
      </c>
      <c r="G108" s="578" t="s">
        <v>3622</v>
      </c>
      <c r="H108" s="578" t="s">
        <v>146</v>
      </c>
      <c r="I108" s="578" t="s">
        <v>448</v>
      </c>
      <c r="J108" s="578" t="s">
        <v>4899</v>
      </c>
      <c r="K108" s="610" t="s">
        <v>6425</v>
      </c>
      <c r="L108" s="610" t="s">
        <v>6423</v>
      </c>
      <c r="M108" s="643" t="s">
        <v>5891</v>
      </c>
    </row>
    <row r="109" spans="1:13" ht="15">
      <c r="A109" s="585" t="s">
        <v>82</v>
      </c>
      <c r="B109" s="581" t="s">
        <v>674</v>
      </c>
      <c r="C109" s="578" t="s">
        <v>778</v>
      </c>
      <c r="D109" s="578" t="s">
        <v>331</v>
      </c>
      <c r="E109" s="1311" t="s">
        <v>2410</v>
      </c>
      <c r="F109" s="578" t="s">
        <v>1460</v>
      </c>
      <c r="G109" s="578" t="s">
        <v>824</v>
      </c>
      <c r="H109" s="578" t="s">
        <v>147</v>
      </c>
      <c r="I109" s="578" t="s">
        <v>4418</v>
      </c>
      <c r="J109" s="578" t="s">
        <v>4902</v>
      </c>
      <c r="K109" s="610" t="s">
        <v>160</v>
      </c>
      <c r="L109" s="610" t="s">
        <v>3270</v>
      </c>
      <c r="M109" s="643" t="s">
        <v>6088</v>
      </c>
    </row>
    <row r="110" spans="1:13" ht="15">
      <c r="A110" s="584" t="s">
        <v>83</v>
      </c>
      <c r="B110" s="580" t="s">
        <v>219</v>
      </c>
      <c r="C110" s="578" t="s">
        <v>146</v>
      </c>
      <c r="D110" s="578" t="s">
        <v>173</v>
      </c>
      <c r="E110" s="1311" t="s">
        <v>2408</v>
      </c>
      <c r="F110" s="578" t="s">
        <v>2390</v>
      </c>
      <c r="G110" s="578" t="s">
        <v>3623</v>
      </c>
      <c r="H110" s="578" t="s">
        <v>779</v>
      </c>
      <c r="I110" s="578" t="s">
        <v>5549</v>
      </c>
      <c r="J110" s="578" t="s">
        <v>4706</v>
      </c>
      <c r="K110" s="610" t="s">
        <v>6426</v>
      </c>
      <c r="L110" s="610" t="s">
        <v>4898</v>
      </c>
      <c r="M110" s="643" t="s">
        <v>5888</v>
      </c>
    </row>
    <row r="111" spans="1:13" ht="15">
      <c r="A111" s="585" t="s">
        <v>84</v>
      </c>
      <c r="B111" s="581" t="s">
        <v>676</v>
      </c>
      <c r="C111" s="578" t="s">
        <v>778</v>
      </c>
      <c r="D111" s="578" t="s">
        <v>709</v>
      </c>
      <c r="E111" s="1311" t="s">
        <v>463</v>
      </c>
      <c r="F111" s="578" t="s">
        <v>147</v>
      </c>
      <c r="G111" s="578" t="s">
        <v>386</v>
      </c>
      <c r="H111" s="578" t="s">
        <v>4420</v>
      </c>
      <c r="I111" s="578" t="s">
        <v>447</v>
      </c>
      <c r="J111" s="578" t="s">
        <v>447</v>
      </c>
      <c r="K111" s="610" t="s">
        <v>1292</v>
      </c>
      <c r="L111" s="610" t="s">
        <v>3050</v>
      </c>
      <c r="M111" s="643" t="s">
        <v>3270</v>
      </c>
    </row>
    <row r="112" spans="1:13" ht="15">
      <c r="A112" s="584" t="s">
        <v>85</v>
      </c>
      <c r="B112" s="580" t="s">
        <v>217</v>
      </c>
      <c r="C112" s="578" t="s">
        <v>144</v>
      </c>
      <c r="D112" s="578" t="s">
        <v>1868</v>
      </c>
      <c r="E112" s="1311" t="s">
        <v>1608</v>
      </c>
      <c r="F112" s="578" t="s">
        <v>173</v>
      </c>
      <c r="G112" s="578" t="s">
        <v>3624</v>
      </c>
      <c r="H112" s="578" t="s">
        <v>173</v>
      </c>
      <c r="I112" s="578" t="s">
        <v>5550</v>
      </c>
      <c r="J112" s="578" t="s">
        <v>3624</v>
      </c>
      <c r="K112" s="610" t="s">
        <v>6427</v>
      </c>
      <c r="L112" s="610" t="s">
        <v>6802</v>
      </c>
      <c r="M112" s="643" t="s">
        <v>7208</v>
      </c>
    </row>
    <row r="113" spans="1:13" ht="25.5">
      <c r="A113" s="585" t="s">
        <v>86</v>
      </c>
      <c r="B113" s="581" t="s">
        <v>677</v>
      </c>
      <c r="C113" s="578" t="s">
        <v>778</v>
      </c>
      <c r="D113" s="578" t="s">
        <v>671</v>
      </c>
      <c r="E113" s="1311" t="s">
        <v>1609</v>
      </c>
      <c r="F113" s="578" t="s">
        <v>3440</v>
      </c>
      <c r="G113" s="578" t="s">
        <v>3625</v>
      </c>
      <c r="H113" s="578" t="s">
        <v>709</v>
      </c>
      <c r="I113" s="578" t="s">
        <v>5551</v>
      </c>
      <c r="J113" s="578" t="s">
        <v>4703</v>
      </c>
      <c r="K113" s="600" t="s">
        <v>4247</v>
      </c>
      <c r="L113" s="600" t="s">
        <v>463</v>
      </c>
      <c r="M113" s="643" t="s">
        <v>160</v>
      </c>
    </row>
    <row r="114" spans="1:13" ht="15">
      <c r="A114" s="584" t="s">
        <v>87</v>
      </c>
      <c r="B114" s="580" t="s">
        <v>215</v>
      </c>
      <c r="C114" s="578" t="s">
        <v>1151</v>
      </c>
      <c r="D114" s="578" t="s">
        <v>1230</v>
      </c>
      <c r="E114" s="1311" t="s">
        <v>2409</v>
      </c>
      <c r="F114" s="578" t="s">
        <v>214</v>
      </c>
      <c r="G114" s="578" t="s">
        <v>277</v>
      </c>
      <c r="H114" s="578"/>
      <c r="I114" s="578" t="s">
        <v>5552</v>
      </c>
      <c r="J114" s="578" t="s">
        <v>4900</v>
      </c>
      <c r="K114" s="600" t="s">
        <v>3441</v>
      </c>
      <c r="L114" s="600" t="s">
        <v>6803</v>
      </c>
      <c r="M114" s="643" t="s">
        <v>7204</v>
      </c>
    </row>
    <row r="115" spans="1:13" ht="25.5">
      <c r="A115" s="585" t="s">
        <v>88</v>
      </c>
      <c r="B115" s="581" t="s">
        <v>674</v>
      </c>
      <c r="C115" s="578" t="s">
        <v>169</v>
      </c>
      <c r="D115" s="578" t="s">
        <v>258</v>
      </c>
      <c r="E115" s="1311" t="s">
        <v>2411</v>
      </c>
      <c r="F115" s="578" t="s">
        <v>250</v>
      </c>
      <c r="G115" s="578" t="s">
        <v>3626</v>
      </c>
      <c r="H115" s="578"/>
      <c r="I115" s="578" t="s">
        <v>5553</v>
      </c>
      <c r="J115" s="578" t="s">
        <v>3559</v>
      </c>
      <c r="K115" s="600" t="s">
        <v>2722</v>
      </c>
      <c r="L115" s="600" t="s">
        <v>160</v>
      </c>
      <c r="M115" s="643" t="s">
        <v>454</v>
      </c>
    </row>
    <row r="116" spans="1:13">
      <c r="A116" s="584" t="s">
        <v>687</v>
      </c>
      <c r="B116" s="580"/>
      <c r="C116" s="578"/>
      <c r="D116" s="565" t="s">
        <v>1607</v>
      </c>
      <c r="E116" s="1312" t="s">
        <v>2394</v>
      </c>
      <c r="F116" s="565" t="s">
        <v>3441</v>
      </c>
      <c r="G116" s="565" t="s">
        <v>3596</v>
      </c>
      <c r="H116" s="565"/>
      <c r="I116" s="565" t="s">
        <v>867</v>
      </c>
      <c r="J116" s="578" t="s">
        <v>3441</v>
      </c>
      <c r="L116" s="600" t="s">
        <v>6796</v>
      </c>
      <c r="M116" s="597" t="s">
        <v>7349</v>
      </c>
    </row>
    <row r="117" spans="1:13">
      <c r="A117" s="585" t="s">
        <v>688</v>
      </c>
      <c r="B117" s="581"/>
      <c r="C117" s="578"/>
      <c r="D117" s="578" t="s">
        <v>447</v>
      </c>
      <c r="E117" s="1311" t="s">
        <v>387</v>
      </c>
      <c r="F117" s="578" t="s">
        <v>684</v>
      </c>
      <c r="G117" s="578" t="s">
        <v>3597</v>
      </c>
      <c r="H117" s="578"/>
      <c r="I117" s="565" t="s">
        <v>752</v>
      </c>
      <c r="J117" s="578"/>
      <c r="L117" s="600" t="s">
        <v>331</v>
      </c>
      <c r="M117" s="597" t="s">
        <v>250</v>
      </c>
    </row>
    <row r="118" spans="1:13">
      <c r="A118" s="584" t="s">
        <v>689</v>
      </c>
      <c r="B118" s="580"/>
      <c r="C118" s="578"/>
      <c r="D118" s="578" t="s">
        <v>663</v>
      </c>
      <c r="E118" s="1311" t="s">
        <v>2395</v>
      </c>
      <c r="F118" s="578" t="s">
        <v>3442</v>
      </c>
      <c r="G118" s="578" t="s">
        <v>3598</v>
      </c>
      <c r="H118" s="578"/>
      <c r="I118" s="565" t="s">
        <v>2434</v>
      </c>
      <c r="J118" s="578" t="s">
        <v>1608</v>
      </c>
      <c r="L118" s="600" t="s">
        <v>219</v>
      </c>
      <c r="M118" s="597" t="s">
        <v>1228</v>
      </c>
    </row>
    <row r="119" spans="1:13">
      <c r="A119" s="585" t="s">
        <v>690</v>
      </c>
      <c r="B119" s="581"/>
      <c r="C119" s="578"/>
      <c r="D119" s="578" t="s">
        <v>169</v>
      </c>
      <c r="E119" s="1311" t="s">
        <v>809</v>
      </c>
      <c r="F119" s="578" t="s">
        <v>147</v>
      </c>
      <c r="G119" s="578" t="s">
        <v>3599</v>
      </c>
      <c r="H119" s="578"/>
      <c r="I119" s="578" t="s">
        <v>815</v>
      </c>
      <c r="J119" s="578"/>
      <c r="L119" s="600" t="s">
        <v>355</v>
      </c>
      <c r="M119" s="597" t="s">
        <v>96</v>
      </c>
    </row>
    <row r="120" spans="1:13">
      <c r="A120" s="584" t="s">
        <v>691</v>
      </c>
      <c r="B120" s="580"/>
      <c r="C120" s="578"/>
      <c r="D120" s="578" t="s">
        <v>1869</v>
      </c>
      <c r="E120" s="1311" t="s">
        <v>2396</v>
      </c>
      <c r="F120" s="578"/>
      <c r="G120" s="578" t="s">
        <v>3600</v>
      </c>
      <c r="H120" s="578"/>
      <c r="I120" s="565" t="s">
        <v>4900</v>
      </c>
      <c r="J120" s="578" t="s">
        <v>4710</v>
      </c>
      <c r="L120" s="600" t="s">
        <v>220</v>
      </c>
      <c r="M120" s="597" t="s">
        <v>7342</v>
      </c>
    </row>
    <row r="121" spans="1:13">
      <c r="A121" s="585" t="s">
        <v>692</v>
      </c>
      <c r="B121" s="581"/>
      <c r="C121" s="578"/>
      <c r="D121" s="578" t="s">
        <v>12</v>
      </c>
      <c r="E121" s="1311" t="s">
        <v>399</v>
      </c>
      <c r="F121" s="578"/>
      <c r="G121" s="578" t="s">
        <v>160</v>
      </c>
      <c r="H121" s="578"/>
      <c r="I121" s="565" t="s">
        <v>5637</v>
      </c>
      <c r="J121" s="578"/>
      <c r="L121" s="600" t="s">
        <v>318</v>
      </c>
      <c r="M121" s="597" t="s">
        <v>258</v>
      </c>
    </row>
    <row r="122" spans="1:13" ht="25.5">
      <c r="A122" s="584" t="s">
        <v>693</v>
      </c>
      <c r="B122" s="580"/>
      <c r="C122" s="578"/>
      <c r="D122" s="578" t="s">
        <v>1608</v>
      </c>
      <c r="E122" s="1311" t="s">
        <v>2397</v>
      </c>
      <c r="F122" s="578"/>
      <c r="G122" s="578" t="s">
        <v>146</v>
      </c>
      <c r="H122" s="578"/>
      <c r="I122" s="565" t="s">
        <v>3618</v>
      </c>
      <c r="J122" s="578" t="s">
        <v>4711</v>
      </c>
      <c r="L122" s="600" t="s">
        <v>6797</v>
      </c>
      <c r="M122" s="597" t="s">
        <v>7343</v>
      </c>
    </row>
    <row r="123" spans="1:13">
      <c r="A123" s="585" t="s">
        <v>694</v>
      </c>
      <c r="B123" s="581"/>
      <c r="C123" s="578"/>
      <c r="D123" s="578" t="s">
        <v>1609</v>
      </c>
      <c r="E123" s="1311" t="s">
        <v>147</v>
      </c>
      <c r="F123" s="578"/>
      <c r="G123" s="578" t="s">
        <v>147</v>
      </c>
      <c r="H123" s="578"/>
      <c r="I123" s="565" t="s">
        <v>2721</v>
      </c>
      <c r="J123" s="578"/>
      <c r="L123" s="600" t="s">
        <v>2712</v>
      </c>
      <c r="M123" s="597" t="s">
        <v>12</v>
      </c>
    </row>
    <row r="124" spans="1:13">
      <c r="A124" s="584" t="s">
        <v>695</v>
      </c>
      <c r="B124" s="580"/>
      <c r="C124" s="578"/>
      <c r="D124" s="578"/>
      <c r="E124" s="1311" t="s">
        <v>2398</v>
      </c>
      <c r="F124" s="578"/>
      <c r="G124" s="578" t="s">
        <v>3601</v>
      </c>
      <c r="H124" s="578"/>
      <c r="I124" s="565" t="s">
        <v>5638</v>
      </c>
      <c r="J124" s="578" t="s">
        <v>4712</v>
      </c>
      <c r="L124" s="600" t="s">
        <v>3730</v>
      </c>
      <c r="M124" s="597" t="s">
        <v>216</v>
      </c>
    </row>
    <row r="125" spans="1:13">
      <c r="A125" s="585" t="s">
        <v>696</v>
      </c>
      <c r="B125" s="581"/>
      <c r="C125" s="578"/>
      <c r="D125" s="578"/>
      <c r="E125" s="1311" t="s">
        <v>709</v>
      </c>
      <c r="F125" s="578"/>
      <c r="G125" s="578" t="s">
        <v>147</v>
      </c>
      <c r="H125" s="578"/>
      <c r="I125" s="578" t="s">
        <v>5639</v>
      </c>
      <c r="J125" s="578"/>
      <c r="L125" s="600" t="s">
        <v>454</v>
      </c>
      <c r="M125" s="597" t="s">
        <v>4435</v>
      </c>
    </row>
    <row r="126" spans="1:13" ht="25.5">
      <c r="A126" s="584" t="s">
        <v>697</v>
      </c>
      <c r="B126" s="580"/>
      <c r="C126" s="578"/>
      <c r="D126" s="578"/>
      <c r="E126" s="1311" t="s">
        <v>2399</v>
      </c>
      <c r="F126" s="578"/>
      <c r="G126" s="578" t="s">
        <v>1230</v>
      </c>
      <c r="H126" s="578"/>
      <c r="I126" s="565" t="s">
        <v>5640</v>
      </c>
      <c r="J126" s="578" t="s">
        <v>4713</v>
      </c>
      <c r="L126" s="600" t="s">
        <v>6786</v>
      </c>
      <c r="M126" s="597" t="s">
        <v>7344</v>
      </c>
    </row>
    <row r="127" spans="1:13">
      <c r="A127" s="585" t="s">
        <v>698</v>
      </c>
      <c r="B127" s="581"/>
      <c r="C127" s="578"/>
      <c r="D127" s="578"/>
      <c r="E127" s="1311" t="s">
        <v>160</v>
      </c>
      <c r="F127" s="578"/>
      <c r="G127" s="578" t="s">
        <v>3602</v>
      </c>
      <c r="H127" s="578"/>
      <c r="I127" s="565" t="s">
        <v>5641</v>
      </c>
      <c r="J127" s="578"/>
      <c r="L127" s="600" t="s">
        <v>6787</v>
      </c>
      <c r="M127" s="597" t="s">
        <v>7345</v>
      </c>
    </row>
    <row r="128" spans="1:13">
      <c r="A128" s="584" t="s">
        <v>699</v>
      </c>
      <c r="B128" s="580"/>
      <c r="C128" s="578"/>
      <c r="D128" s="578"/>
      <c r="E128" s="1311" t="s">
        <v>2400</v>
      </c>
      <c r="F128" s="578"/>
      <c r="G128" s="578" t="s">
        <v>779</v>
      </c>
      <c r="H128" s="578"/>
      <c r="I128" s="565" t="s">
        <v>5642</v>
      </c>
      <c r="J128" s="578" t="s">
        <v>3624</v>
      </c>
      <c r="L128" s="600" t="s">
        <v>6798</v>
      </c>
      <c r="M128" s="597" t="s">
        <v>7346</v>
      </c>
    </row>
    <row r="129" spans="1:13">
      <c r="A129" s="585" t="s">
        <v>700</v>
      </c>
      <c r="B129" s="581"/>
      <c r="C129" s="578"/>
      <c r="D129" s="578"/>
      <c r="E129" s="1311" t="s">
        <v>2401</v>
      </c>
      <c r="F129" s="578"/>
      <c r="G129" s="578" t="s">
        <v>3603</v>
      </c>
      <c r="H129" s="578"/>
      <c r="I129" s="565" t="s">
        <v>1402</v>
      </c>
      <c r="J129" s="578"/>
      <c r="K129" s="610"/>
      <c r="L129" s="610" t="s">
        <v>318</v>
      </c>
      <c r="M129" s="597" t="s">
        <v>12</v>
      </c>
    </row>
    <row r="130" spans="1:13">
      <c r="A130" s="584" t="s">
        <v>2317</v>
      </c>
      <c r="B130" s="580"/>
      <c r="C130" s="578"/>
      <c r="D130" s="578"/>
      <c r="E130" s="1311" t="s">
        <v>2402</v>
      </c>
      <c r="F130" s="578"/>
      <c r="G130" s="578" t="s">
        <v>1868</v>
      </c>
      <c r="H130" s="578"/>
      <c r="I130" s="565" t="s">
        <v>4898</v>
      </c>
      <c r="J130" s="578" t="s">
        <v>4714</v>
      </c>
      <c r="K130" s="610"/>
      <c r="L130" s="610" t="s">
        <v>2703</v>
      </c>
      <c r="M130" s="597" t="s">
        <v>7347</v>
      </c>
    </row>
    <row r="131" spans="1:13">
      <c r="A131" s="585" t="s">
        <v>2318</v>
      </c>
      <c r="B131" s="581"/>
      <c r="C131" s="578"/>
      <c r="D131" s="578"/>
      <c r="E131" s="1311" t="s">
        <v>147</v>
      </c>
      <c r="F131" s="578"/>
      <c r="G131" s="578" t="s">
        <v>671</v>
      </c>
      <c r="H131" s="578"/>
      <c r="I131" s="565" t="s">
        <v>5643</v>
      </c>
      <c r="J131" s="578"/>
      <c r="K131" s="610"/>
      <c r="L131" s="610" t="s">
        <v>355</v>
      </c>
      <c r="M131" s="597" t="s">
        <v>12</v>
      </c>
    </row>
    <row r="132" spans="1:13">
      <c r="A132" s="584" t="s">
        <v>2319</v>
      </c>
      <c r="B132" s="580"/>
      <c r="C132" s="578"/>
      <c r="D132" s="578"/>
      <c r="E132" s="1311" t="s">
        <v>2403</v>
      </c>
      <c r="F132" s="578"/>
      <c r="G132" s="578" t="s">
        <v>173</v>
      </c>
      <c r="H132" s="578"/>
      <c r="I132" s="565" t="s">
        <v>5644</v>
      </c>
      <c r="J132" s="578" t="s">
        <v>4715</v>
      </c>
      <c r="K132" s="610"/>
      <c r="L132" s="610" t="s">
        <v>6799</v>
      </c>
      <c r="M132" s="597" t="s">
        <v>7348</v>
      </c>
    </row>
    <row r="133" spans="1:13">
      <c r="A133" s="585" t="s">
        <v>2320</v>
      </c>
      <c r="B133" s="581"/>
      <c r="C133" s="578"/>
      <c r="D133" s="578"/>
      <c r="E133" s="1311" t="s">
        <v>2404</v>
      </c>
      <c r="F133" s="578"/>
      <c r="G133" s="578" t="s">
        <v>709</v>
      </c>
      <c r="H133" s="578"/>
      <c r="I133" s="565" t="s">
        <v>5154</v>
      </c>
      <c r="J133" s="578"/>
      <c r="K133" s="610"/>
      <c r="L133" s="610" t="s">
        <v>318</v>
      </c>
      <c r="M133" s="597" t="s">
        <v>160</v>
      </c>
    </row>
    <row r="134" spans="1:13">
      <c r="A134" s="584" t="s">
        <v>2321</v>
      </c>
      <c r="B134" s="580"/>
      <c r="C134" s="578"/>
      <c r="D134" s="578"/>
      <c r="E134" s="1311" t="s">
        <v>2405</v>
      </c>
      <c r="F134" s="578"/>
      <c r="G134" s="578" t="s">
        <v>3604</v>
      </c>
      <c r="H134" s="578"/>
      <c r="I134" s="565" t="s">
        <v>5645</v>
      </c>
      <c r="J134" s="578" t="s">
        <v>4716</v>
      </c>
      <c r="K134" s="610"/>
      <c r="L134" s="610" t="s">
        <v>216</v>
      </c>
      <c r="M134" s="597" t="s">
        <v>219</v>
      </c>
    </row>
    <row r="135" spans="1:13" ht="13.5" thickBot="1">
      <c r="A135" s="585" t="s">
        <v>2322</v>
      </c>
      <c r="B135" s="581"/>
      <c r="C135" s="578"/>
      <c r="D135" s="578"/>
      <c r="E135" s="1313" t="s">
        <v>250</v>
      </c>
      <c r="F135" s="587"/>
      <c r="G135" s="587" t="s">
        <v>3605</v>
      </c>
      <c r="H135" s="587"/>
      <c r="I135" s="1330" t="s">
        <v>5646</v>
      </c>
      <c r="J135" s="587"/>
      <c r="K135" s="642"/>
      <c r="L135" s="642" t="s">
        <v>6800</v>
      </c>
      <c r="M135" s="598" t="s">
        <v>463</v>
      </c>
    </row>
    <row r="136" spans="1:13" ht="15.75">
      <c r="A136" s="638" t="s">
        <v>21</v>
      </c>
      <c r="B136" s="639" t="s">
        <v>16</v>
      </c>
      <c r="C136" s="639" t="s">
        <v>1829</v>
      </c>
      <c r="D136" s="639" t="s">
        <v>1830</v>
      </c>
      <c r="E136" s="754" t="s">
        <v>2325</v>
      </c>
      <c r="F136" s="754">
        <v>2013</v>
      </c>
      <c r="G136" s="754" t="s">
        <v>3553</v>
      </c>
      <c r="H136" s="755" t="s">
        <v>4165</v>
      </c>
      <c r="I136" s="408" t="s">
        <v>4674</v>
      </c>
      <c r="J136" s="408" t="s">
        <v>4675</v>
      </c>
      <c r="K136" s="538" t="s">
        <v>5846</v>
      </c>
      <c r="L136" s="538" t="s">
        <v>6494</v>
      </c>
      <c r="M136" s="1326" t="s">
        <v>6914</v>
      </c>
    </row>
    <row r="137" spans="1:13">
      <c r="A137" s="584" t="s">
        <v>69</v>
      </c>
      <c r="B137" s="580" t="s">
        <v>114</v>
      </c>
      <c r="C137" s="578" t="s">
        <v>114</v>
      </c>
      <c r="D137" s="565" t="s">
        <v>114</v>
      </c>
      <c r="E137" s="565"/>
      <c r="F137" s="565"/>
      <c r="G137" s="565"/>
      <c r="H137" s="608" t="s">
        <v>3739</v>
      </c>
      <c r="I137" s="608"/>
      <c r="J137" s="578" t="s">
        <v>1530</v>
      </c>
      <c r="K137" s="592"/>
      <c r="L137" s="592"/>
      <c r="M137" s="597"/>
    </row>
    <row r="138" spans="1:13">
      <c r="A138" s="585" t="s">
        <v>70</v>
      </c>
      <c r="B138" s="581" t="s">
        <v>518</v>
      </c>
      <c r="C138" s="578" t="s">
        <v>147</v>
      </c>
      <c r="D138" s="578" t="s">
        <v>519</v>
      </c>
      <c r="E138" s="578" t="s">
        <v>331</v>
      </c>
      <c r="F138" s="578" t="s">
        <v>331</v>
      </c>
      <c r="G138" s="578" t="s">
        <v>521</v>
      </c>
      <c r="H138" s="591" t="s">
        <v>519</v>
      </c>
      <c r="I138" s="608" t="s">
        <v>5647</v>
      </c>
      <c r="J138" s="578" t="s">
        <v>4903</v>
      </c>
      <c r="K138" s="610" t="s">
        <v>181</v>
      </c>
      <c r="L138" s="610" t="s">
        <v>521</v>
      </c>
      <c r="M138" s="1302" t="s">
        <v>147</v>
      </c>
    </row>
    <row r="139" spans="1:13">
      <c r="A139" s="584" t="s">
        <v>71</v>
      </c>
      <c r="B139" s="580" t="s">
        <v>114</v>
      </c>
      <c r="C139" s="578" t="s">
        <v>114</v>
      </c>
      <c r="D139" s="578" t="s">
        <v>114</v>
      </c>
      <c r="E139" s="578"/>
      <c r="F139" s="578" t="s">
        <v>518</v>
      </c>
      <c r="G139" s="578"/>
      <c r="H139" s="591" t="s">
        <v>3739</v>
      </c>
      <c r="I139" s="591"/>
      <c r="J139" s="578" t="s">
        <v>1530</v>
      </c>
      <c r="K139" s="610"/>
      <c r="L139" s="610"/>
      <c r="M139" s="597"/>
    </row>
    <row r="140" spans="1:13">
      <c r="A140" s="585" t="s">
        <v>72</v>
      </c>
      <c r="B140" s="581" t="s">
        <v>331</v>
      </c>
      <c r="C140" s="578" t="s">
        <v>518</v>
      </c>
      <c r="D140" s="578" t="s">
        <v>674</v>
      </c>
      <c r="E140" s="578" t="s">
        <v>783</v>
      </c>
      <c r="F140" s="578" t="s">
        <v>520</v>
      </c>
      <c r="G140" s="578" t="s">
        <v>3629</v>
      </c>
      <c r="H140" s="591" t="s">
        <v>331</v>
      </c>
      <c r="I140" s="608" t="s">
        <v>5329</v>
      </c>
      <c r="J140" s="578" t="s">
        <v>147</v>
      </c>
      <c r="K140" s="610" t="s">
        <v>6428</v>
      </c>
      <c r="L140" s="610" t="s">
        <v>147</v>
      </c>
      <c r="M140" s="1302" t="s">
        <v>3568</v>
      </c>
    </row>
    <row r="141" spans="1:13">
      <c r="A141" s="584" t="s">
        <v>73</v>
      </c>
      <c r="B141" s="580" t="s">
        <v>114</v>
      </c>
      <c r="C141" s="578" t="s">
        <v>114</v>
      </c>
      <c r="D141" s="578" t="s">
        <v>114</v>
      </c>
      <c r="E141" s="578"/>
      <c r="F141" s="578"/>
      <c r="G141" s="578"/>
      <c r="H141" s="591" t="s">
        <v>3739</v>
      </c>
      <c r="I141" s="591"/>
      <c r="J141" s="578" t="s">
        <v>1530</v>
      </c>
      <c r="K141" s="610"/>
      <c r="L141" s="610"/>
      <c r="M141" s="597"/>
    </row>
    <row r="142" spans="1:13">
      <c r="A142" s="585" t="s">
        <v>74</v>
      </c>
      <c r="B142" s="581" t="s">
        <v>519</v>
      </c>
      <c r="C142" s="578" t="s">
        <v>160</v>
      </c>
      <c r="D142" s="578" t="s">
        <v>1603</v>
      </c>
      <c r="E142" s="578" t="s">
        <v>519</v>
      </c>
      <c r="F142" s="578" t="s">
        <v>249</v>
      </c>
      <c r="G142" s="578" t="s">
        <v>3630</v>
      </c>
      <c r="H142" s="591" t="s">
        <v>521</v>
      </c>
      <c r="I142" s="608" t="s">
        <v>674</v>
      </c>
      <c r="J142" s="578" t="s">
        <v>181</v>
      </c>
      <c r="K142" s="610" t="s">
        <v>521</v>
      </c>
      <c r="L142" s="610" t="s">
        <v>6624</v>
      </c>
      <c r="M142" s="1302" t="s">
        <v>147</v>
      </c>
    </row>
    <row r="143" spans="1:13">
      <c r="A143" s="584" t="s">
        <v>75</v>
      </c>
      <c r="B143" s="580" t="s">
        <v>114</v>
      </c>
      <c r="C143" s="578" t="s">
        <v>114</v>
      </c>
      <c r="D143" s="578" t="s">
        <v>114</v>
      </c>
      <c r="E143" s="578"/>
      <c r="F143" s="578"/>
      <c r="G143" s="578"/>
      <c r="H143" s="591">
        <v>0</v>
      </c>
      <c r="I143" s="591"/>
      <c r="J143" s="578" t="s">
        <v>1530</v>
      </c>
      <c r="K143" s="610"/>
      <c r="L143" s="610"/>
      <c r="M143" s="597"/>
    </row>
    <row r="144" spans="1:13">
      <c r="A144" s="585" t="s">
        <v>76</v>
      </c>
      <c r="B144" s="581" t="s">
        <v>520</v>
      </c>
      <c r="C144" s="578" t="s">
        <v>781</v>
      </c>
      <c r="D144" s="578" t="s">
        <v>1604</v>
      </c>
      <c r="E144" s="578" t="s">
        <v>520</v>
      </c>
      <c r="F144" s="578" t="s">
        <v>783</v>
      </c>
      <c r="G144" s="578" t="s">
        <v>2912</v>
      </c>
      <c r="H144" s="591" t="s">
        <v>518</v>
      </c>
      <c r="I144" s="608" t="s">
        <v>147</v>
      </c>
      <c r="J144" s="578" t="s">
        <v>521</v>
      </c>
      <c r="K144" s="610" t="s">
        <v>147</v>
      </c>
      <c r="L144" s="610" t="s">
        <v>521</v>
      </c>
      <c r="M144" s="1302" t="s">
        <v>533</v>
      </c>
    </row>
    <row r="145" spans="1:13">
      <c r="A145" s="584" t="s">
        <v>77</v>
      </c>
      <c r="B145" s="580" t="s">
        <v>114</v>
      </c>
      <c r="C145" s="578" t="s">
        <v>114</v>
      </c>
      <c r="D145" s="578" t="s">
        <v>114</v>
      </c>
      <c r="E145" s="578"/>
      <c r="F145" s="578"/>
      <c r="G145" s="578"/>
      <c r="H145" s="591">
        <v>0</v>
      </c>
      <c r="I145" s="591"/>
      <c r="J145" s="578" t="s">
        <v>1530</v>
      </c>
      <c r="K145" s="610"/>
      <c r="L145" s="610"/>
      <c r="M145" s="597"/>
    </row>
    <row r="146" spans="1:13">
      <c r="A146" s="585" t="s">
        <v>78</v>
      </c>
      <c r="B146" s="581" t="s">
        <v>521</v>
      </c>
      <c r="C146" s="578" t="s">
        <v>782</v>
      </c>
      <c r="D146" s="578" t="s">
        <v>1605</v>
      </c>
      <c r="E146" s="578" t="s">
        <v>518</v>
      </c>
      <c r="F146" s="578" t="s">
        <v>519</v>
      </c>
      <c r="G146" s="578" t="s">
        <v>147</v>
      </c>
      <c r="H146" s="591" t="s">
        <v>524</v>
      </c>
      <c r="I146" s="608" t="s">
        <v>147</v>
      </c>
      <c r="J146" s="578" t="s">
        <v>147</v>
      </c>
      <c r="K146" s="610" t="s">
        <v>147</v>
      </c>
      <c r="L146" s="610" t="s">
        <v>147</v>
      </c>
      <c r="M146" s="1302" t="s">
        <v>3568</v>
      </c>
    </row>
    <row r="147" spans="1:13">
      <c r="A147" s="584" t="s">
        <v>79</v>
      </c>
      <c r="B147" s="580" t="s">
        <v>114</v>
      </c>
      <c r="C147" s="578" t="s">
        <v>114</v>
      </c>
      <c r="D147" s="578" t="s">
        <v>114</v>
      </c>
      <c r="E147" s="578"/>
      <c r="F147" s="578"/>
      <c r="G147" s="578"/>
      <c r="H147" s="591">
        <v>0</v>
      </c>
      <c r="I147" s="591"/>
      <c r="J147" s="578" t="s">
        <v>1530</v>
      </c>
      <c r="K147" s="610"/>
      <c r="L147" s="610"/>
      <c r="M147" s="597"/>
    </row>
    <row r="148" spans="1:13">
      <c r="A148" s="585" t="s">
        <v>80</v>
      </c>
      <c r="B148" s="581" t="s">
        <v>160</v>
      </c>
      <c r="C148" s="578" t="s">
        <v>674</v>
      </c>
      <c r="D148" s="578" t="s">
        <v>160</v>
      </c>
      <c r="E148" s="578" t="s">
        <v>249</v>
      </c>
      <c r="F148" s="578" t="s">
        <v>524</v>
      </c>
      <c r="G148" s="578" t="s">
        <v>242</v>
      </c>
      <c r="H148" s="591" t="s">
        <v>331</v>
      </c>
      <c r="I148" s="608" t="s">
        <v>674</v>
      </c>
      <c r="J148" s="578" t="s">
        <v>4904</v>
      </c>
      <c r="K148" s="610" t="s">
        <v>521</v>
      </c>
      <c r="L148" s="610" t="s">
        <v>6625</v>
      </c>
      <c r="M148" s="1302" t="s">
        <v>7210</v>
      </c>
    </row>
    <row r="149" spans="1:13">
      <c r="A149" s="584" t="s">
        <v>81</v>
      </c>
      <c r="B149" s="580" t="s">
        <v>114</v>
      </c>
      <c r="C149" s="578" t="s">
        <v>114</v>
      </c>
      <c r="D149" s="578" t="s">
        <v>114</v>
      </c>
      <c r="E149" s="578"/>
      <c r="F149" s="578"/>
      <c r="G149" s="578"/>
      <c r="H149" s="591">
        <v>0</v>
      </c>
      <c r="I149" s="591"/>
      <c r="J149" s="578" t="s">
        <v>1530</v>
      </c>
      <c r="K149" s="610"/>
      <c r="L149" s="610"/>
      <c r="M149" s="597"/>
    </row>
    <row r="150" spans="1:13">
      <c r="A150" s="585" t="s">
        <v>82</v>
      </c>
      <c r="B150" s="581" t="s">
        <v>522</v>
      </c>
      <c r="C150" s="578" t="s">
        <v>249</v>
      </c>
      <c r="D150" s="578" t="s">
        <v>209</v>
      </c>
      <c r="E150" s="578" t="s">
        <v>521</v>
      </c>
      <c r="F150" s="578" t="s">
        <v>181</v>
      </c>
      <c r="G150" s="578" t="s">
        <v>521</v>
      </c>
      <c r="H150" s="591" t="s">
        <v>518</v>
      </c>
      <c r="I150" s="608" t="s">
        <v>147</v>
      </c>
      <c r="J150" s="578" t="s">
        <v>521</v>
      </c>
      <c r="K150" s="610" t="s">
        <v>147</v>
      </c>
      <c r="L150" s="610" t="s">
        <v>147</v>
      </c>
      <c r="M150" s="1302" t="s">
        <v>147</v>
      </c>
    </row>
    <row r="151" spans="1:13">
      <c r="A151" s="584" t="s">
        <v>83</v>
      </c>
      <c r="B151" s="580" t="s">
        <v>114</v>
      </c>
      <c r="C151" s="578" t="s">
        <v>114</v>
      </c>
      <c r="D151" s="578" t="s">
        <v>114</v>
      </c>
      <c r="E151" s="578"/>
      <c r="F151" s="578"/>
      <c r="G151" s="578"/>
      <c r="H151" s="591">
        <v>0</v>
      </c>
      <c r="I151" s="591"/>
      <c r="J151" s="578" t="s">
        <v>1530</v>
      </c>
      <c r="K151" s="610"/>
      <c r="L151" s="610"/>
      <c r="M151" s="597"/>
    </row>
    <row r="152" spans="1:13">
      <c r="A152" s="585" t="s">
        <v>84</v>
      </c>
      <c r="B152" s="581" t="s">
        <v>523</v>
      </c>
      <c r="C152" s="578" t="s">
        <v>181</v>
      </c>
      <c r="D152" s="578" t="s">
        <v>355</v>
      </c>
      <c r="E152" s="578" t="s">
        <v>524</v>
      </c>
      <c r="F152" s="578" t="s">
        <v>521</v>
      </c>
      <c r="G152" s="578" t="s">
        <v>518</v>
      </c>
      <c r="H152" s="591" t="s">
        <v>518</v>
      </c>
      <c r="I152" s="608" t="s">
        <v>5648</v>
      </c>
      <c r="J152" s="578" t="s">
        <v>4905</v>
      </c>
      <c r="K152" s="610" t="s">
        <v>6429</v>
      </c>
      <c r="L152" s="610" t="s">
        <v>781</v>
      </c>
      <c r="M152" s="1302" t="s">
        <v>147</v>
      </c>
    </row>
    <row r="153" spans="1:13">
      <c r="A153" s="584" t="s">
        <v>85</v>
      </c>
      <c r="B153" s="580" t="s">
        <v>114</v>
      </c>
      <c r="C153" s="578" t="s">
        <v>114</v>
      </c>
      <c r="D153" s="578" t="s">
        <v>114</v>
      </c>
      <c r="E153" s="578"/>
      <c r="F153" s="578"/>
      <c r="G153" s="578"/>
      <c r="H153" s="591">
        <v>0</v>
      </c>
      <c r="I153" s="591"/>
      <c r="J153" s="578" t="s">
        <v>1530</v>
      </c>
      <c r="K153" s="610"/>
      <c r="L153" s="610"/>
      <c r="M153" s="597"/>
    </row>
    <row r="154" spans="1:13">
      <c r="A154" s="585" t="s">
        <v>86</v>
      </c>
      <c r="B154" s="581" t="s">
        <v>524</v>
      </c>
      <c r="C154" s="578" t="s">
        <v>783</v>
      </c>
      <c r="D154" s="578" t="s">
        <v>249</v>
      </c>
      <c r="E154" s="578" t="s">
        <v>181</v>
      </c>
      <c r="F154" s="578" t="s">
        <v>160</v>
      </c>
      <c r="G154" s="578" t="s">
        <v>518</v>
      </c>
      <c r="H154" s="591" t="s">
        <v>521</v>
      </c>
      <c r="I154" s="608" t="s">
        <v>147</v>
      </c>
      <c r="J154" s="578" t="s">
        <v>160</v>
      </c>
      <c r="K154" s="610" t="s">
        <v>147</v>
      </c>
      <c r="L154" s="610" t="s">
        <v>4906</v>
      </c>
      <c r="M154" s="1302" t="s">
        <v>676</v>
      </c>
    </row>
    <row r="155" spans="1:13">
      <c r="A155" s="584" t="s">
        <v>87</v>
      </c>
      <c r="B155" s="580" t="s">
        <v>114</v>
      </c>
      <c r="C155" s="578" t="s">
        <v>114</v>
      </c>
      <c r="D155" s="578" t="s">
        <v>114</v>
      </c>
      <c r="E155" s="578"/>
      <c r="F155" s="578"/>
      <c r="G155" s="578"/>
      <c r="H155" s="591">
        <v>0</v>
      </c>
      <c r="I155" s="591"/>
      <c r="J155" s="578" t="s">
        <v>1530</v>
      </c>
      <c r="K155" s="610"/>
      <c r="L155" s="610"/>
      <c r="M155" s="597"/>
    </row>
    <row r="156" spans="1:13">
      <c r="A156" s="585" t="s">
        <v>88</v>
      </c>
      <c r="B156" s="581" t="s">
        <v>525</v>
      </c>
      <c r="C156" s="578" t="s">
        <v>523</v>
      </c>
      <c r="D156" s="578" t="s">
        <v>181</v>
      </c>
      <c r="E156" s="578" t="s">
        <v>160</v>
      </c>
      <c r="F156" s="578"/>
      <c r="G156" s="578" t="s">
        <v>3631</v>
      </c>
      <c r="H156" s="591" t="s">
        <v>518</v>
      </c>
      <c r="I156" s="608" t="s">
        <v>5331</v>
      </c>
      <c r="J156" s="578" t="s">
        <v>4906</v>
      </c>
      <c r="K156" s="610" t="s">
        <v>6430</v>
      </c>
      <c r="L156" s="610" t="s">
        <v>6626</v>
      </c>
      <c r="M156" s="1302" t="s">
        <v>676</v>
      </c>
    </row>
    <row r="157" spans="1:13" ht="16.5" thickBot="1">
      <c r="A157" s="638" t="s">
        <v>717</v>
      </c>
      <c r="B157" s="639" t="s">
        <v>16</v>
      </c>
      <c r="C157" s="639" t="s">
        <v>1829</v>
      </c>
      <c r="D157" s="639" t="s">
        <v>1830</v>
      </c>
      <c r="E157" s="1331" t="s">
        <v>2325</v>
      </c>
      <c r="F157" s="1331">
        <v>2013</v>
      </c>
      <c r="G157" s="1331" t="s">
        <v>3553</v>
      </c>
      <c r="H157" s="1303" t="s">
        <v>4165</v>
      </c>
      <c r="I157" s="751" t="s">
        <v>4674</v>
      </c>
      <c r="J157" s="751" t="s">
        <v>4675</v>
      </c>
      <c r="K157" s="1332" t="s">
        <v>5846</v>
      </c>
      <c r="L157" s="1332" t="s">
        <v>6494</v>
      </c>
      <c r="M157" s="1333" t="s">
        <v>6914</v>
      </c>
    </row>
    <row r="158" spans="1:13">
      <c r="A158" s="584" t="s">
        <v>69</v>
      </c>
      <c r="B158" s="580" t="s">
        <v>114</v>
      </c>
      <c r="C158" s="578" t="s">
        <v>805</v>
      </c>
      <c r="D158" s="565" t="s">
        <v>1870</v>
      </c>
      <c r="E158" s="1306" t="s">
        <v>808</v>
      </c>
      <c r="F158" s="1307" t="s">
        <v>2854</v>
      </c>
      <c r="G158" s="1307" t="s">
        <v>3833</v>
      </c>
      <c r="H158" s="1307" t="s">
        <v>423</v>
      </c>
      <c r="I158" s="1307" t="s">
        <v>4019</v>
      </c>
      <c r="J158" s="1327"/>
      <c r="K158" s="1336"/>
      <c r="L158" s="1328" t="s">
        <v>1764</v>
      </c>
      <c r="M158" s="1329" t="s">
        <v>1764</v>
      </c>
    </row>
    <row r="159" spans="1:13">
      <c r="A159" s="585" t="s">
        <v>70</v>
      </c>
      <c r="B159" s="581" t="s">
        <v>114</v>
      </c>
      <c r="C159" s="578" t="s">
        <v>447</v>
      </c>
      <c r="D159" s="578" t="s">
        <v>1762</v>
      </c>
      <c r="E159" s="1311" t="s">
        <v>2851</v>
      </c>
      <c r="F159" s="578" t="s">
        <v>3067</v>
      </c>
      <c r="G159" s="578" t="s">
        <v>282</v>
      </c>
      <c r="H159" s="578" t="s">
        <v>3079</v>
      </c>
      <c r="I159" s="565" t="s">
        <v>1333</v>
      </c>
      <c r="J159" s="578"/>
      <c r="K159" s="610"/>
      <c r="L159" s="610" t="s">
        <v>250</v>
      </c>
      <c r="M159" s="633" t="s">
        <v>250</v>
      </c>
    </row>
    <row r="160" spans="1:13">
      <c r="A160" s="584" t="s">
        <v>71</v>
      </c>
      <c r="B160" s="580" t="s">
        <v>114</v>
      </c>
      <c r="C160" s="578" t="s">
        <v>806</v>
      </c>
      <c r="D160" s="578" t="s">
        <v>1235</v>
      </c>
      <c r="E160" s="1311" t="s">
        <v>1764</v>
      </c>
      <c r="F160" s="578" t="s">
        <v>1764</v>
      </c>
      <c r="G160" s="578" t="s">
        <v>3834</v>
      </c>
      <c r="H160" s="578" t="s">
        <v>808</v>
      </c>
      <c r="I160" s="565" t="s">
        <v>432</v>
      </c>
      <c r="J160" s="578"/>
      <c r="K160" s="610"/>
      <c r="L160" s="610" t="s">
        <v>6817</v>
      </c>
      <c r="M160" s="633" t="s">
        <v>6817</v>
      </c>
    </row>
    <row r="161" spans="1:13">
      <c r="A161" s="585" t="s">
        <v>72</v>
      </c>
      <c r="B161" s="581" t="s">
        <v>114</v>
      </c>
      <c r="C161" s="578" t="s">
        <v>252</v>
      </c>
      <c r="D161" s="578" t="s">
        <v>1763</v>
      </c>
      <c r="E161" s="1311" t="s">
        <v>250</v>
      </c>
      <c r="F161" s="578" t="s">
        <v>250</v>
      </c>
      <c r="G161" s="578" t="s">
        <v>1333</v>
      </c>
      <c r="H161" s="578" t="s">
        <v>4233</v>
      </c>
      <c r="I161" s="565" t="s">
        <v>2579</v>
      </c>
      <c r="J161" s="578"/>
      <c r="L161" s="600" t="s">
        <v>1333</v>
      </c>
      <c r="M161" s="597" t="s">
        <v>1333</v>
      </c>
    </row>
    <row r="162" spans="1:13" ht="25.5">
      <c r="A162" s="584" t="s">
        <v>73</v>
      </c>
      <c r="B162" s="580" t="s">
        <v>114</v>
      </c>
      <c r="C162" s="578" t="s">
        <v>1870</v>
      </c>
      <c r="D162" s="578" t="s">
        <v>423</v>
      </c>
      <c r="E162" s="1311" t="s">
        <v>2852</v>
      </c>
      <c r="F162" s="578" t="s">
        <v>3068</v>
      </c>
      <c r="G162" s="578" t="s">
        <v>3835</v>
      </c>
      <c r="H162" s="578" t="s">
        <v>4235</v>
      </c>
      <c r="I162" s="647" t="s">
        <v>5649</v>
      </c>
      <c r="J162" s="578"/>
      <c r="L162" s="600" t="s">
        <v>174</v>
      </c>
      <c r="M162" s="597" t="s">
        <v>174</v>
      </c>
    </row>
    <row r="163" spans="1:13">
      <c r="A163" s="585" t="s">
        <v>74</v>
      </c>
      <c r="B163" s="581" t="s">
        <v>114</v>
      </c>
      <c r="C163" s="578" t="s">
        <v>809</v>
      </c>
      <c r="D163" s="578" t="s">
        <v>1333</v>
      </c>
      <c r="E163" s="1311" t="s">
        <v>2853</v>
      </c>
      <c r="F163" s="578" t="s">
        <v>3069</v>
      </c>
      <c r="G163" s="578" t="s">
        <v>712</v>
      </c>
      <c r="H163" s="578" t="s">
        <v>418</v>
      </c>
      <c r="I163" s="565" t="s">
        <v>12</v>
      </c>
      <c r="J163" s="578"/>
      <c r="L163" s="600" t="s">
        <v>447</v>
      </c>
      <c r="M163" s="597" t="s">
        <v>447</v>
      </c>
    </row>
    <row r="164" spans="1:13">
      <c r="A164" s="584" t="s">
        <v>75</v>
      </c>
      <c r="B164" s="580" t="s">
        <v>114</v>
      </c>
      <c r="C164" s="578" t="s">
        <v>282</v>
      </c>
      <c r="D164" s="578" t="s">
        <v>1871</v>
      </c>
      <c r="E164" s="1311" t="s">
        <v>2854</v>
      </c>
      <c r="F164" s="578" t="s">
        <v>3070</v>
      </c>
      <c r="G164" s="578" t="s">
        <v>3836</v>
      </c>
      <c r="H164" s="578" t="s">
        <v>2843</v>
      </c>
      <c r="I164" s="565" t="s">
        <v>1764</v>
      </c>
      <c r="J164" s="578"/>
      <c r="L164" s="600" t="s">
        <v>6818</v>
      </c>
      <c r="M164" s="597" t="s">
        <v>6818</v>
      </c>
    </row>
    <row r="165" spans="1:13">
      <c r="A165" s="585" t="s">
        <v>76</v>
      </c>
      <c r="B165" s="581" t="s">
        <v>114</v>
      </c>
      <c r="C165" s="578" t="s">
        <v>810</v>
      </c>
      <c r="D165" s="578" t="s">
        <v>250</v>
      </c>
      <c r="E165" s="1311" t="s">
        <v>1333</v>
      </c>
      <c r="F165" s="578" t="s">
        <v>3071</v>
      </c>
      <c r="G165" s="578" t="s">
        <v>282</v>
      </c>
      <c r="H165" s="578" t="s">
        <v>250</v>
      </c>
      <c r="I165" s="565" t="s">
        <v>250</v>
      </c>
      <c r="J165" s="578"/>
      <c r="L165" s="600" t="s">
        <v>6819</v>
      </c>
      <c r="M165" s="597" t="s">
        <v>6819</v>
      </c>
    </row>
    <row r="166" spans="1:13">
      <c r="A166" s="584" t="s">
        <v>77</v>
      </c>
      <c r="B166" s="580" t="s">
        <v>114</v>
      </c>
      <c r="C166" s="578" t="s">
        <v>811</v>
      </c>
      <c r="D166" s="578" t="s">
        <v>244</v>
      </c>
      <c r="E166" s="1311" t="s">
        <v>2855</v>
      </c>
      <c r="F166" s="578" t="s">
        <v>3072</v>
      </c>
      <c r="G166" s="578" t="s">
        <v>3837</v>
      </c>
      <c r="H166" s="578" t="s">
        <v>3833</v>
      </c>
      <c r="I166" s="565" t="s">
        <v>2858</v>
      </c>
      <c r="J166" s="578"/>
      <c r="L166" s="600" t="s">
        <v>3831</v>
      </c>
      <c r="M166" s="597" t="s">
        <v>3831</v>
      </c>
    </row>
    <row r="167" spans="1:13">
      <c r="A167" s="585" t="s">
        <v>78</v>
      </c>
      <c r="B167" s="581" t="s">
        <v>114</v>
      </c>
      <c r="C167" s="578" t="s">
        <v>525</v>
      </c>
      <c r="D167" s="578" t="s">
        <v>1765</v>
      </c>
      <c r="E167" s="1311" t="s">
        <v>2856</v>
      </c>
      <c r="F167" s="578" t="s">
        <v>3073</v>
      </c>
      <c r="G167" s="578" t="s">
        <v>447</v>
      </c>
      <c r="H167" s="578" t="s">
        <v>282</v>
      </c>
      <c r="I167" s="565" t="s">
        <v>447</v>
      </c>
      <c r="J167" s="578"/>
      <c r="L167" s="600" t="s">
        <v>250</v>
      </c>
      <c r="M167" s="597" t="s">
        <v>250</v>
      </c>
    </row>
    <row r="168" spans="1:13">
      <c r="A168" s="584" t="s">
        <v>79</v>
      </c>
      <c r="B168" s="580" t="s">
        <v>114</v>
      </c>
      <c r="C168" s="578" t="s">
        <v>216</v>
      </c>
      <c r="D168" s="578" t="s">
        <v>630</v>
      </c>
      <c r="E168" s="1311" t="s">
        <v>2857</v>
      </c>
      <c r="F168" s="578" t="s">
        <v>3074</v>
      </c>
      <c r="G168" s="578" t="s">
        <v>216</v>
      </c>
      <c r="H168" s="578" t="s">
        <v>1766</v>
      </c>
      <c r="I168" s="565" t="s">
        <v>120</v>
      </c>
      <c r="J168" s="578"/>
      <c r="L168" s="600" t="s">
        <v>6820</v>
      </c>
      <c r="M168" s="597" t="s">
        <v>6820</v>
      </c>
    </row>
    <row r="169" spans="1:13">
      <c r="A169" s="585" t="s">
        <v>80</v>
      </c>
      <c r="B169" s="581" t="s">
        <v>114</v>
      </c>
      <c r="C169" s="578" t="s">
        <v>334</v>
      </c>
      <c r="D169" s="578" t="s">
        <v>1763</v>
      </c>
      <c r="E169" s="1311" t="s">
        <v>712</v>
      </c>
      <c r="F169" s="578" t="s">
        <v>3075</v>
      </c>
      <c r="G169" s="578" t="s">
        <v>1333</v>
      </c>
      <c r="H169" s="578" t="s">
        <v>4236</v>
      </c>
      <c r="I169" s="565" t="s">
        <v>2401</v>
      </c>
      <c r="J169" s="578"/>
      <c r="L169" s="600" t="s">
        <v>6821</v>
      </c>
      <c r="M169" s="597" t="s">
        <v>6821</v>
      </c>
    </row>
    <row r="170" spans="1:13">
      <c r="A170" s="584" t="s">
        <v>81</v>
      </c>
      <c r="B170" s="580" t="s">
        <v>114</v>
      </c>
      <c r="C170" s="578" t="s">
        <v>423</v>
      </c>
      <c r="D170" s="578" t="s">
        <v>1872</v>
      </c>
      <c r="E170" s="1311" t="s">
        <v>2858</v>
      </c>
      <c r="F170" s="578" t="s">
        <v>3076</v>
      </c>
      <c r="G170" s="578" t="s">
        <v>2408</v>
      </c>
      <c r="H170" s="578" t="s">
        <v>432</v>
      </c>
      <c r="I170" s="565" t="s">
        <v>5650</v>
      </c>
      <c r="J170" s="578"/>
      <c r="L170" s="600" t="s">
        <v>2329</v>
      </c>
      <c r="M170" s="597" t="s">
        <v>2329</v>
      </c>
    </row>
    <row r="171" spans="1:13">
      <c r="A171" s="585" t="s">
        <v>82</v>
      </c>
      <c r="B171" s="581" t="s">
        <v>114</v>
      </c>
      <c r="C171" s="578" t="s">
        <v>334</v>
      </c>
      <c r="D171" s="578" t="s">
        <v>1767</v>
      </c>
      <c r="E171" s="1311" t="s">
        <v>2856</v>
      </c>
      <c r="F171" s="578" t="s">
        <v>3067</v>
      </c>
      <c r="G171" s="578" t="s">
        <v>463</v>
      </c>
      <c r="H171" s="578" t="s">
        <v>3559</v>
      </c>
      <c r="I171" s="565" t="s">
        <v>160</v>
      </c>
      <c r="J171" s="578"/>
      <c r="L171" s="600" t="s">
        <v>6813</v>
      </c>
      <c r="M171" s="597" t="s">
        <v>6813</v>
      </c>
    </row>
    <row r="172" spans="1:13">
      <c r="A172" s="584" t="s">
        <v>83</v>
      </c>
      <c r="B172" s="580" t="s">
        <v>114</v>
      </c>
      <c r="C172" s="578" t="s">
        <v>812</v>
      </c>
      <c r="D172" s="578" t="s">
        <v>173</v>
      </c>
      <c r="E172" s="1311" t="s">
        <v>2859</v>
      </c>
      <c r="F172" s="578" t="s">
        <v>2408</v>
      </c>
      <c r="G172" s="578" t="s">
        <v>1766</v>
      </c>
      <c r="H172" s="578" t="s">
        <v>4237</v>
      </c>
      <c r="I172" s="565" t="s">
        <v>5651</v>
      </c>
      <c r="J172" s="578"/>
      <c r="L172" s="600" t="s">
        <v>219</v>
      </c>
      <c r="M172" s="597" t="s">
        <v>219</v>
      </c>
    </row>
    <row r="173" spans="1:13">
      <c r="A173" s="585" t="s">
        <v>84</v>
      </c>
      <c r="B173" s="581" t="s">
        <v>114</v>
      </c>
      <c r="C173" s="578" t="s">
        <v>467</v>
      </c>
      <c r="D173" s="578" t="s">
        <v>1768</v>
      </c>
      <c r="E173" s="1311" t="s">
        <v>2860</v>
      </c>
      <c r="F173" s="578" t="s">
        <v>3077</v>
      </c>
      <c r="G173" s="578" t="s">
        <v>533</v>
      </c>
      <c r="H173" s="578" t="s">
        <v>4238</v>
      </c>
      <c r="I173" s="565" t="s">
        <v>1333</v>
      </c>
      <c r="J173" s="578"/>
      <c r="L173" s="600" t="s">
        <v>2401</v>
      </c>
      <c r="M173" s="597" t="s">
        <v>2401</v>
      </c>
    </row>
    <row r="174" spans="1:13">
      <c r="A174" s="584" t="s">
        <v>85</v>
      </c>
      <c r="B174" s="580" t="s">
        <v>114</v>
      </c>
      <c r="C174" s="578" t="s">
        <v>114</v>
      </c>
      <c r="D174" s="578" t="s">
        <v>1710</v>
      </c>
      <c r="E174" s="1311" t="s">
        <v>2861</v>
      </c>
      <c r="F174" s="578" t="s">
        <v>2852</v>
      </c>
      <c r="G174" s="578" t="s">
        <v>2843</v>
      </c>
      <c r="H174" s="578" t="s">
        <v>4239</v>
      </c>
      <c r="I174" s="565" t="s">
        <v>5516</v>
      </c>
      <c r="J174" s="578"/>
      <c r="L174" s="600" t="s">
        <v>5650</v>
      </c>
      <c r="M174" s="597" t="s">
        <v>5650</v>
      </c>
    </row>
    <row r="175" spans="1:13">
      <c r="A175" s="585" t="s">
        <v>86</v>
      </c>
      <c r="B175" s="581" t="s">
        <v>114</v>
      </c>
      <c r="C175" s="578" t="s">
        <v>114</v>
      </c>
      <c r="D175" s="578" t="s">
        <v>163</v>
      </c>
      <c r="E175" s="1311" t="s">
        <v>1333</v>
      </c>
      <c r="F175" s="578" t="s">
        <v>3078</v>
      </c>
      <c r="G175" s="578" t="s">
        <v>250</v>
      </c>
      <c r="H175" s="578" t="s">
        <v>4240</v>
      </c>
      <c r="I175" s="565" t="s">
        <v>3176</v>
      </c>
      <c r="J175" s="578"/>
      <c r="L175" s="600" t="s">
        <v>160</v>
      </c>
      <c r="M175" s="597" t="s">
        <v>160</v>
      </c>
    </row>
    <row r="176" spans="1:13">
      <c r="A176" s="584" t="s">
        <v>87</v>
      </c>
      <c r="B176" s="580" t="s">
        <v>114</v>
      </c>
      <c r="C176" s="578" t="s">
        <v>114</v>
      </c>
      <c r="D176" s="578" t="s">
        <v>1769</v>
      </c>
      <c r="E176" s="1311" t="s">
        <v>2862</v>
      </c>
      <c r="F176" s="578" t="s">
        <v>423</v>
      </c>
      <c r="G176" s="578" t="s">
        <v>3838</v>
      </c>
      <c r="H176" s="578" t="s">
        <v>4241</v>
      </c>
      <c r="I176" s="565" t="s">
        <v>5652</v>
      </c>
      <c r="J176" s="578"/>
      <c r="L176" s="600" t="s">
        <v>191</v>
      </c>
      <c r="M176" s="597" t="s">
        <v>191</v>
      </c>
    </row>
    <row r="177" spans="1:13" ht="26.25" thickBot="1">
      <c r="A177" s="585" t="s">
        <v>88</v>
      </c>
      <c r="B177" s="581" t="s">
        <v>114</v>
      </c>
      <c r="C177" s="578" t="s">
        <v>114</v>
      </c>
      <c r="D177" s="578" t="s">
        <v>1768</v>
      </c>
      <c r="E177" s="1313" t="s">
        <v>2863</v>
      </c>
      <c r="F177" s="587" t="s">
        <v>3079</v>
      </c>
      <c r="G177" s="587" t="s">
        <v>3839</v>
      </c>
      <c r="H177" s="587" t="s">
        <v>1742</v>
      </c>
      <c r="I177" s="1330" t="s">
        <v>12</v>
      </c>
      <c r="J177" s="587"/>
      <c r="K177" s="642"/>
      <c r="L177" s="642" t="s">
        <v>389</v>
      </c>
      <c r="M177" s="707" t="s">
        <v>389</v>
      </c>
    </row>
    <row r="178" spans="1:13" ht="16.5" thickBot="1">
      <c r="A178" s="638" t="s">
        <v>2932</v>
      </c>
      <c r="B178" s="639" t="s">
        <v>16</v>
      </c>
      <c r="C178" s="639" t="s">
        <v>1829</v>
      </c>
      <c r="D178" s="639" t="s">
        <v>1830</v>
      </c>
      <c r="E178" s="1322" t="s">
        <v>2325</v>
      </c>
      <c r="F178" s="1322">
        <v>2013</v>
      </c>
      <c r="G178" s="1322" t="s">
        <v>3553</v>
      </c>
      <c r="H178" s="1323" t="s">
        <v>4165</v>
      </c>
      <c r="I178" s="406" t="s">
        <v>4674</v>
      </c>
      <c r="J178" s="406" t="s">
        <v>4675</v>
      </c>
      <c r="K178" s="1324" t="s">
        <v>5846</v>
      </c>
      <c r="L178" s="1324" t="s">
        <v>6494</v>
      </c>
      <c r="M178" s="1335" t="s">
        <v>6914</v>
      </c>
    </row>
    <row r="179" spans="1:13">
      <c r="A179" s="584" t="s">
        <v>69</v>
      </c>
      <c r="B179" s="580" t="s">
        <v>114</v>
      </c>
      <c r="C179" s="578"/>
      <c r="D179" s="565"/>
      <c r="E179" s="1306"/>
      <c r="F179" s="1307" t="s">
        <v>3130</v>
      </c>
      <c r="G179" s="1307" t="s">
        <v>172</v>
      </c>
      <c r="H179" s="1307" t="s">
        <v>172</v>
      </c>
      <c r="I179" s="1307" t="s">
        <v>224</v>
      </c>
      <c r="J179" s="1327"/>
      <c r="K179" s="1336"/>
      <c r="L179" s="1328" t="s">
        <v>6607</v>
      </c>
      <c r="M179" s="1329" t="s">
        <v>7352</v>
      </c>
    </row>
    <row r="180" spans="1:13">
      <c r="A180" s="585" t="s">
        <v>70</v>
      </c>
      <c r="B180" s="581" t="s">
        <v>114</v>
      </c>
      <c r="C180" s="578"/>
      <c r="D180" s="578"/>
      <c r="E180" s="1311"/>
      <c r="F180" s="578" t="s">
        <v>3131</v>
      </c>
      <c r="G180" s="578" t="s">
        <v>3642</v>
      </c>
      <c r="H180" s="578" t="s">
        <v>3642</v>
      </c>
      <c r="I180" s="565" t="s">
        <v>147</v>
      </c>
      <c r="J180" s="578"/>
      <c r="K180" s="610"/>
      <c r="L180" s="610" t="s">
        <v>147</v>
      </c>
      <c r="M180" s="633" t="s">
        <v>147</v>
      </c>
    </row>
    <row r="181" spans="1:13">
      <c r="A181" s="584" t="s">
        <v>71</v>
      </c>
      <c r="B181" s="580" t="s">
        <v>114</v>
      </c>
      <c r="C181" s="578"/>
      <c r="D181" s="578"/>
      <c r="E181" s="1311"/>
      <c r="F181" s="578" t="s">
        <v>3128</v>
      </c>
      <c r="G181" s="578" t="s">
        <v>124</v>
      </c>
      <c r="H181" s="578" t="s">
        <v>124</v>
      </c>
      <c r="I181" s="565" t="s">
        <v>5653</v>
      </c>
      <c r="J181" s="578"/>
      <c r="K181" s="610"/>
      <c r="L181" s="610" t="s">
        <v>6608</v>
      </c>
      <c r="M181" s="1302" t="s">
        <v>7216</v>
      </c>
    </row>
    <row r="182" spans="1:13">
      <c r="A182" s="585" t="s">
        <v>72</v>
      </c>
      <c r="B182" s="581" t="s">
        <v>114</v>
      </c>
      <c r="C182" s="578"/>
      <c r="D182" s="578"/>
      <c r="E182" s="1311"/>
      <c r="F182" s="578" t="s">
        <v>147</v>
      </c>
      <c r="G182" s="578" t="s">
        <v>1402</v>
      </c>
      <c r="H182" s="578" t="s">
        <v>1402</v>
      </c>
      <c r="I182" s="565" t="s">
        <v>258</v>
      </c>
      <c r="J182" s="578"/>
      <c r="K182" s="610"/>
      <c r="L182" s="610" t="s">
        <v>2447</v>
      </c>
      <c r="M182" s="1302" t="s">
        <v>147</v>
      </c>
    </row>
    <row r="183" spans="1:13">
      <c r="A183" s="584" t="s">
        <v>73</v>
      </c>
      <c r="B183" s="580" t="s">
        <v>114</v>
      </c>
      <c r="C183" s="578"/>
      <c r="D183" s="578"/>
      <c r="E183" s="1311"/>
      <c r="F183" s="578" t="s">
        <v>3132</v>
      </c>
      <c r="G183" s="578" t="s">
        <v>3643</v>
      </c>
      <c r="H183" s="578" t="s">
        <v>3643</v>
      </c>
      <c r="I183" s="565" t="s">
        <v>3130</v>
      </c>
      <c r="J183" s="578"/>
      <c r="K183" s="610"/>
      <c r="L183" s="610" t="s">
        <v>6609</v>
      </c>
      <c r="M183" s="1302" t="s">
        <v>7217</v>
      </c>
    </row>
    <row r="184" spans="1:13">
      <c r="A184" s="585" t="s">
        <v>74</v>
      </c>
      <c r="B184" s="581" t="s">
        <v>114</v>
      </c>
      <c r="C184" s="578"/>
      <c r="D184" s="578"/>
      <c r="E184" s="1311"/>
      <c r="F184" s="578" t="s">
        <v>3122</v>
      </c>
      <c r="G184" s="578" t="s">
        <v>1402</v>
      </c>
      <c r="H184" s="578" t="s">
        <v>1402</v>
      </c>
      <c r="I184" s="565" t="s">
        <v>4541</v>
      </c>
      <c r="J184" s="578"/>
      <c r="K184" s="610"/>
      <c r="L184" s="610" t="s">
        <v>447</v>
      </c>
      <c r="M184" s="1302" t="s">
        <v>447</v>
      </c>
    </row>
    <row r="185" spans="1:13">
      <c r="A185" s="584" t="s">
        <v>75</v>
      </c>
      <c r="B185" s="580" t="s">
        <v>114</v>
      </c>
      <c r="C185" s="578"/>
      <c r="D185" s="578"/>
      <c r="E185" s="1311"/>
      <c r="F185" s="578" t="s">
        <v>3133</v>
      </c>
      <c r="G185" s="578" t="s">
        <v>3644</v>
      </c>
      <c r="H185" s="578" t="s">
        <v>4249</v>
      </c>
      <c r="I185" s="565" t="s">
        <v>4252</v>
      </c>
      <c r="J185" s="578"/>
      <c r="K185" s="610"/>
      <c r="L185" s="610" t="s">
        <v>6610</v>
      </c>
      <c r="M185" s="633" t="s">
        <v>6610</v>
      </c>
    </row>
    <row r="186" spans="1:13">
      <c r="A186" s="585" t="s">
        <v>76</v>
      </c>
      <c r="B186" s="581" t="s">
        <v>114</v>
      </c>
      <c r="C186" s="578"/>
      <c r="D186" s="578"/>
      <c r="E186" s="1311"/>
      <c r="F186" s="578" t="s">
        <v>147</v>
      </c>
      <c r="G186" s="578" t="s">
        <v>322</v>
      </c>
      <c r="H186" s="578" t="s">
        <v>322</v>
      </c>
      <c r="I186" s="565" t="s">
        <v>447</v>
      </c>
      <c r="J186" s="578"/>
      <c r="K186" s="610"/>
      <c r="L186" s="610" t="s">
        <v>447</v>
      </c>
      <c r="M186" s="633" t="s">
        <v>447</v>
      </c>
    </row>
    <row r="187" spans="1:13">
      <c r="A187" s="584" t="s">
        <v>77</v>
      </c>
      <c r="B187" s="580" t="s">
        <v>114</v>
      </c>
      <c r="C187" s="578"/>
      <c r="D187" s="578"/>
      <c r="E187" s="1311"/>
      <c r="F187" s="578" t="s">
        <v>219</v>
      </c>
      <c r="G187" s="578" t="s">
        <v>3645</v>
      </c>
      <c r="H187" s="578" t="s">
        <v>4253</v>
      </c>
      <c r="I187" s="565" t="s">
        <v>5654</v>
      </c>
      <c r="J187" s="578"/>
      <c r="K187" s="610"/>
      <c r="L187" s="610" t="s">
        <v>6611</v>
      </c>
      <c r="M187" s="1302" t="s">
        <v>7218</v>
      </c>
    </row>
    <row r="188" spans="1:13">
      <c r="A188" s="585" t="s">
        <v>78</v>
      </c>
      <c r="B188" s="581" t="s">
        <v>114</v>
      </c>
      <c r="C188" s="578"/>
      <c r="D188" s="578"/>
      <c r="E188" s="1311"/>
      <c r="F188" s="578" t="s">
        <v>3122</v>
      </c>
      <c r="G188" s="578" t="s">
        <v>3636</v>
      </c>
      <c r="H188" s="578" t="s">
        <v>1402</v>
      </c>
      <c r="I188" s="565" t="s">
        <v>147</v>
      </c>
      <c r="J188" s="578"/>
      <c r="K188" s="610"/>
      <c r="L188" s="610" t="s">
        <v>447</v>
      </c>
      <c r="M188" s="1302" t="s">
        <v>1460</v>
      </c>
    </row>
    <row r="189" spans="1:13">
      <c r="A189" s="584" t="s">
        <v>79</v>
      </c>
      <c r="B189" s="580" t="s">
        <v>114</v>
      </c>
      <c r="C189" s="578"/>
      <c r="D189" s="578"/>
      <c r="E189" s="1311"/>
      <c r="F189" s="578" t="s">
        <v>3134</v>
      </c>
      <c r="G189" s="578" t="s">
        <v>3646</v>
      </c>
      <c r="H189" s="578" t="s">
        <v>3644</v>
      </c>
      <c r="I189" s="565" t="s">
        <v>253</v>
      </c>
      <c r="J189" s="578"/>
      <c r="K189" s="610"/>
      <c r="L189" s="610" t="s">
        <v>6612</v>
      </c>
      <c r="M189" s="1302" t="s">
        <v>7219</v>
      </c>
    </row>
    <row r="190" spans="1:13">
      <c r="A190" s="585" t="s">
        <v>80</v>
      </c>
      <c r="B190" s="581" t="s">
        <v>114</v>
      </c>
      <c r="C190" s="578"/>
      <c r="D190" s="578"/>
      <c r="E190" s="1311"/>
      <c r="F190" s="578" t="s">
        <v>447</v>
      </c>
      <c r="G190" s="578" t="s">
        <v>3647</v>
      </c>
      <c r="H190" s="578" t="s">
        <v>322</v>
      </c>
      <c r="I190" s="565" t="s">
        <v>447</v>
      </c>
      <c r="J190" s="578"/>
      <c r="K190" s="610"/>
      <c r="L190" s="610" t="s">
        <v>1460</v>
      </c>
      <c r="M190" s="1302" t="s">
        <v>250</v>
      </c>
    </row>
    <row r="191" spans="1:13">
      <c r="A191" s="584" t="s">
        <v>81</v>
      </c>
      <c r="B191" s="580" t="s">
        <v>114</v>
      </c>
      <c r="C191" s="578"/>
      <c r="D191" s="578"/>
      <c r="E191" s="1311"/>
      <c r="F191" s="578" t="s">
        <v>3135</v>
      </c>
      <c r="G191" s="578" t="s">
        <v>3648</v>
      </c>
      <c r="H191" s="578" t="s">
        <v>3648</v>
      </c>
      <c r="I191" s="565" t="s">
        <v>5655</v>
      </c>
      <c r="J191" s="578"/>
      <c r="K191" s="610"/>
      <c r="L191" s="610" t="s">
        <v>6613</v>
      </c>
      <c r="M191" s="1302" t="s">
        <v>6609</v>
      </c>
    </row>
    <row r="192" spans="1:13">
      <c r="A192" s="585" t="s">
        <v>82</v>
      </c>
      <c r="B192" s="581" t="s">
        <v>114</v>
      </c>
      <c r="C192" s="578"/>
      <c r="D192" s="578"/>
      <c r="E192" s="1311"/>
      <c r="F192" s="578" t="s">
        <v>1938</v>
      </c>
      <c r="G192" s="578" t="s">
        <v>322</v>
      </c>
      <c r="H192" s="578" t="s">
        <v>322</v>
      </c>
      <c r="I192" s="565" t="s">
        <v>447</v>
      </c>
      <c r="J192" s="578"/>
      <c r="K192" s="610"/>
      <c r="L192" s="610" t="s">
        <v>1460</v>
      </c>
      <c r="M192" s="1302" t="s">
        <v>447</v>
      </c>
    </row>
    <row r="193" spans="1:13">
      <c r="A193" s="584" t="s">
        <v>83</v>
      </c>
      <c r="B193" s="580" t="s">
        <v>114</v>
      </c>
      <c r="C193" s="578"/>
      <c r="D193" s="578"/>
      <c r="E193" s="1311"/>
      <c r="F193" s="578" t="s">
        <v>3136</v>
      </c>
      <c r="G193" s="578" t="s">
        <v>3130</v>
      </c>
      <c r="H193" s="578" t="s">
        <v>3640</v>
      </c>
      <c r="I193" s="565" t="s">
        <v>5656</v>
      </c>
      <c r="J193" s="578"/>
      <c r="K193" s="610"/>
      <c r="L193" s="610" t="s">
        <v>6614</v>
      </c>
      <c r="M193" s="1302" t="s">
        <v>6610</v>
      </c>
    </row>
    <row r="194" spans="1:13">
      <c r="A194" s="585" t="s">
        <v>84</v>
      </c>
      <c r="B194" s="581" t="s">
        <v>114</v>
      </c>
      <c r="C194" s="578"/>
      <c r="D194" s="578"/>
      <c r="E194" s="1311"/>
      <c r="F194" s="578" t="s">
        <v>322</v>
      </c>
      <c r="G194" s="578" t="s">
        <v>3639</v>
      </c>
      <c r="H194" s="578" t="s">
        <v>322</v>
      </c>
      <c r="I194" s="565" t="s">
        <v>454</v>
      </c>
      <c r="J194" s="578"/>
      <c r="K194" s="610"/>
      <c r="L194" s="610" t="s">
        <v>454</v>
      </c>
      <c r="M194" s="1302" t="s">
        <v>447</v>
      </c>
    </row>
    <row r="195" spans="1:13">
      <c r="A195" s="584" t="s">
        <v>85</v>
      </c>
      <c r="B195" s="580" t="s">
        <v>114</v>
      </c>
      <c r="C195" s="578"/>
      <c r="D195" s="578"/>
      <c r="E195" s="1311"/>
      <c r="F195" s="578" t="s">
        <v>1396</v>
      </c>
      <c r="G195" s="578" t="s">
        <v>3649</v>
      </c>
      <c r="H195" s="578" t="s">
        <v>3223</v>
      </c>
      <c r="I195" s="565" t="s">
        <v>5657</v>
      </c>
      <c r="J195" s="578"/>
      <c r="K195" s="610"/>
      <c r="L195" s="610" t="s">
        <v>6615</v>
      </c>
      <c r="M195" s="1302" t="s">
        <v>6615</v>
      </c>
    </row>
    <row r="196" spans="1:13">
      <c r="A196" s="585" t="s">
        <v>86</v>
      </c>
      <c r="B196" s="581" t="s">
        <v>114</v>
      </c>
      <c r="C196" s="578"/>
      <c r="D196" s="578"/>
      <c r="E196" s="1311"/>
      <c r="F196" s="578" t="s">
        <v>147</v>
      </c>
      <c r="G196" s="578" t="s">
        <v>1402</v>
      </c>
      <c r="H196" s="578" t="s">
        <v>1402</v>
      </c>
      <c r="I196" s="565" t="s">
        <v>250</v>
      </c>
      <c r="J196" s="578"/>
      <c r="K196" s="610"/>
      <c r="L196" s="610" t="s">
        <v>447</v>
      </c>
      <c r="M196" s="1302" t="s">
        <v>447</v>
      </c>
    </row>
    <row r="197" spans="1:13">
      <c r="A197" s="584" t="s">
        <v>87</v>
      </c>
      <c r="B197" s="580" t="s">
        <v>114</v>
      </c>
      <c r="C197" s="578"/>
      <c r="D197" s="578"/>
      <c r="E197" s="1311"/>
      <c r="F197" s="578" t="s">
        <v>747</v>
      </c>
      <c r="G197" s="578" t="s">
        <v>3650</v>
      </c>
      <c r="H197" s="578" t="s">
        <v>3650</v>
      </c>
      <c r="I197" s="565" t="s">
        <v>1396</v>
      </c>
      <c r="J197" s="578"/>
      <c r="K197" s="610"/>
      <c r="L197" s="610" t="s">
        <v>6616</v>
      </c>
      <c r="M197" s="1302" t="s">
        <v>6616</v>
      </c>
    </row>
    <row r="198" spans="1:13">
      <c r="A198" s="585" t="s">
        <v>88</v>
      </c>
      <c r="B198" s="581" t="s">
        <v>114</v>
      </c>
      <c r="C198" s="578"/>
      <c r="D198" s="578"/>
      <c r="E198" s="1311"/>
      <c r="F198" s="578" t="s">
        <v>147</v>
      </c>
      <c r="G198" s="578" t="s">
        <v>3642</v>
      </c>
      <c r="H198" s="578" t="s">
        <v>3642</v>
      </c>
      <c r="I198" s="565" t="s">
        <v>147</v>
      </c>
      <c r="J198" s="578"/>
      <c r="K198" s="610"/>
      <c r="L198" s="610" t="s">
        <v>447</v>
      </c>
      <c r="M198" s="1302" t="s">
        <v>447</v>
      </c>
    </row>
    <row r="199" spans="1:13">
      <c r="A199" s="584" t="s">
        <v>687</v>
      </c>
      <c r="B199" s="581"/>
      <c r="C199" s="578"/>
      <c r="D199" s="578"/>
      <c r="E199" s="1311"/>
      <c r="F199" s="578"/>
      <c r="G199" s="578"/>
      <c r="H199" s="578"/>
      <c r="I199" s="565"/>
      <c r="J199" s="578"/>
      <c r="K199" s="610"/>
      <c r="L199" s="610"/>
      <c r="M199" s="1302" t="s">
        <v>7353</v>
      </c>
    </row>
    <row r="200" spans="1:13">
      <c r="A200" s="585" t="s">
        <v>688</v>
      </c>
      <c r="B200" s="581"/>
      <c r="C200" s="578"/>
      <c r="D200" s="578"/>
      <c r="E200" s="1311"/>
      <c r="F200" s="578"/>
      <c r="G200" s="578"/>
      <c r="H200" s="578"/>
      <c r="I200" s="565"/>
      <c r="J200" s="578"/>
      <c r="K200" s="610"/>
      <c r="L200" s="610"/>
      <c r="M200" s="1302" t="s">
        <v>3122</v>
      </c>
    </row>
    <row r="201" spans="1:13">
      <c r="A201" s="584" t="s">
        <v>689</v>
      </c>
      <c r="B201" s="581"/>
      <c r="C201" s="578"/>
      <c r="D201" s="578"/>
      <c r="E201" s="1311"/>
      <c r="F201" s="578"/>
      <c r="G201" s="578"/>
      <c r="H201" s="578"/>
      <c r="I201" s="565"/>
      <c r="J201" s="578"/>
      <c r="K201" s="610"/>
      <c r="L201" s="610"/>
      <c r="M201" s="1302" t="s">
        <v>7354</v>
      </c>
    </row>
    <row r="202" spans="1:13">
      <c r="A202" s="585" t="s">
        <v>690</v>
      </c>
      <c r="B202" s="581"/>
      <c r="C202" s="578"/>
      <c r="D202" s="578"/>
      <c r="E202" s="1311"/>
      <c r="F202" s="578"/>
      <c r="G202" s="578"/>
      <c r="H202" s="578"/>
      <c r="I202" s="565"/>
      <c r="J202" s="578"/>
      <c r="K202" s="610"/>
      <c r="L202" s="610"/>
      <c r="M202" s="1302" t="s">
        <v>469</v>
      </c>
    </row>
    <row r="203" spans="1:13">
      <c r="A203" s="584" t="s">
        <v>691</v>
      </c>
      <c r="B203" s="581"/>
      <c r="C203" s="578"/>
      <c r="D203" s="578"/>
      <c r="E203" s="1311"/>
      <c r="F203" s="578"/>
      <c r="G203" s="578"/>
      <c r="H203" s="578"/>
      <c r="I203" s="565"/>
      <c r="J203" s="578"/>
      <c r="K203" s="610"/>
      <c r="L203" s="610"/>
      <c r="M203" s="1302" t="s">
        <v>7355</v>
      </c>
    </row>
    <row r="204" spans="1:13">
      <c r="A204" s="585" t="s">
        <v>692</v>
      </c>
      <c r="B204" s="581"/>
      <c r="C204" s="578"/>
      <c r="D204" s="578"/>
      <c r="E204" s="1311"/>
      <c r="F204" s="578"/>
      <c r="G204" s="578"/>
      <c r="H204" s="578"/>
      <c r="I204" s="565"/>
      <c r="J204" s="578"/>
      <c r="K204" s="610"/>
      <c r="L204" s="610"/>
      <c r="M204" s="1302" t="s">
        <v>469</v>
      </c>
    </row>
    <row r="205" spans="1:13">
      <c r="A205" s="584" t="s">
        <v>693</v>
      </c>
      <c r="B205" s="581"/>
      <c r="C205" s="578"/>
      <c r="D205" s="578"/>
      <c r="E205" s="1311"/>
      <c r="F205" s="578"/>
      <c r="G205" s="578"/>
      <c r="H205" s="578"/>
      <c r="I205" s="565"/>
      <c r="J205" s="578"/>
      <c r="K205" s="610"/>
      <c r="L205" s="610"/>
      <c r="M205" s="1302" t="s">
        <v>7356</v>
      </c>
    </row>
    <row r="206" spans="1:13">
      <c r="A206" s="585" t="s">
        <v>694</v>
      </c>
      <c r="B206" s="581"/>
      <c r="C206" s="578"/>
      <c r="D206" s="578"/>
      <c r="E206" s="1311"/>
      <c r="F206" s="578"/>
      <c r="G206" s="578"/>
      <c r="H206" s="578"/>
      <c r="I206" s="565"/>
      <c r="J206" s="578"/>
      <c r="K206" s="610"/>
      <c r="L206" s="610"/>
      <c r="M206" s="1302" t="s">
        <v>469</v>
      </c>
    </row>
    <row r="207" spans="1:13">
      <c r="A207" s="584" t="s">
        <v>695</v>
      </c>
      <c r="B207" s="581"/>
      <c r="C207" s="578"/>
      <c r="D207" s="578"/>
      <c r="E207" s="1311"/>
      <c r="F207" s="578"/>
      <c r="G207" s="578"/>
      <c r="H207" s="578"/>
      <c r="I207" s="565"/>
      <c r="J207" s="578"/>
      <c r="K207" s="610"/>
      <c r="L207" s="610"/>
      <c r="M207" s="1302" t="s">
        <v>219</v>
      </c>
    </row>
    <row r="208" spans="1:13">
      <c r="A208" s="585" t="s">
        <v>696</v>
      </c>
      <c r="B208" s="581"/>
      <c r="C208" s="578"/>
      <c r="D208" s="578"/>
      <c r="E208" s="1311"/>
      <c r="F208" s="578"/>
      <c r="G208" s="578"/>
      <c r="H208" s="578"/>
      <c r="I208" s="565"/>
      <c r="J208" s="578"/>
      <c r="K208" s="610"/>
      <c r="L208" s="610"/>
      <c r="M208" s="1302" t="s">
        <v>3122</v>
      </c>
    </row>
    <row r="209" spans="1:13">
      <c r="A209" s="584" t="s">
        <v>697</v>
      </c>
      <c r="B209" s="581"/>
      <c r="C209" s="578"/>
      <c r="D209" s="578"/>
      <c r="E209" s="1311"/>
      <c r="F209" s="578"/>
      <c r="G209" s="578"/>
      <c r="H209" s="578"/>
      <c r="I209" s="565"/>
      <c r="J209" s="578"/>
      <c r="K209" s="610"/>
      <c r="L209" s="610"/>
      <c r="M209" s="1302" t="s">
        <v>7357</v>
      </c>
    </row>
    <row r="210" spans="1:13">
      <c r="A210" s="585" t="s">
        <v>698</v>
      </c>
      <c r="B210" s="581"/>
      <c r="C210" s="578"/>
      <c r="D210" s="578"/>
      <c r="E210" s="1311"/>
      <c r="F210" s="578"/>
      <c r="G210" s="578"/>
      <c r="H210" s="578"/>
      <c r="I210" s="565"/>
      <c r="J210" s="578"/>
      <c r="K210" s="610"/>
      <c r="L210" s="610"/>
      <c r="M210" s="1302" t="s">
        <v>4541</v>
      </c>
    </row>
    <row r="211" spans="1:13">
      <c r="A211" s="584" t="s">
        <v>699</v>
      </c>
      <c r="B211" s="581"/>
      <c r="C211" s="578"/>
      <c r="D211" s="578"/>
      <c r="E211" s="1311"/>
      <c r="F211" s="578"/>
      <c r="G211" s="578"/>
      <c r="H211" s="578"/>
      <c r="I211" s="565"/>
      <c r="J211" s="578"/>
      <c r="K211" s="610"/>
      <c r="L211" s="610"/>
      <c r="M211" s="1302" t="s">
        <v>3130</v>
      </c>
    </row>
    <row r="212" spans="1:13">
      <c r="A212" s="585" t="s">
        <v>700</v>
      </c>
      <c r="B212" s="581"/>
      <c r="C212" s="578"/>
      <c r="D212" s="578"/>
      <c r="E212" s="1311"/>
      <c r="F212" s="578"/>
      <c r="G212" s="578"/>
      <c r="H212" s="578"/>
      <c r="I212" s="565"/>
      <c r="J212" s="578"/>
      <c r="K212" s="610"/>
      <c r="L212" s="610"/>
      <c r="M212" s="1302" t="s">
        <v>4541</v>
      </c>
    </row>
    <row r="213" spans="1:13">
      <c r="A213" s="584" t="s">
        <v>2317</v>
      </c>
      <c r="B213" s="581"/>
      <c r="C213" s="578"/>
      <c r="D213" s="578"/>
      <c r="E213" s="1311"/>
      <c r="F213" s="578"/>
      <c r="G213" s="578"/>
      <c r="H213" s="578"/>
      <c r="I213" s="565"/>
      <c r="J213" s="578"/>
      <c r="K213" s="610"/>
      <c r="L213" s="610"/>
      <c r="M213" s="1302" t="s">
        <v>7358</v>
      </c>
    </row>
    <row r="214" spans="1:13">
      <c r="A214" s="585" t="s">
        <v>2318</v>
      </c>
      <c r="B214" s="581"/>
      <c r="C214" s="578"/>
      <c r="D214" s="578"/>
      <c r="E214" s="1311"/>
      <c r="F214" s="578"/>
      <c r="G214" s="578"/>
      <c r="H214" s="578"/>
      <c r="I214" s="565"/>
      <c r="J214" s="578"/>
      <c r="K214" s="610"/>
      <c r="L214" s="610"/>
      <c r="M214" s="1302" t="s">
        <v>147</v>
      </c>
    </row>
    <row r="215" spans="1:13">
      <c r="A215" s="584" t="s">
        <v>2319</v>
      </c>
      <c r="B215" s="581"/>
      <c r="C215" s="578"/>
      <c r="D215" s="578"/>
      <c r="E215" s="1311"/>
      <c r="F215" s="578"/>
      <c r="G215" s="578"/>
      <c r="H215" s="578"/>
      <c r="I215" s="565"/>
      <c r="J215" s="578"/>
      <c r="K215" s="610"/>
      <c r="L215" s="610"/>
      <c r="M215" s="1302" t="s">
        <v>7359</v>
      </c>
    </row>
    <row r="216" spans="1:13">
      <c r="A216" s="585" t="s">
        <v>2320</v>
      </c>
      <c r="B216" s="581"/>
      <c r="C216" s="578"/>
      <c r="D216" s="578"/>
      <c r="E216" s="1311"/>
      <c r="F216" s="578"/>
      <c r="G216" s="578"/>
      <c r="H216" s="578"/>
      <c r="I216" s="565"/>
      <c r="J216" s="578"/>
      <c r="K216" s="610"/>
      <c r="L216" s="610"/>
      <c r="M216" s="1302" t="s">
        <v>4247</v>
      </c>
    </row>
    <row r="217" spans="1:13">
      <c r="A217" s="584" t="s">
        <v>2321</v>
      </c>
      <c r="B217" s="581"/>
      <c r="C217" s="578"/>
      <c r="D217" s="578"/>
      <c r="E217" s="1311"/>
      <c r="F217" s="578"/>
      <c r="G217" s="578"/>
      <c r="H217" s="578"/>
      <c r="I217" s="565"/>
      <c r="J217" s="578"/>
      <c r="K217" s="610"/>
      <c r="L217" s="610"/>
      <c r="M217" s="1302"/>
    </row>
    <row r="218" spans="1:13" ht="13.5" thickBot="1">
      <c r="A218" s="585" t="s">
        <v>2322</v>
      </c>
      <c r="B218" s="580"/>
      <c r="C218" s="578"/>
      <c r="D218" s="578"/>
      <c r="E218" s="1313"/>
      <c r="F218" s="587"/>
      <c r="G218" s="587"/>
      <c r="H218" s="587"/>
      <c r="I218" s="1330"/>
      <c r="J218" s="587"/>
      <c r="K218" s="642"/>
      <c r="L218" s="642"/>
      <c r="M218" s="1334"/>
    </row>
    <row r="219" spans="1:13" ht="16.5" thickBot="1">
      <c r="A219" s="638" t="s">
        <v>22</v>
      </c>
      <c r="B219" s="639" t="s">
        <v>16</v>
      </c>
      <c r="C219" s="639" t="s">
        <v>1829</v>
      </c>
      <c r="D219" s="639" t="s">
        <v>1830</v>
      </c>
      <c r="E219" s="1322" t="s">
        <v>2325</v>
      </c>
      <c r="F219" s="1322">
        <v>2013</v>
      </c>
      <c r="G219" s="1322" t="s">
        <v>3553</v>
      </c>
      <c r="H219" s="1323" t="s">
        <v>4165</v>
      </c>
      <c r="I219" s="406" t="s">
        <v>4674</v>
      </c>
      <c r="J219" s="406" t="s">
        <v>4675</v>
      </c>
      <c r="K219" s="1324" t="s">
        <v>5846</v>
      </c>
      <c r="L219" s="1324" t="s">
        <v>6494</v>
      </c>
      <c r="M219" s="1335" t="s">
        <v>6914</v>
      </c>
    </row>
    <row r="220" spans="1:13" ht="25.5">
      <c r="A220" s="584" t="s">
        <v>69</v>
      </c>
      <c r="B220" s="580" t="s">
        <v>346</v>
      </c>
      <c r="C220" s="578" t="s">
        <v>784</v>
      </c>
      <c r="D220" s="565" t="s">
        <v>95</v>
      </c>
      <c r="E220" s="1306" t="s">
        <v>2417</v>
      </c>
      <c r="F220" s="1307" t="s">
        <v>3146</v>
      </c>
      <c r="G220" s="1307" t="s">
        <v>3981</v>
      </c>
      <c r="H220" s="1307" t="s">
        <v>4422</v>
      </c>
      <c r="I220" s="1307" t="s">
        <v>5579</v>
      </c>
      <c r="J220" s="1327" t="s">
        <v>4907</v>
      </c>
      <c r="K220" s="1337" t="s">
        <v>5260</v>
      </c>
      <c r="L220" s="1337" t="s">
        <v>5260</v>
      </c>
      <c r="M220" s="1319" t="s">
        <v>5264</v>
      </c>
    </row>
    <row r="221" spans="1:13">
      <c r="A221" s="585" t="s">
        <v>70</v>
      </c>
      <c r="B221" s="581" t="s">
        <v>347</v>
      </c>
      <c r="C221" s="578" t="s">
        <v>296</v>
      </c>
      <c r="D221" s="578" t="s">
        <v>1874</v>
      </c>
      <c r="E221" s="1311" t="s">
        <v>2418</v>
      </c>
      <c r="F221" s="578" t="s">
        <v>3147</v>
      </c>
      <c r="G221" s="578" t="s">
        <v>3982</v>
      </c>
      <c r="H221" s="578" t="s">
        <v>1404</v>
      </c>
      <c r="I221" s="578" t="s">
        <v>358</v>
      </c>
      <c r="J221" s="578" t="s">
        <v>3329</v>
      </c>
      <c r="K221" s="613" t="s">
        <v>6431</v>
      </c>
      <c r="L221" s="613" t="s">
        <v>6431</v>
      </c>
      <c r="M221" s="650" t="s">
        <v>1419</v>
      </c>
    </row>
    <row r="222" spans="1:13" ht="25.5">
      <c r="A222" s="584" t="s">
        <v>71</v>
      </c>
      <c r="B222" s="580" t="s">
        <v>348</v>
      </c>
      <c r="C222" s="578" t="s">
        <v>1875</v>
      </c>
      <c r="D222" s="578" t="s">
        <v>1876</v>
      </c>
      <c r="E222" s="1311" t="s">
        <v>277</v>
      </c>
      <c r="F222" s="578" t="s">
        <v>3148</v>
      </c>
      <c r="G222" s="578" t="s">
        <v>3983</v>
      </c>
      <c r="H222" s="578" t="s">
        <v>4423</v>
      </c>
      <c r="I222" s="578" t="s">
        <v>4469</v>
      </c>
      <c r="J222" s="578" t="s">
        <v>4908</v>
      </c>
      <c r="K222" s="613" t="s">
        <v>6432</v>
      </c>
      <c r="L222" s="613" t="s">
        <v>6432</v>
      </c>
      <c r="M222" s="650" t="s">
        <v>6434</v>
      </c>
    </row>
    <row r="223" spans="1:13">
      <c r="A223" s="585" t="s">
        <v>72</v>
      </c>
      <c r="B223" s="581" t="s">
        <v>318</v>
      </c>
      <c r="C223" s="578" t="s">
        <v>1877</v>
      </c>
      <c r="D223" s="578" t="s">
        <v>1878</v>
      </c>
      <c r="E223" s="1311" t="s">
        <v>2419</v>
      </c>
      <c r="F223" s="578" t="s">
        <v>1406</v>
      </c>
      <c r="G223" s="578" t="s">
        <v>3982</v>
      </c>
      <c r="H223" s="578" t="s">
        <v>765</v>
      </c>
      <c r="I223" s="578" t="s">
        <v>5262</v>
      </c>
      <c r="J223" s="578" t="s">
        <v>835</v>
      </c>
      <c r="K223" s="613" t="s">
        <v>798</v>
      </c>
      <c r="L223" s="613" t="s">
        <v>798</v>
      </c>
      <c r="M223" s="650" t="s">
        <v>1419</v>
      </c>
    </row>
    <row r="224" spans="1:13" ht="25.5">
      <c r="A224" s="584" t="s">
        <v>73</v>
      </c>
      <c r="B224" s="580" t="s">
        <v>349</v>
      </c>
      <c r="C224" s="578" t="s">
        <v>792</v>
      </c>
      <c r="D224" s="578" t="s">
        <v>1879</v>
      </c>
      <c r="E224" s="1311" t="s">
        <v>2420</v>
      </c>
      <c r="F224" s="578" t="s">
        <v>3149</v>
      </c>
      <c r="G224" s="578" t="s">
        <v>3984</v>
      </c>
      <c r="H224" s="578" t="s">
        <v>4424</v>
      </c>
      <c r="I224" s="578" t="s">
        <v>5580</v>
      </c>
      <c r="J224" s="578" t="s">
        <v>942</v>
      </c>
      <c r="K224" s="613" t="s">
        <v>6433</v>
      </c>
      <c r="L224" s="613" t="s">
        <v>6433</v>
      </c>
      <c r="M224" s="1302" t="s">
        <v>7220</v>
      </c>
    </row>
    <row r="225" spans="1:13">
      <c r="A225" s="585" t="s">
        <v>74</v>
      </c>
      <c r="B225" s="581" t="s">
        <v>350</v>
      </c>
      <c r="C225" s="578" t="s">
        <v>1877</v>
      </c>
      <c r="D225" s="578" t="s">
        <v>1586</v>
      </c>
      <c r="E225" s="1311" t="s">
        <v>802</v>
      </c>
      <c r="F225" s="578" t="s">
        <v>3150</v>
      </c>
      <c r="G225" s="578" t="s">
        <v>4105</v>
      </c>
      <c r="H225" s="578" t="s">
        <v>4425</v>
      </c>
      <c r="I225" s="578" t="s">
        <v>5581</v>
      </c>
      <c r="J225" s="578" t="s">
        <v>3329</v>
      </c>
      <c r="K225" s="613" t="s">
        <v>1414</v>
      </c>
      <c r="L225" s="613" t="s">
        <v>1414</v>
      </c>
      <c r="M225" s="1302" t="s">
        <v>249</v>
      </c>
    </row>
    <row r="226" spans="1:13" ht="38.25">
      <c r="A226" s="584" t="s">
        <v>75</v>
      </c>
      <c r="B226" s="580" t="s">
        <v>351</v>
      </c>
      <c r="C226" s="578" t="s">
        <v>795</v>
      </c>
      <c r="D226" s="578" t="s">
        <v>1880</v>
      </c>
      <c r="E226" s="1311" t="s">
        <v>2413</v>
      </c>
      <c r="F226" s="578" t="s">
        <v>1438</v>
      </c>
      <c r="G226" s="578" t="s">
        <v>3985</v>
      </c>
      <c r="H226" s="578" t="s">
        <v>3148</v>
      </c>
      <c r="I226" s="578" t="s">
        <v>4430</v>
      </c>
      <c r="J226" s="578" t="s">
        <v>4910</v>
      </c>
      <c r="K226" s="613" t="s">
        <v>5264</v>
      </c>
      <c r="L226" s="613" t="s">
        <v>5264</v>
      </c>
      <c r="M226" s="1302" t="s">
        <v>22</v>
      </c>
    </row>
    <row r="227" spans="1:13">
      <c r="A227" s="585" t="s">
        <v>76</v>
      </c>
      <c r="B227" s="581" t="s">
        <v>352</v>
      </c>
      <c r="C227" s="578" t="s">
        <v>1881</v>
      </c>
      <c r="D227" s="578" t="s">
        <v>1647</v>
      </c>
      <c r="E227" s="1311" t="s">
        <v>802</v>
      </c>
      <c r="F227" s="578" t="s">
        <v>3151</v>
      </c>
      <c r="G227" s="578" t="s">
        <v>3982</v>
      </c>
      <c r="H227" s="578" t="s">
        <v>1406</v>
      </c>
      <c r="I227" s="578" t="s">
        <v>160</v>
      </c>
      <c r="J227" s="578" t="s">
        <v>3636</v>
      </c>
      <c r="K227" s="613" t="s">
        <v>1419</v>
      </c>
      <c r="L227" s="613" t="s">
        <v>1419</v>
      </c>
      <c r="M227" s="1302" t="s">
        <v>7221</v>
      </c>
    </row>
    <row r="228" spans="1:13" ht="25.5">
      <c r="A228" s="584" t="s">
        <v>77</v>
      </c>
      <c r="B228" s="580" t="s">
        <v>353</v>
      </c>
      <c r="C228" s="578" t="s">
        <v>1882</v>
      </c>
      <c r="D228" s="578" t="s">
        <v>122</v>
      </c>
      <c r="E228" s="1311" t="s">
        <v>1438</v>
      </c>
      <c r="F228" s="578" t="s">
        <v>1401</v>
      </c>
      <c r="G228" s="578" t="s">
        <v>3986</v>
      </c>
      <c r="H228" s="578" t="s">
        <v>4426</v>
      </c>
      <c r="I228" s="578" t="s">
        <v>5264</v>
      </c>
      <c r="J228" s="578" t="s">
        <v>4911</v>
      </c>
      <c r="K228" s="613" t="s">
        <v>6434</v>
      </c>
      <c r="L228" s="613" t="s">
        <v>6434</v>
      </c>
      <c r="M228" s="1302" t="s">
        <v>7222</v>
      </c>
    </row>
    <row r="229" spans="1:13">
      <c r="A229" s="585" t="s">
        <v>78</v>
      </c>
      <c r="B229" s="581" t="s">
        <v>192</v>
      </c>
      <c r="C229" s="578" t="s">
        <v>1884</v>
      </c>
      <c r="D229" s="578" t="s">
        <v>1885</v>
      </c>
      <c r="E229" s="1311" t="s">
        <v>837</v>
      </c>
      <c r="F229" s="578" t="s">
        <v>1049</v>
      </c>
      <c r="G229" s="578" t="s">
        <v>3982</v>
      </c>
      <c r="H229" s="578" t="s">
        <v>1406</v>
      </c>
      <c r="I229" s="578" t="s">
        <v>5265</v>
      </c>
      <c r="J229" s="578" t="s">
        <v>1419</v>
      </c>
      <c r="K229" s="613" t="s">
        <v>1419</v>
      </c>
      <c r="L229" s="613" t="s">
        <v>1419</v>
      </c>
      <c r="M229" s="1302" t="s">
        <v>7221</v>
      </c>
    </row>
    <row r="230" spans="1:13">
      <c r="A230" s="584" t="s">
        <v>79</v>
      </c>
      <c r="B230" s="580" t="s">
        <v>354</v>
      </c>
      <c r="C230" s="578" t="s">
        <v>1886</v>
      </c>
      <c r="D230" s="578" t="s">
        <v>191</v>
      </c>
      <c r="E230" s="1311" t="s">
        <v>1401</v>
      </c>
      <c r="F230" s="578" t="s">
        <v>1403</v>
      </c>
      <c r="G230" s="578" t="s">
        <v>3987</v>
      </c>
      <c r="H230" s="578" t="s">
        <v>4427</v>
      </c>
      <c r="I230" s="578" t="s">
        <v>5582</v>
      </c>
      <c r="J230" s="578" t="s">
        <v>792</v>
      </c>
      <c r="K230" s="613" t="s">
        <v>6435</v>
      </c>
      <c r="L230" s="613" t="s">
        <v>6435</v>
      </c>
      <c r="M230" s="650" t="s">
        <v>6432</v>
      </c>
    </row>
    <row r="231" spans="1:13">
      <c r="A231" s="585" t="s">
        <v>80</v>
      </c>
      <c r="B231" s="581" t="s">
        <v>355</v>
      </c>
      <c r="C231" s="578" t="s">
        <v>463</v>
      </c>
      <c r="D231" s="578" t="s">
        <v>1888</v>
      </c>
      <c r="E231" s="1311" t="s">
        <v>802</v>
      </c>
      <c r="F231" s="578" t="s">
        <v>1404</v>
      </c>
      <c r="G231" s="578" t="s">
        <v>3988</v>
      </c>
      <c r="H231" s="578" t="s">
        <v>4428</v>
      </c>
      <c r="I231" s="578" t="s">
        <v>250</v>
      </c>
      <c r="J231" s="578" t="s">
        <v>5535</v>
      </c>
      <c r="K231" s="613" t="s">
        <v>1414</v>
      </c>
      <c r="L231" s="613" t="s">
        <v>1414</v>
      </c>
      <c r="M231" s="650" t="s">
        <v>798</v>
      </c>
    </row>
    <row r="232" spans="1:13" ht="25.5">
      <c r="A232" s="584" t="s">
        <v>81</v>
      </c>
      <c r="B232" s="580" t="s">
        <v>356</v>
      </c>
      <c r="C232" s="578" t="s">
        <v>801</v>
      </c>
      <c r="D232" s="578" t="s">
        <v>1889</v>
      </c>
      <c r="E232" s="1311" t="s">
        <v>1403</v>
      </c>
      <c r="F232" s="578" t="s">
        <v>3152</v>
      </c>
      <c r="G232" s="578" t="s">
        <v>3989</v>
      </c>
      <c r="H232" s="578" t="s">
        <v>4429</v>
      </c>
      <c r="I232" s="578" t="s">
        <v>5583</v>
      </c>
      <c r="J232" s="578" t="s">
        <v>4912</v>
      </c>
      <c r="K232" s="613" t="s">
        <v>6436</v>
      </c>
      <c r="L232" s="613" t="s">
        <v>6436</v>
      </c>
      <c r="M232" s="650" t="s">
        <v>6436</v>
      </c>
    </row>
    <row r="233" spans="1:13">
      <c r="A233" s="585" t="s">
        <v>82</v>
      </c>
      <c r="B233" s="581" t="s">
        <v>160</v>
      </c>
      <c r="C233" s="578" t="s">
        <v>1890</v>
      </c>
      <c r="D233" s="578" t="s">
        <v>1891</v>
      </c>
      <c r="E233" s="1311" t="s">
        <v>1404</v>
      </c>
      <c r="F233" s="578" t="s">
        <v>794</v>
      </c>
      <c r="G233" s="578" t="s">
        <v>3990</v>
      </c>
      <c r="H233" s="578" t="s">
        <v>419</v>
      </c>
      <c r="I233" s="578" t="s">
        <v>5267</v>
      </c>
      <c r="J233" s="578" t="s">
        <v>5535</v>
      </c>
      <c r="K233" s="613" t="s">
        <v>1406</v>
      </c>
      <c r="L233" s="613" t="s">
        <v>1406</v>
      </c>
      <c r="M233" s="650" t="s">
        <v>1406</v>
      </c>
    </row>
    <row r="234" spans="1:13" ht="38.25">
      <c r="A234" s="584" t="s">
        <v>83</v>
      </c>
      <c r="B234" s="580" t="s">
        <v>357</v>
      </c>
      <c r="C234" s="578" t="s">
        <v>509</v>
      </c>
      <c r="D234" s="578" t="s">
        <v>1892</v>
      </c>
      <c r="E234" s="1311" t="s">
        <v>896</v>
      </c>
      <c r="F234" s="578" t="s">
        <v>896</v>
      </c>
      <c r="G234" s="578" t="s">
        <v>3991</v>
      </c>
      <c r="H234" s="578" t="s">
        <v>4430</v>
      </c>
      <c r="I234" s="578" t="s">
        <v>5268</v>
      </c>
      <c r="J234" s="578" t="s">
        <v>4913</v>
      </c>
      <c r="K234" s="613" t="s">
        <v>6437</v>
      </c>
      <c r="L234" s="613" t="s">
        <v>6437</v>
      </c>
      <c r="M234" s="650" t="s">
        <v>6437</v>
      </c>
    </row>
    <row r="235" spans="1:13">
      <c r="A235" s="585" t="s">
        <v>84</v>
      </c>
      <c r="B235" s="581" t="s">
        <v>358</v>
      </c>
      <c r="C235" s="578" t="s">
        <v>1893</v>
      </c>
      <c r="D235" s="578" t="s">
        <v>1646</v>
      </c>
      <c r="E235" s="1311" t="s">
        <v>2421</v>
      </c>
      <c r="F235" s="578" t="s">
        <v>1414</v>
      </c>
      <c r="G235" s="578" t="s">
        <v>3992</v>
      </c>
      <c r="H235" s="578" t="s">
        <v>4431</v>
      </c>
      <c r="I235" s="578" t="s">
        <v>4337</v>
      </c>
      <c r="J235" s="578" t="s">
        <v>802</v>
      </c>
      <c r="K235" s="613" t="s">
        <v>6438</v>
      </c>
      <c r="L235" s="613" t="s">
        <v>6438</v>
      </c>
      <c r="M235" s="650" t="s">
        <v>6438</v>
      </c>
    </row>
    <row r="236" spans="1:13" ht="25.5">
      <c r="A236" s="584" t="s">
        <v>85</v>
      </c>
      <c r="B236" s="580" t="s">
        <v>359</v>
      </c>
      <c r="C236" s="578" t="s">
        <v>144</v>
      </c>
      <c r="D236" s="578" t="s">
        <v>1894</v>
      </c>
      <c r="E236" s="1311" t="s">
        <v>2422</v>
      </c>
      <c r="F236" s="578" t="s">
        <v>3153</v>
      </c>
      <c r="G236" s="578" t="s">
        <v>3993</v>
      </c>
      <c r="H236" s="578" t="s">
        <v>4432</v>
      </c>
      <c r="I236" s="578" t="s">
        <v>5584</v>
      </c>
      <c r="J236" s="578" t="s">
        <v>4914</v>
      </c>
      <c r="K236" s="613" t="s">
        <v>6439</v>
      </c>
      <c r="L236" s="613" t="s">
        <v>6439</v>
      </c>
      <c r="M236" s="1197" t="s">
        <v>5260</v>
      </c>
    </row>
    <row r="237" spans="1:13">
      <c r="A237" s="585" t="s">
        <v>86</v>
      </c>
      <c r="B237" s="581" t="s">
        <v>352</v>
      </c>
      <c r="C237" s="578" t="s">
        <v>1890</v>
      </c>
      <c r="D237" s="578" t="s">
        <v>1891</v>
      </c>
      <c r="E237" s="1311" t="s">
        <v>2421</v>
      </c>
      <c r="F237" s="578" t="s">
        <v>1409</v>
      </c>
      <c r="G237" s="578" t="s">
        <v>3982</v>
      </c>
      <c r="H237" s="565" t="s">
        <v>1530</v>
      </c>
      <c r="I237" s="565" t="s">
        <v>5270</v>
      </c>
      <c r="J237" s="578" t="s">
        <v>3636</v>
      </c>
      <c r="K237" s="613" t="s">
        <v>3588</v>
      </c>
      <c r="L237" s="613" t="s">
        <v>3588</v>
      </c>
      <c r="M237" s="650" t="s">
        <v>6431</v>
      </c>
    </row>
    <row r="238" spans="1:13" ht="38.25">
      <c r="A238" s="584" t="s">
        <v>87</v>
      </c>
      <c r="B238" s="580" t="s">
        <v>360</v>
      </c>
      <c r="C238" s="578" t="s">
        <v>804</v>
      </c>
      <c r="D238" s="578" t="s">
        <v>1895</v>
      </c>
      <c r="E238" s="1311" t="s">
        <v>2423</v>
      </c>
      <c r="F238" s="578" t="s">
        <v>2420</v>
      </c>
      <c r="G238" s="578" t="s">
        <v>3994</v>
      </c>
      <c r="H238" s="578" t="s">
        <v>4433</v>
      </c>
      <c r="I238" s="578" t="s">
        <v>5271</v>
      </c>
      <c r="J238" s="578" t="s">
        <v>4915</v>
      </c>
      <c r="K238" s="613" t="s">
        <v>6440</v>
      </c>
      <c r="L238" s="613" t="s">
        <v>6440</v>
      </c>
      <c r="M238" s="650" t="s">
        <v>6435</v>
      </c>
    </row>
    <row r="239" spans="1:13" ht="13.5" thickBot="1">
      <c r="A239" s="585" t="s">
        <v>88</v>
      </c>
      <c r="B239" s="581" t="s">
        <v>361</v>
      </c>
      <c r="C239" s="578" t="s">
        <v>1890</v>
      </c>
      <c r="D239" s="578" t="s">
        <v>1646</v>
      </c>
      <c r="E239" s="1313" t="s">
        <v>1419</v>
      </c>
      <c r="F239" s="587" t="s">
        <v>1049</v>
      </c>
      <c r="G239" s="587" t="s">
        <v>3982</v>
      </c>
      <c r="H239" s="1330" t="s">
        <v>1530</v>
      </c>
      <c r="I239" s="1330" t="s">
        <v>5270</v>
      </c>
      <c r="J239" s="587" t="s">
        <v>3636</v>
      </c>
      <c r="K239" s="1338" t="s">
        <v>1414</v>
      </c>
      <c r="L239" s="1338" t="s">
        <v>1414</v>
      </c>
      <c r="M239" s="1339" t="s">
        <v>1414</v>
      </c>
    </row>
    <row r="240" spans="1:13" ht="16.5" thickBot="1">
      <c r="A240" s="638" t="s">
        <v>23</v>
      </c>
      <c r="B240" s="639" t="s">
        <v>16</v>
      </c>
      <c r="C240" s="639" t="s">
        <v>1829</v>
      </c>
      <c r="D240" s="639" t="s">
        <v>1830</v>
      </c>
      <c r="E240" s="1322" t="s">
        <v>2325</v>
      </c>
      <c r="F240" s="1322">
        <v>2013</v>
      </c>
      <c r="G240" s="1322" t="s">
        <v>3553</v>
      </c>
      <c r="H240" s="1323" t="s">
        <v>4165</v>
      </c>
      <c r="I240" s="406" t="s">
        <v>4674</v>
      </c>
      <c r="J240" s="406" t="s">
        <v>4675</v>
      </c>
      <c r="K240" s="1324" t="s">
        <v>5846</v>
      </c>
      <c r="L240" s="1324" t="s">
        <v>6494</v>
      </c>
      <c r="M240" s="1335" t="s">
        <v>6914</v>
      </c>
    </row>
    <row r="241" spans="1:13" ht="25.5">
      <c r="A241" s="584" t="s">
        <v>69</v>
      </c>
      <c r="B241" s="580" t="s">
        <v>1896</v>
      </c>
      <c r="C241" s="578" t="s">
        <v>114</v>
      </c>
      <c r="D241" s="565" t="s">
        <v>1639</v>
      </c>
      <c r="E241" s="1306" t="s">
        <v>1413</v>
      </c>
      <c r="F241" s="1307" t="s">
        <v>1639</v>
      </c>
      <c r="G241" s="1307" t="s">
        <v>4019</v>
      </c>
      <c r="H241" s="1307" t="s">
        <v>1639</v>
      </c>
      <c r="I241" s="1307" t="s">
        <v>4916</v>
      </c>
      <c r="J241" s="1327" t="s">
        <v>4916</v>
      </c>
      <c r="K241" s="1337" t="s">
        <v>6441</v>
      </c>
      <c r="L241" s="1328" t="s">
        <v>6441</v>
      </c>
      <c r="M241" s="1319" t="s">
        <v>1639</v>
      </c>
    </row>
    <row r="242" spans="1:13">
      <c r="A242" s="585" t="s">
        <v>70</v>
      </c>
      <c r="B242" s="581" t="s">
        <v>447</v>
      </c>
      <c r="C242" s="578" t="s">
        <v>1873</v>
      </c>
      <c r="D242" s="578" t="s">
        <v>1640</v>
      </c>
      <c r="E242" s="1311" t="s">
        <v>1404</v>
      </c>
      <c r="F242" s="578" t="s">
        <v>1640</v>
      </c>
      <c r="G242" s="578" t="s">
        <v>4019</v>
      </c>
      <c r="H242" s="578" t="s">
        <v>4434</v>
      </c>
      <c r="I242" s="578" t="s">
        <v>160</v>
      </c>
      <c r="J242" s="578" t="s">
        <v>160</v>
      </c>
      <c r="K242" s="613" t="s">
        <v>1086</v>
      </c>
      <c r="L242" s="610" t="s">
        <v>1086</v>
      </c>
      <c r="M242" s="650" t="s">
        <v>5154</v>
      </c>
    </row>
    <row r="243" spans="1:13" ht="25.5">
      <c r="A243" s="584" t="s">
        <v>71</v>
      </c>
      <c r="B243" s="580" t="s">
        <v>1897</v>
      </c>
      <c r="C243" s="578" t="s">
        <v>114</v>
      </c>
      <c r="D243" s="578" t="s">
        <v>216</v>
      </c>
      <c r="E243" s="1311" t="s">
        <v>2428</v>
      </c>
      <c r="F243" s="578" t="s">
        <v>3159</v>
      </c>
      <c r="G243" s="578" t="s">
        <v>2408</v>
      </c>
      <c r="H243" s="578" t="s">
        <v>4019</v>
      </c>
      <c r="I243" s="578" t="s">
        <v>1418</v>
      </c>
      <c r="J243" s="578" t="s">
        <v>493</v>
      </c>
      <c r="K243" s="613" t="s">
        <v>6442</v>
      </c>
      <c r="L243" s="613" t="s">
        <v>6442</v>
      </c>
      <c r="M243" s="597" t="s">
        <v>6441</v>
      </c>
    </row>
    <row r="244" spans="1:13">
      <c r="A244" s="585" t="s">
        <v>72</v>
      </c>
      <c r="B244" s="581" t="s">
        <v>160</v>
      </c>
      <c r="C244" s="578" t="s">
        <v>1877</v>
      </c>
      <c r="D244" s="578" t="s">
        <v>1641</v>
      </c>
      <c r="E244" s="1311" t="s">
        <v>1404</v>
      </c>
      <c r="F244" s="578" t="s">
        <v>1586</v>
      </c>
      <c r="G244" s="578" t="s">
        <v>4018</v>
      </c>
      <c r="H244" s="578" t="s">
        <v>4435</v>
      </c>
      <c r="I244" s="578" t="s">
        <v>282</v>
      </c>
      <c r="J244" s="578" t="s">
        <v>160</v>
      </c>
      <c r="K244" s="613" t="s">
        <v>1086</v>
      </c>
      <c r="L244" s="613" t="s">
        <v>1086</v>
      </c>
      <c r="M244" s="633" t="s">
        <v>1086</v>
      </c>
    </row>
    <row r="245" spans="1:13" ht="25.5">
      <c r="A245" s="584" t="s">
        <v>73</v>
      </c>
      <c r="B245" s="580" t="s">
        <v>1898</v>
      </c>
      <c r="C245" s="578" t="s">
        <v>114</v>
      </c>
      <c r="D245" s="578" t="s">
        <v>1642</v>
      </c>
      <c r="E245" s="1311" t="s">
        <v>2424</v>
      </c>
      <c r="F245" s="578" t="s">
        <v>1418</v>
      </c>
      <c r="G245" s="578" t="s">
        <v>1639</v>
      </c>
      <c r="H245" s="578" t="s">
        <v>4436</v>
      </c>
      <c r="I245" s="578" t="s">
        <v>4436</v>
      </c>
      <c r="J245" s="578" t="s">
        <v>1639</v>
      </c>
      <c r="K245" s="613" t="s">
        <v>1639</v>
      </c>
      <c r="L245" s="613" t="s">
        <v>1639</v>
      </c>
      <c r="M245" s="650" t="s">
        <v>896</v>
      </c>
    </row>
    <row r="246" spans="1:13">
      <c r="A246" s="585" t="s">
        <v>74</v>
      </c>
      <c r="B246" s="581" t="s">
        <v>160</v>
      </c>
      <c r="C246" s="578" t="s">
        <v>1333</v>
      </c>
      <c r="D246" s="578" t="s">
        <v>1586</v>
      </c>
      <c r="E246" s="1311" t="s">
        <v>2421</v>
      </c>
      <c r="F246" s="578" t="s">
        <v>3160</v>
      </c>
      <c r="G246" s="578" t="s">
        <v>1878</v>
      </c>
      <c r="H246" s="578" t="s">
        <v>4337</v>
      </c>
      <c r="I246" s="578" t="s">
        <v>160</v>
      </c>
      <c r="J246" s="578" t="s">
        <v>5537</v>
      </c>
      <c r="K246" s="613" t="s">
        <v>5154</v>
      </c>
      <c r="L246" s="613" t="s">
        <v>5154</v>
      </c>
      <c r="M246" s="650" t="s">
        <v>1414</v>
      </c>
    </row>
    <row r="247" spans="1:13" ht="25.5">
      <c r="A247" s="584" t="s">
        <v>75</v>
      </c>
      <c r="B247" s="580" t="s">
        <v>495</v>
      </c>
      <c r="C247" s="578" t="s">
        <v>114</v>
      </c>
      <c r="D247" s="578" t="s">
        <v>1710</v>
      </c>
      <c r="E247" s="1311" t="s">
        <v>1418</v>
      </c>
      <c r="F247" s="578" t="s">
        <v>3161</v>
      </c>
      <c r="G247" s="578" t="s">
        <v>2408</v>
      </c>
      <c r="H247" s="578" t="s">
        <v>3165</v>
      </c>
      <c r="I247" s="578" t="s">
        <v>5585</v>
      </c>
      <c r="J247" s="578" t="s">
        <v>4917</v>
      </c>
      <c r="K247" s="613" t="s">
        <v>6443</v>
      </c>
      <c r="L247" s="613" t="s">
        <v>6443</v>
      </c>
      <c r="M247" s="1302" t="s">
        <v>7224</v>
      </c>
    </row>
    <row r="248" spans="1:13">
      <c r="A248" s="585" t="s">
        <v>76</v>
      </c>
      <c r="B248" s="581" t="s">
        <v>447</v>
      </c>
      <c r="C248" s="578" t="s">
        <v>1899</v>
      </c>
      <c r="D248" s="578" t="s">
        <v>1643</v>
      </c>
      <c r="E248" s="1311" t="s">
        <v>2429</v>
      </c>
      <c r="F248" s="578" t="s">
        <v>1644</v>
      </c>
      <c r="G248" s="578" t="s">
        <v>4018</v>
      </c>
      <c r="H248" s="578" t="s">
        <v>4437</v>
      </c>
      <c r="I248" s="578" t="s">
        <v>463</v>
      </c>
      <c r="J248" s="578" t="s">
        <v>1086</v>
      </c>
      <c r="K248" s="613" t="s">
        <v>6444</v>
      </c>
      <c r="L248" s="613" t="s">
        <v>6444</v>
      </c>
      <c r="M248" s="1302" t="s">
        <v>7225</v>
      </c>
    </row>
    <row r="249" spans="1:13">
      <c r="A249" s="584" t="s">
        <v>77</v>
      </c>
      <c r="B249" s="580" t="s">
        <v>496</v>
      </c>
      <c r="C249" s="578" t="s">
        <v>114</v>
      </c>
      <c r="D249" s="578" t="s">
        <v>1901</v>
      </c>
      <c r="E249" s="1311" t="s">
        <v>2430</v>
      </c>
      <c r="F249" s="578" t="s">
        <v>448</v>
      </c>
      <c r="G249" s="578" t="s">
        <v>3165</v>
      </c>
      <c r="H249" s="578" t="s">
        <v>2408</v>
      </c>
      <c r="I249" s="578" t="s">
        <v>224</v>
      </c>
      <c r="J249" s="578" t="s">
        <v>1418</v>
      </c>
      <c r="K249" s="613" t="s">
        <v>6445</v>
      </c>
      <c r="L249" s="613" t="s">
        <v>6445</v>
      </c>
      <c r="M249" s="650" t="s">
        <v>6446</v>
      </c>
    </row>
    <row r="250" spans="1:13">
      <c r="A250" s="585" t="s">
        <v>78</v>
      </c>
      <c r="B250" s="581" t="s">
        <v>497</v>
      </c>
      <c r="C250" s="578" t="s">
        <v>1881</v>
      </c>
      <c r="D250" s="578" t="s">
        <v>1644</v>
      </c>
      <c r="E250" s="1311" t="s">
        <v>2431</v>
      </c>
      <c r="F250" s="578" t="s">
        <v>3162</v>
      </c>
      <c r="G250" s="578" t="s">
        <v>1969</v>
      </c>
      <c r="H250" s="578" t="s">
        <v>798</v>
      </c>
      <c r="I250" s="578" t="s">
        <v>1890</v>
      </c>
      <c r="J250" s="578" t="s">
        <v>1419</v>
      </c>
      <c r="K250" s="613" t="s">
        <v>5154</v>
      </c>
      <c r="L250" s="613" t="s">
        <v>5154</v>
      </c>
      <c r="M250" s="650" t="s">
        <v>1406</v>
      </c>
    </row>
    <row r="251" spans="1:13" ht="25.5">
      <c r="A251" s="584" t="s">
        <v>79</v>
      </c>
      <c r="B251" s="580" t="s">
        <v>486</v>
      </c>
      <c r="C251" s="578" t="s">
        <v>114</v>
      </c>
      <c r="D251" s="578" t="s">
        <v>423</v>
      </c>
      <c r="E251" s="1311" t="s">
        <v>2432</v>
      </c>
      <c r="F251" s="578" t="s">
        <v>3163</v>
      </c>
      <c r="G251" s="578" t="s">
        <v>2435</v>
      </c>
      <c r="H251" s="578" t="s">
        <v>2408</v>
      </c>
      <c r="I251" s="578" t="s">
        <v>5586</v>
      </c>
      <c r="J251" s="578" t="s">
        <v>3167</v>
      </c>
      <c r="K251" s="613" t="s">
        <v>6446</v>
      </c>
      <c r="L251" s="613" t="s">
        <v>6446</v>
      </c>
      <c r="M251" s="650" t="s">
        <v>6442</v>
      </c>
    </row>
    <row r="252" spans="1:13">
      <c r="A252" s="585" t="s">
        <v>80</v>
      </c>
      <c r="B252" s="581" t="s">
        <v>209</v>
      </c>
      <c r="C252" s="578" t="s">
        <v>672</v>
      </c>
      <c r="D252" s="578" t="s">
        <v>1641</v>
      </c>
      <c r="E252" s="1311" t="s">
        <v>2433</v>
      </c>
      <c r="F252" s="578" t="s">
        <v>3164</v>
      </c>
      <c r="G252" s="578" t="s">
        <v>4029</v>
      </c>
      <c r="H252" s="578" t="s">
        <v>798</v>
      </c>
      <c r="I252" s="578" t="s">
        <v>4920</v>
      </c>
      <c r="J252" s="578" t="s">
        <v>819</v>
      </c>
      <c r="K252" s="613" t="s">
        <v>1406</v>
      </c>
      <c r="L252" s="613" t="s">
        <v>1406</v>
      </c>
      <c r="M252" s="650" t="s">
        <v>1086</v>
      </c>
    </row>
    <row r="253" spans="1:13">
      <c r="A253" s="584" t="s">
        <v>81</v>
      </c>
      <c r="B253" s="580" t="s">
        <v>1902</v>
      </c>
      <c r="C253" s="578" t="s">
        <v>114</v>
      </c>
      <c r="D253" s="578" t="s">
        <v>1903</v>
      </c>
      <c r="E253" s="1311" t="s">
        <v>894</v>
      </c>
      <c r="F253" s="578" t="s">
        <v>3165</v>
      </c>
      <c r="G253" s="578" t="s">
        <v>894</v>
      </c>
      <c r="H253" s="578" t="s">
        <v>1418</v>
      </c>
      <c r="I253" s="578" t="s">
        <v>2408</v>
      </c>
      <c r="J253" s="578" t="s">
        <v>3246</v>
      </c>
      <c r="K253" s="613" t="s">
        <v>896</v>
      </c>
      <c r="L253" s="600"/>
      <c r="M253" s="650" t="s">
        <v>6445</v>
      </c>
    </row>
    <row r="254" spans="1:13">
      <c r="A254" s="585" t="s">
        <v>82</v>
      </c>
      <c r="B254" s="581" t="s">
        <v>165</v>
      </c>
      <c r="C254" s="578" t="s">
        <v>1904</v>
      </c>
      <c r="D254" s="578" t="s">
        <v>1547</v>
      </c>
      <c r="E254" s="1311"/>
      <c r="F254" s="578" t="s">
        <v>1969</v>
      </c>
      <c r="G254" s="578" t="s">
        <v>4030</v>
      </c>
      <c r="H254" s="578" t="s">
        <v>4438</v>
      </c>
      <c r="I254" s="578" t="s">
        <v>463</v>
      </c>
      <c r="J254" s="578" t="s">
        <v>5537</v>
      </c>
      <c r="K254" s="613" t="s">
        <v>1414</v>
      </c>
      <c r="L254" s="600"/>
      <c r="M254" s="650" t="s">
        <v>5154</v>
      </c>
    </row>
    <row r="255" spans="1:13" ht="25.5">
      <c r="A255" s="584" t="s">
        <v>83</v>
      </c>
      <c r="B255" s="580" t="s">
        <v>1710</v>
      </c>
      <c r="C255" s="578" t="s">
        <v>114</v>
      </c>
      <c r="D255" s="578" t="s">
        <v>1905</v>
      </c>
      <c r="E255" s="1311" t="s">
        <v>897</v>
      </c>
      <c r="F255" s="578" t="s">
        <v>2435</v>
      </c>
      <c r="G255" s="578" t="s">
        <v>3246</v>
      </c>
      <c r="H255" s="578" t="s">
        <v>3246</v>
      </c>
      <c r="I255" s="578" t="s">
        <v>216</v>
      </c>
      <c r="J255" s="578" t="s">
        <v>224</v>
      </c>
      <c r="K255" s="613" t="s">
        <v>6447</v>
      </c>
      <c r="L255" s="613" t="s">
        <v>6447</v>
      </c>
      <c r="M255" s="650" t="s">
        <v>6443</v>
      </c>
    </row>
    <row r="256" spans="1:13">
      <c r="A256" s="585" t="s">
        <v>84</v>
      </c>
      <c r="B256" s="581" t="s">
        <v>163</v>
      </c>
      <c r="C256" s="578" t="s">
        <v>1890</v>
      </c>
      <c r="D256" s="578" t="s">
        <v>1646</v>
      </c>
      <c r="E256" s="1311" t="s">
        <v>2421</v>
      </c>
      <c r="F256" s="578" t="s">
        <v>3160</v>
      </c>
      <c r="G256" s="578" t="s">
        <v>4020</v>
      </c>
      <c r="H256" s="578" t="s">
        <v>4434</v>
      </c>
      <c r="I256" s="578" t="s">
        <v>4925</v>
      </c>
      <c r="J256" s="578" t="s">
        <v>4921</v>
      </c>
      <c r="K256" s="613" t="s">
        <v>6448</v>
      </c>
      <c r="L256" s="613" t="s">
        <v>6448</v>
      </c>
      <c r="M256" s="650" t="s">
        <v>6444</v>
      </c>
    </row>
    <row r="257" spans="1:13">
      <c r="A257" s="584" t="s">
        <v>85</v>
      </c>
      <c r="B257" s="580" t="s">
        <v>500</v>
      </c>
      <c r="C257" s="578" t="s">
        <v>114</v>
      </c>
      <c r="D257" s="578" t="s">
        <v>496</v>
      </c>
      <c r="E257" s="1311" t="s">
        <v>2434</v>
      </c>
      <c r="F257" s="578" t="s">
        <v>219</v>
      </c>
      <c r="G257" s="578" t="s">
        <v>4021</v>
      </c>
      <c r="H257" s="578" t="s">
        <v>2408</v>
      </c>
      <c r="I257" s="578" t="s">
        <v>5587</v>
      </c>
      <c r="J257" s="578" t="s">
        <v>4918</v>
      </c>
      <c r="K257" s="613" t="s">
        <v>6449</v>
      </c>
      <c r="L257" s="613" t="s">
        <v>6449</v>
      </c>
      <c r="M257" s="650" t="s">
        <v>6447</v>
      </c>
    </row>
    <row r="258" spans="1:13">
      <c r="A258" s="585" t="s">
        <v>86</v>
      </c>
      <c r="B258" s="581" t="s">
        <v>163</v>
      </c>
      <c r="C258" s="578" t="s">
        <v>358</v>
      </c>
      <c r="D258" s="578" t="s">
        <v>1647</v>
      </c>
      <c r="E258" s="1311" t="s">
        <v>2421</v>
      </c>
      <c r="F258" s="578" t="s">
        <v>3166</v>
      </c>
      <c r="G258" s="578" t="s">
        <v>4020</v>
      </c>
      <c r="H258" s="578" t="s">
        <v>798</v>
      </c>
      <c r="I258" s="578" t="s">
        <v>4434</v>
      </c>
      <c r="J258" s="578" t="s">
        <v>1406</v>
      </c>
      <c r="K258" s="613" t="s">
        <v>6444</v>
      </c>
      <c r="L258" s="613" t="s">
        <v>6444</v>
      </c>
      <c r="M258" s="650" t="s">
        <v>6448</v>
      </c>
    </row>
    <row r="259" spans="1:13">
      <c r="A259" s="584" t="s">
        <v>87</v>
      </c>
      <c r="B259" s="580" t="s">
        <v>501</v>
      </c>
      <c r="C259" s="578" t="s">
        <v>114</v>
      </c>
      <c r="D259" s="578" t="s">
        <v>1648</v>
      </c>
      <c r="E259" s="1311" t="s">
        <v>2435</v>
      </c>
      <c r="F259" s="578" t="s">
        <v>3167</v>
      </c>
      <c r="G259" s="578" t="s">
        <v>4022</v>
      </c>
      <c r="H259" s="578" t="s">
        <v>1437</v>
      </c>
      <c r="I259" s="578" t="s">
        <v>119</v>
      </c>
      <c r="J259" s="578" t="s">
        <v>850</v>
      </c>
      <c r="K259" s="613" t="s">
        <v>6450</v>
      </c>
      <c r="L259" s="613" t="s">
        <v>6450</v>
      </c>
      <c r="M259" s="650" t="s">
        <v>6450</v>
      </c>
    </row>
    <row r="260" spans="1:13">
      <c r="A260" s="585" t="s">
        <v>88</v>
      </c>
      <c r="B260" s="581" t="s">
        <v>210</v>
      </c>
      <c r="C260" s="578" t="s">
        <v>463</v>
      </c>
      <c r="D260" s="578" t="s">
        <v>1644</v>
      </c>
      <c r="E260" s="1311" t="s">
        <v>2429</v>
      </c>
      <c r="F260" s="578" t="s">
        <v>3168</v>
      </c>
      <c r="G260" s="578" t="s">
        <v>4023</v>
      </c>
      <c r="H260" s="578" t="s">
        <v>798</v>
      </c>
      <c r="I260" s="578" t="s">
        <v>463</v>
      </c>
      <c r="J260" s="578" t="s">
        <v>1417</v>
      </c>
      <c r="K260" s="613" t="s">
        <v>6451</v>
      </c>
      <c r="L260" s="613" t="s">
        <v>6451</v>
      </c>
      <c r="M260" s="650" t="s">
        <v>6451</v>
      </c>
    </row>
    <row r="261" spans="1:13">
      <c r="A261" s="584" t="s">
        <v>687</v>
      </c>
      <c r="B261" s="581"/>
      <c r="C261" s="578"/>
      <c r="D261" s="578"/>
      <c r="E261" s="1311"/>
      <c r="F261" s="578"/>
      <c r="G261" s="578"/>
      <c r="H261" s="578"/>
      <c r="I261" s="578"/>
      <c r="J261" s="578"/>
      <c r="K261" s="610"/>
      <c r="L261" s="610"/>
      <c r="M261" s="597"/>
    </row>
    <row r="262" spans="1:13">
      <c r="A262" s="585" t="s">
        <v>688</v>
      </c>
      <c r="B262" s="581"/>
      <c r="C262" s="578"/>
      <c r="D262" s="578"/>
      <c r="E262" s="1311"/>
      <c r="F262" s="578"/>
      <c r="G262" s="578"/>
      <c r="H262" s="578"/>
      <c r="I262" s="578"/>
      <c r="J262" s="578"/>
      <c r="K262" s="610"/>
      <c r="L262" s="610"/>
      <c r="M262" s="597"/>
    </row>
    <row r="263" spans="1:13">
      <c r="A263" s="584" t="s">
        <v>689</v>
      </c>
      <c r="B263" s="581"/>
      <c r="C263" s="578"/>
      <c r="D263" s="578"/>
      <c r="E263" s="1311"/>
      <c r="F263" s="578"/>
      <c r="G263" s="578"/>
      <c r="H263" s="578"/>
      <c r="I263" s="578"/>
      <c r="J263" s="578"/>
      <c r="K263" s="610"/>
      <c r="L263" s="610"/>
      <c r="M263" s="597"/>
    </row>
    <row r="264" spans="1:13">
      <c r="A264" s="585" t="s">
        <v>690</v>
      </c>
      <c r="B264" s="581"/>
      <c r="C264" s="578"/>
      <c r="D264" s="578"/>
      <c r="E264" s="1311"/>
      <c r="F264" s="578"/>
      <c r="G264" s="578"/>
      <c r="H264" s="578"/>
      <c r="I264" s="578"/>
      <c r="J264" s="578"/>
      <c r="K264" s="610"/>
      <c r="L264" s="610"/>
      <c r="M264" s="597"/>
    </row>
    <row r="265" spans="1:13">
      <c r="A265" s="584" t="s">
        <v>691</v>
      </c>
      <c r="B265" s="581"/>
      <c r="C265" s="578"/>
      <c r="D265" s="578"/>
      <c r="E265" s="1311"/>
      <c r="F265" s="578"/>
      <c r="G265" s="578"/>
      <c r="H265" s="578"/>
      <c r="I265" s="578"/>
      <c r="J265" s="578"/>
      <c r="K265" s="610"/>
      <c r="L265" s="610"/>
      <c r="M265" s="597"/>
    </row>
    <row r="266" spans="1:13" ht="13.5" thickBot="1">
      <c r="A266" s="585" t="s">
        <v>692</v>
      </c>
      <c r="B266" s="581"/>
      <c r="C266" s="578"/>
      <c r="D266" s="578"/>
      <c r="E266" s="1313"/>
      <c r="F266" s="587"/>
      <c r="G266" s="587"/>
      <c r="H266" s="587"/>
      <c r="I266" s="587"/>
      <c r="J266" s="587"/>
      <c r="K266" s="642"/>
      <c r="L266" s="642"/>
      <c r="M266" s="598"/>
    </row>
    <row r="267" spans="1:13" ht="16.5" thickBot="1">
      <c r="A267" s="638" t="s">
        <v>24</v>
      </c>
      <c r="B267" s="639" t="s">
        <v>16</v>
      </c>
      <c r="C267" s="639" t="s">
        <v>1829</v>
      </c>
      <c r="D267" s="639" t="s">
        <v>1830</v>
      </c>
      <c r="E267" s="1322" t="s">
        <v>2325</v>
      </c>
      <c r="F267" s="1322">
        <v>2013</v>
      </c>
      <c r="G267" s="1322" t="s">
        <v>3553</v>
      </c>
      <c r="H267" s="1323" t="s">
        <v>4165</v>
      </c>
      <c r="I267" s="406" t="s">
        <v>4674</v>
      </c>
      <c r="J267" s="406" t="s">
        <v>4675</v>
      </c>
      <c r="K267" s="1324" t="s">
        <v>5846</v>
      </c>
      <c r="L267" s="1324" t="s">
        <v>6494</v>
      </c>
      <c r="M267" s="1335" t="s">
        <v>6914</v>
      </c>
    </row>
    <row r="268" spans="1:13">
      <c r="A268" s="584" t="s">
        <v>69</v>
      </c>
      <c r="B268" s="580" t="s">
        <v>527</v>
      </c>
      <c r="C268" s="578" t="s">
        <v>562</v>
      </c>
      <c r="D268" s="565" t="s">
        <v>562</v>
      </c>
      <c r="E268" s="1306" t="s">
        <v>2439</v>
      </c>
      <c r="F268" s="1307" t="s">
        <v>2439</v>
      </c>
      <c r="G268" s="1307" t="s">
        <v>821</v>
      </c>
      <c r="H268" s="1340" t="s">
        <v>825</v>
      </c>
      <c r="I268" s="1340" t="s">
        <v>829</v>
      </c>
      <c r="J268" s="1327" t="s">
        <v>829</v>
      </c>
      <c r="K268" s="1328" t="s">
        <v>4922</v>
      </c>
      <c r="L268" s="1328" t="s">
        <v>4922</v>
      </c>
      <c r="M268" s="1341" t="s">
        <v>860</v>
      </c>
    </row>
    <row r="269" spans="1:13">
      <c r="A269" s="585" t="s">
        <v>70</v>
      </c>
      <c r="B269" s="581" t="s">
        <v>524</v>
      </c>
      <c r="C269" s="578" t="s">
        <v>192</v>
      </c>
      <c r="D269" s="578" t="s">
        <v>192</v>
      </c>
      <c r="E269" s="1311" t="s">
        <v>250</v>
      </c>
      <c r="F269" s="578" t="s">
        <v>250</v>
      </c>
      <c r="G269" s="578" t="s">
        <v>2720</v>
      </c>
      <c r="H269" s="645" t="s">
        <v>533</v>
      </c>
      <c r="I269" s="645" t="s">
        <v>830</v>
      </c>
      <c r="J269" s="578" t="s">
        <v>830</v>
      </c>
      <c r="K269" s="610" t="s">
        <v>283</v>
      </c>
      <c r="L269" s="610" t="s">
        <v>283</v>
      </c>
      <c r="M269" s="1302" t="s">
        <v>2720</v>
      </c>
    </row>
    <row r="270" spans="1:13">
      <c r="A270" s="584" t="s">
        <v>71</v>
      </c>
      <c r="B270" s="580" t="s">
        <v>199</v>
      </c>
      <c r="C270" s="578" t="s">
        <v>1906</v>
      </c>
      <c r="D270" s="578" t="s">
        <v>1907</v>
      </c>
      <c r="E270" s="1311" t="s">
        <v>823</v>
      </c>
      <c r="F270" s="578" t="s">
        <v>820</v>
      </c>
      <c r="G270" s="578" t="s">
        <v>2441</v>
      </c>
      <c r="H270" s="565" t="s">
        <v>2441</v>
      </c>
      <c r="I270" s="565" t="s">
        <v>4922</v>
      </c>
      <c r="J270" s="578" t="s">
        <v>4922</v>
      </c>
      <c r="K270" s="610" t="s">
        <v>6452</v>
      </c>
      <c r="L270" s="610" t="s">
        <v>6452</v>
      </c>
      <c r="M270" s="633" t="s">
        <v>825</v>
      </c>
    </row>
    <row r="271" spans="1:13">
      <c r="A271" s="585" t="s">
        <v>72</v>
      </c>
      <c r="B271" s="581" t="s">
        <v>200</v>
      </c>
      <c r="C271" s="578" t="s">
        <v>822</v>
      </c>
      <c r="D271" s="578" t="s">
        <v>533</v>
      </c>
      <c r="E271" s="1311" t="s">
        <v>2440</v>
      </c>
      <c r="F271" s="578" t="s">
        <v>192</v>
      </c>
      <c r="G271" s="578" t="s">
        <v>355</v>
      </c>
      <c r="H271" s="578" t="s">
        <v>2442</v>
      </c>
      <c r="I271" s="565" t="s">
        <v>1273</v>
      </c>
      <c r="J271" s="578" t="s">
        <v>1273</v>
      </c>
      <c r="K271" s="610" t="s">
        <v>399</v>
      </c>
      <c r="L271" s="610" t="s">
        <v>399</v>
      </c>
      <c r="M271" s="633" t="s">
        <v>533</v>
      </c>
    </row>
    <row r="272" spans="1:13">
      <c r="A272" s="584" t="s">
        <v>73</v>
      </c>
      <c r="B272" s="580" t="s">
        <v>197</v>
      </c>
      <c r="C272" s="578" t="s">
        <v>1854</v>
      </c>
      <c r="D272" s="578" t="s">
        <v>1854</v>
      </c>
      <c r="E272" s="1311" t="s">
        <v>2441</v>
      </c>
      <c r="F272" s="578" t="s">
        <v>825</v>
      </c>
      <c r="G272" s="578" t="s">
        <v>825</v>
      </c>
      <c r="H272" s="578" t="s">
        <v>4265</v>
      </c>
      <c r="I272" s="565" t="s">
        <v>867</v>
      </c>
      <c r="J272" s="578" t="s">
        <v>825</v>
      </c>
      <c r="K272" s="610" t="s">
        <v>825</v>
      </c>
      <c r="L272" s="610" t="s">
        <v>825</v>
      </c>
      <c r="M272" s="1302" t="s">
        <v>197</v>
      </c>
    </row>
    <row r="273" spans="1:13">
      <c r="A273" s="585" t="s">
        <v>74</v>
      </c>
      <c r="B273" s="581" t="s">
        <v>528</v>
      </c>
      <c r="C273" s="578" t="s">
        <v>533</v>
      </c>
      <c r="D273" s="578" t="s">
        <v>533</v>
      </c>
      <c r="E273" s="1311" t="s">
        <v>2442</v>
      </c>
      <c r="F273" s="578" t="s">
        <v>533</v>
      </c>
      <c r="G273" s="578" t="s">
        <v>533</v>
      </c>
      <c r="H273" s="578" t="s">
        <v>533</v>
      </c>
      <c r="I273" s="565" t="s">
        <v>533</v>
      </c>
      <c r="J273" s="578" t="s">
        <v>533</v>
      </c>
      <c r="K273" s="610" t="s">
        <v>533</v>
      </c>
      <c r="L273" s="610" t="s">
        <v>533</v>
      </c>
      <c r="M273" s="1302" t="s">
        <v>2440</v>
      </c>
    </row>
    <row r="274" spans="1:13">
      <c r="A274" s="584" t="s">
        <v>75</v>
      </c>
      <c r="B274" s="580" t="s">
        <v>1908</v>
      </c>
      <c r="C274" s="578" t="s">
        <v>197</v>
      </c>
      <c r="D274" s="578" t="s">
        <v>197</v>
      </c>
      <c r="E274" s="1311" t="s">
        <v>825</v>
      </c>
      <c r="F274" s="578" t="s">
        <v>823</v>
      </c>
      <c r="G274" s="578" t="s">
        <v>3658</v>
      </c>
      <c r="H274" s="578" t="s">
        <v>4266</v>
      </c>
      <c r="I274" s="565" t="s">
        <v>2441</v>
      </c>
      <c r="J274" s="578" t="s">
        <v>4265</v>
      </c>
      <c r="K274" s="610" t="s">
        <v>172</v>
      </c>
      <c r="L274" s="610" t="s">
        <v>172</v>
      </c>
      <c r="M274" s="1302" t="s">
        <v>7226</v>
      </c>
    </row>
    <row r="275" spans="1:13">
      <c r="A275" s="585" t="s">
        <v>76</v>
      </c>
      <c r="B275" s="581" t="s">
        <v>163</v>
      </c>
      <c r="C275" s="578" t="s">
        <v>824</v>
      </c>
      <c r="D275" s="578" t="s">
        <v>824</v>
      </c>
      <c r="E275" s="1311" t="s">
        <v>533</v>
      </c>
      <c r="F275" s="578" t="s">
        <v>2440</v>
      </c>
      <c r="G275" s="578" t="s">
        <v>550</v>
      </c>
      <c r="H275" s="578" t="s">
        <v>355</v>
      </c>
      <c r="I275" s="565" t="s">
        <v>5588</v>
      </c>
      <c r="J275" s="578" t="s">
        <v>533</v>
      </c>
      <c r="K275" s="610" t="s">
        <v>355</v>
      </c>
      <c r="L275" s="610" t="s">
        <v>355</v>
      </c>
      <c r="M275" s="1302" t="s">
        <v>283</v>
      </c>
    </row>
    <row r="276" spans="1:13">
      <c r="A276" s="584" t="s">
        <v>77</v>
      </c>
      <c r="B276" s="580" t="s">
        <v>529</v>
      </c>
      <c r="C276" s="578" t="s">
        <v>1907</v>
      </c>
      <c r="D276" s="578" t="s">
        <v>1906</v>
      </c>
      <c r="E276" s="1311" t="s">
        <v>2443</v>
      </c>
      <c r="F276" s="578" t="s">
        <v>829</v>
      </c>
      <c r="G276" s="578" t="s">
        <v>3651</v>
      </c>
      <c r="H276" s="578" t="s">
        <v>821</v>
      </c>
      <c r="I276" s="565" t="s">
        <v>756</v>
      </c>
      <c r="J276" s="578" t="s">
        <v>4923</v>
      </c>
      <c r="K276" s="610" t="s">
        <v>756</v>
      </c>
      <c r="L276" s="610" t="s">
        <v>756</v>
      </c>
      <c r="M276" s="1302" t="s">
        <v>7257</v>
      </c>
    </row>
    <row r="277" spans="1:13">
      <c r="A277" s="585" t="s">
        <v>78</v>
      </c>
      <c r="B277" s="581" t="s">
        <v>389</v>
      </c>
      <c r="C277" s="578" t="s">
        <v>533</v>
      </c>
      <c r="D277" s="578" t="s">
        <v>447</v>
      </c>
      <c r="E277" s="1311" t="s">
        <v>2444</v>
      </c>
      <c r="F277" s="578" t="s">
        <v>830</v>
      </c>
      <c r="G277" s="578" t="s">
        <v>386</v>
      </c>
      <c r="H277" s="578" t="s">
        <v>2720</v>
      </c>
      <c r="I277" s="565" t="s">
        <v>533</v>
      </c>
      <c r="J277" s="578" t="s">
        <v>1273</v>
      </c>
      <c r="K277" s="610" t="s">
        <v>533</v>
      </c>
      <c r="L277" s="610" t="s">
        <v>533</v>
      </c>
      <c r="M277" s="1302" t="s">
        <v>7258</v>
      </c>
    </row>
    <row r="278" spans="1:13">
      <c r="A278" s="584" t="s">
        <v>79</v>
      </c>
      <c r="B278" s="580" t="s">
        <v>1909</v>
      </c>
      <c r="C278" s="578" t="s">
        <v>1910</v>
      </c>
      <c r="D278" s="578" t="s">
        <v>1911</v>
      </c>
      <c r="E278" s="1311" t="s">
        <v>820</v>
      </c>
      <c r="F278" s="578" t="s">
        <v>2441</v>
      </c>
      <c r="G278" s="578" t="s">
        <v>3659</v>
      </c>
      <c r="H278" s="578" t="s">
        <v>1271</v>
      </c>
      <c r="I278" s="565" t="s">
        <v>821</v>
      </c>
      <c r="J278" s="578" t="s">
        <v>2441</v>
      </c>
      <c r="K278" s="610" t="s">
        <v>4923</v>
      </c>
      <c r="L278" s="610" t="s">
        <v>4923</v>
      </c>
      <c r="M278" s="1302" t="s">
        <v>219</v>
      </c>
    </row>
    <row r="279" spans="1:13">
      <c r="A279" s="585" t="s">
        <v>80</v>
      </c>
      <c r="B279" s="581" t="s">
        <v>543</v>
      </c>
      <c r="C279" s="578" t="s">
        <v>1912</v>
      </c>
      <c r="D279" s="578" t="s">
        <v>192</v>
      </c>
      <c r="E279" s="1311" t="s">
        <v>192</v>
      </c>
      <c r="F279" s="578" t="s">
        <v>355</v>
      </c>
      <c r="G279" s="578" t="s">
        <v>258</v>
      </c>
      <c r="H279" s="578" t="s">
        <v>618</v>
      </c>
      <c r="I279" s="565" t="s">
        <v>822</v>
      </c>
      <c r="J279" s="578" t="s">
        <v>2442</v>
      </c>
      <c r="K279" s="610" t="s">
        <v>355</v>
      </c>
      <c r="L279" s="610" t="s">
        <v>355</v>
      </c>
      <c r="M279" s="1302" t="s">
        <v>355</v>
      </c>
    </row>
    <row r="280" spans="1:13" ht="25.5">
      <c r="A280" s="584" t="s">
        <v>81</v>
      </c>
      <c r="B280" s="580" t="s">
        <v>1913</v>
      </c>
      <c r="C280" s="578" t="s">
        <v>1914</v>
      </c>
      <c r="D280" s="578" t="s">
        <v>1915</v>
      </c>
      <c r="E280" s="1311" t="s">
        <v>2445</v>
      </c>
      <c r="F280" s="578" t="s">
        <v>3181</v>
      </c>
      <c r="G280" s="578" t="s">
        <v>3660</v>
      </c>
      <c r="H280" s="578" t="s">
        <v>3659</v>
      </c>
      <c r="I280" s="565" t="s">
        <v>5355</v>
      </c>
      <c r="J280" s="578" t="s">
        <v>821</v>
      </c>
      <c r="K280" s="610" t="s">
        <v>6453</v>
      </c>
      <c r="L280" s="610" t="s">
        <v>6453</v>
      </c>
      <c r="M280" s="1302" t="s">
        <v>2957</v>
      </c>
    </row>
    <row r="281" spans="1:13">
      <c r="A281" s="585" t="s">
        <v>82</v>
      </c>
      <c r="B281" s="581" t="s">
        <v>1916</v>
      </c>
      <c r="C281" s="578" t="s">
        <v>533</v>
      </c>
      <c r="D281" s="578" t="s">
        <v>830</v>
      </c>
      <c r="E281" s="1311" t="s">
        <v>387</v>
      </c>
      <c r="F281" s="578" t="s">
        <v>1339</v>
      </c>
      <c r="G281" s="578" t="s">
        <v>3661</v>
      </c>
      <c r="H281" s="578" t="s">
        <v>3174</v>
      </c>
      <c r="I281" s="565" t="s">
        <v>2440</v>
      </c>
      <c r="J281" s="578" t="s">
        <v>822</v>
      </c>
      <c r="K281" s="610" t="s">
        <v>274</v>
      </c>
      <c r="L281" s="610" t="s">
        <v>274</v>
      </c>
      <c r="M281" s="1302" t="s">
        <v>7085</v>
      </c>
    </row>
    <row r="282" spans="1:13">
      <c r="A282" s="584" t="s">
        <v>83</v>
      </c>
      <c r="B282" s="580" t="s">
        <v>198</v>
      </c>
      <c r="C282" s="578" t="s">
        <v>1915</v>
      </c>
      <c r="D282" s="578" t="s">
        <v>1917</v>
      </c>
      <c r="E282" s="1311" t="s">
        <v>829</v>
      </c>
      <c r="F282" s="578" t="s">
        <v>821</v>
      </c>
      <c r="G282" s="578" t="s">
        <v>759</v>
      </c>
      <c r="H282" s="578" t="s">
        <v>3181</v>
      </c>
      <c r="I282" s="565" t="s">
        <v>3181</v>
      </c>
      <c r="J282" s="578" t="s">
        <v>4924</v>
      </c>
      <c r="K282" s="610" t="s">
        <v>6454</v>
      </c>
      <c r="L282" s="610" t="s">
        <v>6454</v>
      </c>
      <c r="M282" s="1302" t="s">
        <v>3441</v>
      </c>
    </row>
    <row r="283" spans="1:13">
      <c r="A283" s="585" t="s">
        <v>84</v>
      </c>
      <c r="B283" s="581" t="s">
        <v>533</v>
      </c>
      <c r="C283" s="578" t="s">
        <v>830</v>
      </c>
      <c r="D283" s="578" t="s">
        <v>242</v>
      </c>
      <c r="E283" s="1311" t="s">
        <v>830</v>
      </c>
      <c r="F283" s="578" t="s">
        <v>447</v>
      </c>
      <c r="G283" s="578" t="s">
        <v>533</v>
      </c>
      <c r="H283" s="578" t="s">
        <v>4267</v>
      </c>
      <c r="I283" s="565" t="s">
        <v>1339</v>
      </c>
      <c r="J283" s="578" t="s">
        <v>242</v>
      </c>
      <c r="K283" s="610" t="s">
        <v>192</v>
      </c>
      <c r="L283" s="610" t="s">
        <v>192</v>
      </c>
      <c r="M283" s="1302" t="s">
        <v>4261</v>
      </c>
    </row>
    <row r="284" spans="1:13">
      <c r="A284" s="584" t="s">
        <v>85</v>
      </c>
      <c r="B284" s="580" t="s">
        <v>1918</v>
      </c>
      <c r="C284" s="578" t="s">
        <v>432</v>
      </c>
      <c r="D284" s="578" t="s">
        <v>1919</v>
      </c>
      <c r="E284" s="1311" t="s">
        <v>1269</v>
      </c>
      <c r="F284" s="578" t="s">
        <v>1272</v>
      </c>
      <c r="G284" s="578" t="s">
        <v>3662</v>
      </c>
      <c r="H284" s="578" t="s">
        <v>4268</v>
      </c>
      <c r="I284" s="565" t="s">
        <v>5356</v>
      </c>
      <c r="J284" s="578" t="s">
        <v>3181</v>
      </c>
      <c r="K284" s="610" t="s">
        <v>821</v>
      </c>
      <c r="L284" s="610" t="s">
        <v>821</v>
      </c>
      <c r="M284" s="1302" t="s">
        <v>1294</v>
      </c>
    </row>
    <row r="285" spans="1:13">
      <c r="A285" s="585" t="s">
        <v>86</v>
      </c>
      <c r="B285" s="581" t="s">
        <v>534</v>
      </c>
      <c r="C285" s="578" t="s">
        <v>832</v>
      </c>
      <c r="D285" s="578" t="s">
        <v>618</v>
      </c>
      <c r="E285" s="1311" t="s">
        <v>192</v>
      </c>
      <c r="F285" s="578" t="s">
        <v>1273</v>
      </c>
      <c r="G285" s="578" t="s">
        <v>3663</v>
      </c>
      <c r="H285" s="578" t="s">
        <v>4269</v>
      </c>
      <c r="I285" s="565" t="s">
        <v>533</v>
      </c>
      <c r="J285" s="578" t="s">
        <v>1339</v>
      </c>
      <c r="K285" s="610" t="s">
        <v>822</v>
      </c>
      <c r="L285" s="610" t="s">
        <v>822</v>
      </c>
      <c r="M285" s="1302" t="s">
        <v>239</v>
      </c>
    </row>
    <row r="286" spans="1:13">
      <c r="A286" s="584" t="s">
        <v>87</v>
      </c>
      <c r="B286" s="580" t="s">
        <v>201</v>
      </c>
      <c r="C286" s="578" t="s">
        <v>1920</v>
      </c>
      <c r="D286" s="578" t="s">
        <v>1921</v>
      </c>
      <c r="E286" s="1311" t="s">
        <v>882</v>
      </c>
      <c r="F286" s="578" t="s">
        <v>2443</v>
      </c>
      <c r="G286" s="578" t="s">
        <v>3664</v>
      </c>
      <c r="H286" s="578" t="s">
        <v>4270</v>
      </c>
      <c r="I286" s="565" t="s">
        <v>1271</v>
      </c>
      <c r="J286" s="578" t="s">
        <v>3651</v>
      </c>
      <c r="K286" s="610" t="s">
        <v>3651</v>
      </c>
      <c r="L286" s="610" t="s">
        <v>3651</v>
      </c>
      <c r="M286" s="1302" t="s">
        <v>7227</v>
      </c>
    </row>
    <row r="287" spans="1:13" ht="13.5" thickBot="1">
      <c r="A287" s="585" t="s">
        <v>88</v>
      </c>
      <c r="B287" s="581" t="s">
        <v>320</v>
      </c>
      <c r="C287" s="578" t="s">
        <v>533</v>
      </c>
      <c r="D287" s="578" t="s">
        <v>1273</v>
      </c>
      <c r="E287" s="1313" t="s">
        <v>447</v>
      </c>
      <c r="F287" s="587" t="s">
        <v>355</v>
      </c>
      <c r="G287" s="587" t="s">
        <v>258</v>
      </c>
      <c r="H287" s="587" t="s">
        <v>447</v>
      </c>
      <c r="I287" s="1330" t="s">
        <v>618</v>
      </c>
      <c r="J287" s="587" t="s">
        <v>386</v>
      </c>
      <c r="K287" s="642" t="s">
        <v>536</v>
      </c>
      <c r="L287" s="642" t="s">
        <v>536</v>
      </c>
      <c r="M287" s="1334" t="s">
        <v>2739</v>
      </c>
    </row>
    <row r="288" spans="1:13" ht="16.5" thickBot="1">
      <c r="A288" s="638" t="s">
        <v>25</v>
      </c>
      <c r="B288" s="639" t="s">
        <v>16</v>
      </c>
      <c r="C288" s="639" t="s">
        <v>1829</v>
      </c>
      <c r="D288" s="639" t="s">
        <v>1830</v>
      </c>
      <c r="E288" s="1322" t="s">
        <v>2325</v>
      </c>
      <c r="F288" s="1322">
        <v>2013</v>
      </c>
      <c r="G288" s="1322" t="s">
        <v>3553</v>
      </c>
      <c r="H288" s="1323" t="s">
        <v>4165</v>
      </c>
      <c r="I288" s="406" t="s">
        <v>4674</v>
      </c>
      <c r="J288" s="406" t="s">
        <v>4675</v>
      </c>
      <c r="K288" s="1324" t="s">
        <v>5846</v>
      </c>
      <c r="L288" s="1324" t="s">
        <v>6494</v>
      </c>
      <c r="M288" s="1335" t="s">
        <v>6914</v>
      </c>
    </row>
    <row r="289" spans="1:13">
      <c r="A289" s="584" t="s">
        <v>69</v>
      </c>
      <c r="B289" s="580" t="s">
        <v>502</v>
      </c>
      <c r="C289" s="578" t="s">
        <v>114</v>
      </c>
      <c r="D289" s="565" t="s">
        <v>448</v>
      </c>
      <c r="E289" s="1306" t="s">
        <v>448</v>
      </c>
      <c r="F289" s="1307" t="s">
        <v>448</v>
      </c>
      <c r="G289" s="1307" t="s">
        <v>4031</v>
      </c>
      <c r="H289" s="1307">
        <v>0</v>
      </c>
      <c r="I289" s="1307" t="s">
        <v>4019</v>
      </c>
      <c r="J289" s="1327" t="s">
        <v>423</v>
      </c>
      <c r="K289" s="1328" t="s">
        <v>6455</v>
      </c>
      <c r="L289" s="1328" t="s">
        <v>6455</v>
      </c>
      <c r="M289" s="1342" t="s">
        <v>942</v>
      </c>
    </row>
    <row r="290" spans="1:13">
      <c r="A290" s="585" t="s">
        <v>70</v>
      </c>
      <c r="B290" s="581" t="s">
        <v>160</v>
      </c>
      <c r="C290" s="578" t="s">
        <v>1893</v>
      </c>
      <c r="D290" s="578" t="s">
        <v>1543</v>
      </c>
      <c r="E290" s="1311" t="s">
        <v>2421</v>
      </c>
      <c r="F290" s="578" t="s">
        <v>1543</v>
      </c>
      <c r="G290" s="578" t="s">
        <v>4032</v>
      </c>
      <c r="H290" s="578" t="s">
        <v>4435</v>
      </c>
      <c r="I290" s="565" t="s">
        <v>5591</v>
      </c>
      <c r="J290" s="578" t="s">
        <v>2559</v>
      </c>
      <c r="K290" s="610" t="s">
        <v>1406</v>
      </c>
      <c r="L290" s="610" t="s">
        <v>1406</v>
      </c>
      <c r="M290" s="633" t="s">
        <v>1414</v>
      </c>
    </row>
    <row r="291" spans="1:13">
      <c r="A291" s="584" t="s">
        <v>71</v>
      </c>
      <c r="B291" s="580" t="s">
        <v>503</v>
      </c>
      <c r="C291" s="578" t="s">
        <v>114</v>
      </c>
      <c r="D291" s="578" t="s">
        <v>509</v>
      </c>
      <c r="E291" s="1311" t="s">
        <v>989</v>
      </c>
      <c r="F291" s="578" t="s">
        <v>3184</v>
      </c>
      <c r="G291" s="578" t="s">
        <v>4033</v>
      </c>
      <c r="H291" s="578" t="s">
        <v>4439</v>
      </c>
      <c r="I291" s="565" t="s">
        <v>3189</v>
      </c>
      <c r="J291" s="578" t="s">
        <v>216</v>
      </c>
      <c r="K291" s="610" t="s">
        <v>942</v>
      </c>
      <c r="L291" s="610" t="s">
        <v>942</v>
      </c>
      <c r="M291" s="633" t="s">
        <v>4439</v>
      </c>
    </row>
    <row r="292" spans="1:13">
      <c r="A292" s="585" t="s">
        <v>72</v>
      </c>
      <c r="B292" s="581" t="s">
        <v>194</v>
      </c>
      <c r="C292" s="578" t="s">
        <v>1900</v>
      </c>
      <c r="D292" s="578" t="s">
        <v>1543</v>
      </c>
      <c r="E292" s="1311" t="s">
        <v>2450</v>
      </c>
      <c r="F292" s="578" t="s">
        <v>3156</v>
      </c>
      <c r="G292" s="578" t="s">
        <v>4034</v>
      </c>
      <c r="H292" s="578" t="s">
        <v>4337</v>
      </c>
      <c r="I292" s="565" t="s">
        <v>5282</v>
      </c>
      <c r="J292" s="578" t="s">
        <v>2559</v>
      </c>
      <c r="K292" s="610" t="s">
        <v>1414</v>
      </c>
      <c r="L292" s="610" t="s">
        <v>1414</v>
      </c>
      <c r="M292" s="633" t="s">
        <v>6456</v>
      </c>
    </row>
    <row r="293" spans="1:13">
      <c r="A293" s="584" t="s">
        <v>73</v>
      </c>
      <c r="B293" s="580" t="s">
        <v>484</v>
      </c>
      <c r="C293" s="578" t="s">
        <v>114</v>
      </c>
      <c r="D293" s="578" t="s">
        <v>173</v>
      </c>
      <c r="E293" s="1311" t="s">
        <v>509</v>
      </c>
      <c r="F293" s="578" t="s">
        <v>216</v>
      </c>
      <c r="G293" s="578" t="s">
        <v>4035</v>
      </c>
      <c r="H293" s="578" t="s">
        <v>216</v>
      </c>
      <c r="I293" s="565" t="s">
        <v>5283</v>
      </c>
      <c r="J293" s="578" t="s">
        <v>3185</v>
      </c>
      <c r="K293" s="610" t="s">
        <v>897</v>
      </c>
      <c r="L293" s="610" t="s">
        <v>897</v>
      </c>
      <c r="M293" s="1302" t="s">
        <v>7261</v>
      </c>
    </row>
    <row r="294" spans="1:13">
      <c r="A294" s="585" t="s">
        <v>74</v>
      </c>
      <c r="B294" s="581" t="s">
        <v>421</v>
      </c>
      <c r="C294" s="578" t="s">
        <v>1881</v>
      </c>
      <c r="D294" s="578" t="s">
        <v>1581</v>
      </c>
      <c r="E294" s="1311" t="s">
        <v>2421</v>
      </c>
      <c r="F294" s="578" t="s">
        <v>1543</v>
      </c>
      <c r="G294" s="578" t="s">
        <v>4036</v>
      </c>
      <c r="H294" s="578" t="s">
        <v>4435</v>
      </c>
      <c r="I294" s="565" t="s">
        <v>5284</v>
      </c>
      <c r="J294" s="578" t="s">
        <v>4926</v>
      </c>
      <c r="K294" s="610" t="s">
        <v>1414</v>
      </c>
      <c r="L294" s="610" t="s">
        <v>1414</v>
      </c>
      <c r="M294" s="1302" t="s">
        <v>160</v>
      </c>
    </row>
    <row r="295" spans="1:13">
      <c r="A295" s="584" t="s">
        <v>75</v>
      </c>
      <c r="B295" s="580" t="s">
        <v>1922</v>
      </c>
      <c r="C295" s="578" t="s">
        <v>114</v>
      </c>
      <c r="D295" s="578" t="s">
        <v>503</v>
      </c>
      <c r="E295" s="1311" t="s">
        <v>216</v>
      </c>
      <c r="F295" s="578" t="s">
        <v>509</v>
      </c>
      <c r="G295" s="578" t="s">
        <v>4037</v>
      </c>
      <c r="H295" s="578" t="s">
        <v>4440</v>
      </c>
      <c r="I295" s="565" t="s">
        <v>3185</v>
      </c>
      <c r="J295" s="578" t="s">
        <v>509</v>
      </c>
      <c r="K295" s="610" t="s">
        <v>4439</v>
      </c>
      <c r="L295" s="610" t="s">
        <v>4439</v>
      </c>
      <c r="M295" s="1302" t="s">
        <v>7262</v>
      </c>
    </row>
    <row r="296" spans="1:13">
      <c r="A296" s="585" t="s">
        <v>76</v>
      </c>
      <c r="B296" s="581" t="s">
        <v>160</v>
      </c>
      <c r="C296" s="578" t="s">
        <v>469</v>
      </c>
      <c r="D296" s="578" t="s">
        <v>1581</v>
      </c>
      <c r="E296" s="1311" t="s">
        <v>2421</v>
      </c>
      <c r="F296" s="578" t="s">
        <v>1543</v>
      </c>
      <c r="G296" s="578" t="s">
        <v>4038</v>
      </c>
      <c r="H296" s="578" t="s">
        <v>4441</v>
      </c>
      <c r="I296" s="565" t="s">
        <v>160</v>
      </c>
      <c r="J296" s="578" t="s">
        <v>2559</v>
      </c>
      <c r="K296" s="610" t="s">
        <v>6456</v>
      </c>
      <c r="L296" s="610" t="s">
        <v>6456</v>
      </c>
      <c r="M296" s="1302" t="s">
        <v>5690</v>
      </c>
    </row>
    <row r="297" spans="1:13">
      <c r="A297" s="584" t="s">
        <v>77</v>
      </c>
      <c r="B297" s="580" t="s">
        <v>505</v>
      </c>
      <c r="C297" s="578" t="s">
        <v>114</v>
      </c>
      <c r="D297" s="578" t="s">
        <v>1923</v>
      </c>
      <c r="E297" s="1311" t="s">
        <v>503</v>
      </c>
      <c r="F297" s="578" t="s">
        <v>1584</v>
      </c>
      <c r="G297" s="578" t="s">
        <v>422</v>
      </c>
      <c r="H297" s="578" t="s">
        <v>2408</v>
      </c>
      <c r="I297" s="565" t="s">
        <v>216</v>
      </c>
      <c r="J297" s="578" t="s">
        <v>4927</v>
      </c>
      <c r="K297" s="610" t="s">
        <v>6457</v>
      </c>
      <c r="L297" s="610" t="s">
        <v>6457</v>
      </c>
      <c r="M297" s="633" t="s">
        <v>1449</v>
      </c>
    </row>
    <row r="298" spans="1:13">
      <c r="A298" s="585" t="s">
        <v>78</v>
      </c>
      <c r="B298" s="581" t="s">
        <v>192</v>
      </c>
      <c r="C298" s="578" t="s">
        <v>672</v>
      </c>
      <c r="D298" s="578" t="s">
        <v>1583</v>
      </c>
      <c r="E298" s="1311" t="s">
        <v>2431</v>
      </c>
      <c r="F298" s="578" t="s">
        <v>1543</v>
      </c>
      <c r="G298" s="578" t="s">
        <v>4032</v>
      </c>
      <c r="H298" s="578" t="s">
        <v>798</v>
      </c>
      <c r="I298" s="565" t="s">
        <v>5592</v>
      </c>
      <c r="J298" s="578"/>
      <c r="K298" s="610" t="s">
        <v>3588</v>
      </c>
      <c r="L298" s="610" t="s">
        <v>3588</v>
      </c>
      <c r="M298" s="633" t="s">
        <v>1414</v>
      </c>
    </row>
    <row r="299" spans="1:13">
      <c r="A299" s="584" t="s">
        <v>79</v>
      </c>
      <c r="B299" s="580" t="s">
        <v>506</v>
      </c>
      <c r="C299" s="578" t="s">
        <v>114</v>
      </c>
      <c r="D299" s="578" t="s">
        <v>216</v>
      </c>
      <c r="E299" s="1311" t="s">
        <v>428</v>
      </c>
      <c r="F299" s="578" t="s">
        <v>989</v>
      </c>
      <c r="G299" s="578" t="s">
        <v>484</v>
      </c>
      <c r="H299" s="578" t="s">
        <v>4442</v>
      </c>
      <c r="I299" s="565" t="s">
        <v>5285</v>
      </c>
      <c r="J299" s="578" t="s">
        <v>1450</v>
      </c>
      <c r="K299" s="610" t="s">
        <v>1449</v>
      </c>
      <c r="L299" s="610" t="s">
        <v>1449</v>
      </c>
      <c r="M299" s="633" t="s">
        <v>6457</v>
      </c>
    </row>
    <row r="300" spans="1:13">
      <c r="A300" s="585" t="s">
        <v>80</v>
      </c>
      <c r="B300" s="581" t="s">
        <v>358</v>
      </c>
      <c r="C300" s="578" t="s">
        <v>1877</v>
      </c>
      <c r="D300" s="578" t="s">
        <v>1543</v>
      </c>
      <c r="E300" s="1311" t="s">
        <v>2431</v>
      </c>
      <c r="F300" s="578" t="s">
        <v>3182</v>
      </c>
      <c r="G300" s="578" t="s">
        <v>4032</v>
      </c>
      <c r="H300" s="578" t="s">
        <v>447</v>
      </c>
      <c r="I300" s="565" t="s">
        <v>1881</v>
      </c>
      <c r="J300" s="578" t="s">
        <v>3636</v>
      </c>
      <c r="K300" s="610" t="s">
        <v>1414</v>
      </c>
      <c r="L300" s="610" t="s">
        <v>1414</v>
      </c>
      <c r="M300" s="633" t="s">
        <v>3588</v>
      </c>
    </row>
    <row r="301" spans="1:13">
      <c r="A301" s="584" t="s">
        <v>81</v>
      </c>
      <c r="B301" s="580" t="s">
        <v>507</v>
      </c>
      <c r="C301" s="578" t="s">
        <v>114</v>
      </c>
      <c r="D301" s="578" t="s">
        <v>1584</v>
      </c>
      <c r="E301" s="1311" t="s">
        <v>2451</v>
      </c>
      <c r="F301" s="578" t="s">
        <v>3185</v>
      </c>
      <c r="G301" s="578" t="s">
        <v>4039</v>
      </c>
      <c r="H301" s="578" t="s">
        <v>4443</v>
      </c>
      <c r="I301" s="565" t="s">
        <v>5286</v>
      </c>
      <c r="J301" s="578" t="s">
        <v>4928</v>
      </c>
      <c r="K301" s="610" t="s">
        <v>6458</v>
      </c>
      <c r="L301" s="610" t="s">
        <v>6458</v>
      </c>
      <c r="M301" s="597" t="s">
        <v>6455</v>
      </c>
    </row>
    <row r="302" spans="1:13">
      <c r="A302" s="585" t="s">
        <v>82</v>
      </c>
      <c r="B302" s="581" t="s">
        <v>160</v>
      </c>
      <c r="C302" s="578" t="s">
        <v>1899</v>
      </c>
      <c r="D302" s="578" t="s">
        <v>1543</v>
      </c>
      <c r="E302" s="1311" t="s">
        <v>1406</v>
      </c>
      <c r="F302" s="578" t="s">
        <v>3156</v>
      </c>
      <c r="G302" s="578" t="s">
        <v>4040</v>
      </c>
      <c r="H302" s="578" t="s">
        <v>4444</v>
      </c>
      <c r="I302" s="565" t="s">
        <v>2401</v>
      </c>
      <c r="J302" s="578" t="s">
        <v>3636</v>
      </c>
      <c r="K302" s="610" t="s">
        <v>6459</v>
      </c>
      <c r="L302" s="610" t="s">
        <v>6459</v>
      </c>
      <c r="M302" s="633" t="s">
        <v>1406</v>
      </c>
    </row>
    <row r="303" spans="1:13">
      <c r="A303" s="584" t="s">
        <v>83</v>
      </c>
      <c r="B303" s="580" t="s">
        <v>508</v>
      </c>
      <c r="C303" s="578" t="s">
        <v>114</v>
      </c>
      <c r="D303" s="578" t="s">
        <v>1887</v>
      </c>
      <c r="E303" s="1311" t="s">
        <v>1450</v>
      </c>
      <c r="F303" s="578" t="s">
        <v>3186</v>
      </c>
      <c r="G303" s="578" t="s">
        <v>4041</v>
      </c>
      <c r="H303" s="578" t="s">
        <v>503</v>
      </c>
      <c r="I303" s="565" t="s">
        <v>1450</v>
      </c>
      <c r="J303" s="578" t="s">
        <v>4929</v>
      </c>
      <c r="K303" s="610" t="s">
        <v>896</v>
      </c>
      <c r="L303" s="610" t="s">
        <v>896</v>
      </c>
      <c r="M303" s="633" t="s">
        <v>897</v>
      </c>
    </row>
    <row r="304" spans="1:13">
      <c r="A304" s="585" t="s">
        <v>84</v>
      </c>
      <c r="B304" s="581" t="s">
        <v>193</v>
      </c>
      <c r="C304" s="578" t="s">
        <v>1924</v>
      </c>
      <c r="D304" s="578" t="s">
        <v>1586</v>
      </c>
      <c r="E304" s="1311" t="s">
        <v>2452</v>
      </c>
      <c r="F304" s="578" t="s">
        <v>1647</v>
      </c>
      <c r="G304" s="578" t="s">
        <v>4034</v>
      </c>
      <c r="H304" s="578" t="s">
        <v>447</v>
      </c>
      <c r="I304" s="565" t="s">
        <v>5284</v>
      </c>
      <c r="J304" s="578" t="s">
        <v>5537</v>
      </c>
      <c r="K304" s="610" t="s">
        <v>1414</v>
      </c>
      <c r="L304" s="610" t="s">
        <v>1414</v>
      </c>
      <c r="M304" s="633" t="s">
        <v>1414</v>
      </c>
    </row>
    <row r="305" spans="1:13">
      <c r="A305" s="584" t="s">
        <v>85</v>
      </c>
      <c r="B305" s="580" t="s">
        <v>448</v>
      </c>
      <c r="C305" s="578" t="s">
        <v>114</v>
      </c>
      <c r="D305" s="578" t="s">
        <v>1587</v>
      </c>
      <c r="E305" s="1311" t="s">
        <v>173</v>
      </c>
      <c r="F305" s="578" t="s">
        <v>3187</v>
      </c>
      <c r="G305" s="578" t="s">
        <v>4042</v>
      </c>
      <c r="H305" s="578" t="s">
        <v>1584</v>
      </c>
      <c r="I305" s="565" t="s">
        <v>5593</v>
      </c>
      <c r="J305" s="578" t="s">
        <v>4442</v>
      </c>
      <c r="K305" s="610" t="s">
        <v>6460</v>
      </c>
      <c r="L305" s="610" t="s">
        <v>6460</v>
      </c>
      <c r="M305" s="1302" t="s">
        <v>509</v>
      </c>
    </row>
    <row r="306" spans="1:13">
      <c r="A306" s="585" t="s">
        <v>86</v>
      </c>
      <c r="B306" s="581" t="s">
        <v>421</v>
      </c>
      <c r="C306" s="578" t="s">
        <v>358</v>
      </c>
      <c r="D306" s="578" t="s">
        <v>1586</v>
      </c>
      <c r="E306" s="1311" t="s">
        <v>2433</v>
      </c>
      <c r="F306" s="578" t="s">
        <v>3188</v>
      </c>
      <c r="G306" s="578" t="s">
        <v>4036</v>
      </c>
      <c r="H306" s="578" t="s">
        <v>4435</v>
      </c>
      <c r="I306" s="565" t="s">
        <v>4444</v>
      </c>
      <c r="J306" s="578" t="s">
        <v>1086</v>
      </c>
      <c r="K306" s="610" t="s">
        <v>794</v>
      </c>
      <c r="L306" s="610" t="s">
        <v>794</v>
      </c>
      <c r="M306" s="1302" t="s">
        <v>7221</v>
      </c>
    </row>
    <row r="307" spans="1:13">
      <c r="A307" s="584" t="s">
        <v>87</v>
      </c>
      <c r="B307" s="580" t="s">
        <v>509</v>
      </c>
      <c r="C307" s="578" t="s">
        <v>114</v>
      </c>
      <c r="D307" s="578" t="s">
        <v>1588</v>
      </c>
      <c r="E307" s="1311"/>
      <c r="F307" s="578" t="s">
        <v>3189</v>
      </c>
      <c r="G307" s="578" t="s">
        <v>1896</v>
      </c>
      <c r="H307" s="578" t="s">
        <v>173</v>
      </c>
      <c r="I307" s="578" t="s">
        <v>5289</v>
      </c>
      <c r="J307" s="578" t="s">
        <v>4930</v>
      </c>
      <c r="K307" s="610" t="s">
        <v>6461</v>
      </c>
      <c r="L307" s="610" t="s">
        <v>6461</v>
      </c>
      <c r="M307" s="1302" t="s">
        <v>4927</v>
      </c>
    </row>
    <row r="308" spans="1:13" ht="13.5" thickBot="1">
      <c r="A308" s="585" t="s">
        <v>88</v>
      </c>
      <c r="B308" s="581" t="s">
        <v>421</v>
      </c>
      <c r="C308" s="578" t="s">
        <v>275</v>
      </c>
      <c r="D308" s="578" t="s">
        <v>1589</v>
      </c>
      <c r="E308" s="1313"/>
      <c r="F308" s="587" t="s">
        <v>3190</v>
      </c>
      <c r="G308" s="587" t="s">
        <v>4034</v>
      </c>
      <c r="H308" s="587" t="s">
        <v>4445</v>
      </c>
      <c r="I308" s="1330" t="s">
        <v>160</v>
      </c>
      <c r="J308" s="587" t="s">
        <v>1406</v>
      </c>
      <c r="K308" s="642" t="s">
        <v>1406</v>
      </c>
      <c r="L308" s="642" t="s">
        <v>1406</v>
      </c>
      <c r="M308" s="1334" t="s">
        <v>210</v>
      </c>
    </row>
    <row r="309" spans="1:13" ht="15.75">
      <c r="A309" s="638" t="s">
        <v>26</v>
      </c>
      <c r="B309" s="639" t="s">
        <v>16</v>
      </c>
      <c r="C309" s="639" t="s">
        <v>1829</v>
      </c>
      <c r="D309" s="639" t="s">
        <v>1830</v>
      </c>
      <c r="E309" s="754" t="s">
        <v>2325</v>
      </c>
      <c r="F309" s="754">
        <v>2013</v>
      </c>
      <c r="G309" s="754" t="s">
        <v>3553</v>
      </c>
      <c r="H309" s="755" t="s">
        <v>4165</v>
      </c>
      <c r="I309" s="408" t="s">
        <v>4674</v>
      </c>
      <c r="J309" s="408" t="s">
        <v>4675</v>
      </c>
      <c r="K309" s="538" t="s">
        <v>5846</v>
      </c>
      <c r="L309" s="538" t="s">
        <v>6494</v>
      </c>
      <c r="M309" s="1326" t="s">
        <v>6914</v>
      </c>
    </row>
    <row r="310" spans="1:13">
      <c r="A310" s="584" t="s">
        <v>69</v>
      </c>
      <c r="B310" s="580" t="s">
        <v>1925</v>
      </c>
      <c r="C310" s="578" t="s">
        <v>539</v>
      </c>
      <c r="D310" s="565" t="s">
        <v>184</v>
      </c>
      <c r="E310" s="565"/>
      <c r="F310" s="565" t="s">
        <v>2964</v>
      </c>
      <c r="G310" s="565" t="s">
        <v>3677</v>
      </c>
      <c r="H310" s="565" t="s">
        <v>4281</v>
      </c>
      <c r="I310" s="565" t="s">
        <v>3677</v>
      </c>
      <c r="J310" s="578" t="s">
        <v>3677</v>
      </c>
      <c r="K310" s="600" t="s">
        <v>6462</v>
      </c>
      <c r="L310" s="600" t="s">
        <v>6462</v>
      </c>
      <c r="M310" s="703" t="s">
        <v>2965</v>
      </c>
    </row>
    <row r="311" spans="1:13">
      <c r="A311" s="585" t="s">
        <v>70</v>
      </c>
      <c r="B311" s="581" t="s">
        <v>169</v>
      </c>
      <c r="C311" s="578" t="s">
        <v>1926</v>
      </c>
      <c r="D311" s="578" t="s">
        <v>543</v>
      </c>
      <c r="E311" s="578" t="s">
        <v>2453</v>
      </c>
      <c r="F311" s="578" t="s">
        <v>3202</v>
      </c>
      <c r="G311" s="578" t="s">
        <v>3678</v>
      </c>
      <c r="H311" s="578" t="s">
        <v>4282</v>
      </c>
      <c r="I311" s="565" t="s">
        <v>5594</v>
      </c>
      <c r="J311" s="578" t="s">
        <v>4931</v>
      </c>
      <c r="K311" s="610" t="s">
        <v>532</v>
      </c>
      <c r="L311" s="610" t="s">
        <v>532</v>
      </c>
      <c r="M311" s="703" t="s">
        <v>322</v>
      </c>
    </row>
    <row r="312" spans="1:13">
      <c r="A312" s="584" t="s">
        <v>71</v>
      </c>
      <c r="B312" s="580" t="s">
        <v>539</v>
      </c>
      <c r="C312" s="578" t="s">
        <v>1927</v>
      </c>
      <c r="D312" s="578" t="s">
        <v>1927</v>
      </c>
      <c r="E312" s="578"/>
      <c r="F312" s="578" t="s">
        <v>184</v>
      </c>
      <c r="G312" s="578" t="s">
        <v>544</v>
      </c>
      <c r="H312" s="578" t="s">
        <v>4283</v>
      </c>
      <c r="I312" s="565" t="s">
        <v>2966</v>
      </c>
      <c r="J312" s="578" t="s">
        <v>184</v>
      </c>
      <c r="K312" s="610" t="s">
        <v>219</v>
      </c>
      <c r="L312" s="610" t="s">
        <v>219</v>
      </c>
      <c r="M312" s="703" t="s">
        <v>325</v>
      </c>
    </row>
    <row r="313" spans="1:13">
      <c r="A313" s="585" t="s">
        <v>72</v>
      </c>
      <c r="B313" s="581" t="s">
        <v>540</v>
      </c>
      <c r="C313" s="578" t="s">
        <v>169</v>
      </c>
      <c r="D313" s="578" t="s">
        <v>169</v>
      </c>
      <c r="E313" s="578" t="s">
        <v>543</v>
      </c>
      <c r="F313" s="578" t="s">
        <v>3197</v>
      </c>
      <c r="G313" s="578" t="s">
        <v>358</v>
      </c>
      <c r="H313" s="578" t="s">
        <v>4284</v>
      </c>
      <c r="I313" s="565" t="s">
        <v>141</v>
      </c>
      <c r="J313" s="578" t="s">
        <v>358</v>
      </c>
      <c r="K313" s="610" t="s">
        <v>387</v>
      </c>
      <c r="L313" s="610" t="s">
        <v>387</v>
      </c>
      <c r="M313" s="703" t="s">
        <v>358</v>
      </c>
    </row>
    <row r="314" spans="1:13">
      <c r="A314" s="584" t="s">
        <v>73</v>
      </c>
      <c r="B314" s="580" t="s">
        <v>173</v>
      </c>
      <c r="C314" s="578" t="s">
        <v>184</v>
      </c>
      <c r="D314" s="578" t="s">
        <v>173</v>
      </c>
      <c r="E314" s="578"/>
      <c r="F314" s="578" t="s">
        <v>1880</v>
      </c>
      <c r="G314" s="578" t="s">
        <v>184</v>
      </c>
      <c r="H314" s="578" t="s">
        <v>4285</v>
      </c>
      <c r="I314" s="565" t="s">
        <v>2965</v>
      </c>
      <c r="J314" s="578" t="s">
        <v>2966</v>
      </c>
      <c r="K314" s="610" t="s">
        <v>6463</v>
      </c>
      <c r="L314" s="610" t="s">
        <v>6463</v>
      </c>
      <c r="M314" s="703" t="s">
        <v>219</v>
      </c>
    </row>
    <row r="315" spans="1:13">
      <c r="A315" s="585" t="s">
        <v>74</v>
      </c>
      <c r="B315" s="581" t="s">
        <v>1928</v>
      </c>
      <c r="C315" s="578" t="s">
        <v>543</v>
      </c>
      <c r="D315" s="578" t="s">
        <v>1928</v>
      </c>
      <c r="E315" s="578" t="s">
        <v>543</v>
      </c>
      <c r="F315" s="578" t="s">
        <v>3203</v>
      </c>
      <c r="G315" s="578" t="s">
        <v>358</v>
      </c>
      <c r="H315" s="578" t="s">
        <v>3197</v>
      </c>
      <c r="I315" s="565" t="s">
        <v>1239</v>
      </c>
      <c r="J315" s="578" t="s">
        <v>141</v>
      </c>
      <c r="K315" s="610" t="s">
        <v>192</v>
      </c>
      <c r="L315" s="610" t="s">
        <v>192</v>
      </c>
      <c r="M315" s="703" t="s">
        <v>355</v>
      </c>
    </row>
    <row r="316" spans="1:13">
      <c r="A316" s="584" t="s">
        <v>75</v>
      </c>
      <c r="B316" s="580" t="s">
        <v>185</v>
      </c>
      <c r="C316" s="578" t="s">
        <v>173</v>
      </c>
      <c r="D316" s="578" t="s">
        <v>539</v>
      </c>
      <c r="E316" s="578"/>
      <c r="F316" s="578" t="s">
        <v>544</v>
      </c>
      <c r="G316" s="578" t="s">
        <v>3679</v>
      </c>
      <c r="H316" s="578" t="s">
        <v>4286</v>
      </c>
      <c r="I316" s="565" t="s">
        <v>544</v>
      </c>
      <c r="J316" s="578" t="s">
        <v>2965</v>
      </c>
      <c r="K316" s="610" t="s">
        <v>6464</v>
      </c>
      <c r="L316" s="610" t="s">
        <v>6464</v>
      </c>
      <c r="M316" s="703" t="s">
        <v>3677</v>
      </c>
    </row>
    <row r="317" spans="1:13">
      <c r="A317" s="585" t="s">
        <v>76</v>
      </c>
      <c r="B317" s="581" t="s">
        <v>542</v>
      </c>
      <c r="C317" s="578" t="s">
        <v>1928</v>
      </c>
      <c r="D317" s="578" t="s">
        <v>1926</v>
      </c>
      <c r="E317" s="578" t="s">
        <v>322</v>
      </c>
      <c r="F317" s="578" t="s">
        <v>3197</v>
      </c>
      <c r="G317" s="578" t="s">
        <v>447</v>
      </c>
      <c r="H317" s="578" t="s">
        <v>4282</v>
      </c>
      <c r="I317" s="565" t="s">
        <v>358</v>
      </c>
      <c r="J317" s="578" t="s">
        <v>322</v>
      </c>
      <c r="K317" s="610" t="s">
        <v>358</v>
      </c>
      <c r="L317" s="610" t="s">
        <v>358</v>
      </c>
      <c r="M317" s="703" t="s">
        <v>283</v>
      </c>
    </row>
    <row r="318" spans="1:13">
      <c r="A318" s="584" t="s">
        <v>77</v>
      </c>
      <c r="B318" s="580" t="s">
        <v>184</v>
      </c>
      <c r="C318" s="578" t="s">
        <v>188</v>
      </c>
      <c r="D318" s="578" t="s">
        <v>1314</v>
      </c>
      <c r="E318" s="578"/>
      <c r="F318" s="578" t="s">
        <v>2957</v>
      </c>
      <c r="G318" s="578" t="s">
        <v>539</v>
      </c>
      <c r="H318" s="578" t="s">
        <v>4287</v>
      </c>
      <c r="I318" s="565" t="s">
        <v>5361</v>
      </c>
      <c r="J318" s="578" t="s">
        <v>4932</v>
      </c>
      <c r="K318" s="610" t="s">
        <v>6465</v>
      </c>
      <c r="L318" s="610" t="s">
        <v>6465</v>
      </c>
      <c r="M318" s="703" t="s">
        <v>5360</v>
      </c>
    </row>
    <row r="319" spans="1:13" ht="25.5">
      <c r="A319" s="585" t="s">
        <v>78</v>
      </c>
      <c r="B319" s="581" t="s">
        <v>543</v>
      </c>
      <c r="C319" s="578" t="s">
        <v>542</v>
      </c>
      <c r="D319" s="578" t="s">
        <v>160</v>
      </c>
      <c r="E319" s="578" t="s">
        <v>147</v>
      </c>
      <c r="F319" s="578" t="s">
        <v>763</v>
      </c>
      <c r="G319" s="578" t="s">
        <v>3680</v>
      </c>
      <c r="H319" s="578" t="s">
        <v>3197</v>
      </c>
      <c r="I319" s="565" t="s">
        <v>5224</v>
      </c>
      <c r="J319" s="578" t="s">
        <v>4933</v>
      </c>
      <c r="K319" s="610" t="s">
        <v>358</v>
      </c>
      <c r="L319" s="610" t="s">
        <v>358</v>
      </c>
      <c r="M319" s="703" t="s">
        <v>139</v>
      </c>
    </row>
    <row r="320" spans="1:13">
      <c r="A320" s="584" t="s">
        <v>79</v>
      </c>
      <c r="B320" s="580" t="s">
        <v>544</v>
      </c>
      <c r="C320" s="578" t="s">
        <v>189</v>
      </c>
      <c r="D320" s="578" t="s">
        <v>1649</v>
      </c>
      <c r="E320" s="578"/>
      <c r="F320" s="578" t="s">
        <v>539</v>
      </c>
      <c r="G320" s="578" t="s">
        <v>2965</v>
      </c>
      <c r="H320" s="578" t="s">
        <v>4288</v>
      </c>
      <c r="I320" s="565" t="s">
        <v>2964</v>
      </c>
      <c r="J320" s="578" t="s">
        <v>2964</v>
      </c>
      <c r="K320" s="610" t="s">
        <v>6466</v>
      </c>
      <c r="L320" s="610" t="s">
        <v>6466</v>
      </c>
      <c r="M320" s="703" t="s">
        <v>2968</v>
      </c>
    </row>
    <row r="321" spans="1:13">
      <c r="A321" s="585" t="s">
        <v>80</v>
      </c>
      <c r="B321" s="581" t="s">
        <v>543</v>
      </c>
      <c r="C321" s="578" t="s">
        <v>169</v>
      </c>
      <c r="D321" s="578" t="s">
        <v>542</v>
      </c>
      <c r="E321" s="578" t="s">
        <v>322</v>
      </c>
      <c r="F321" s="578" t="s">
        <v>322</v>
      </c>
      <c r="G321" s="578" t="s">
        <v>1239</v>
      </c>
      <c r="H321" s="578" t="s">
        <v>4279</v>
      </c>
      <c r="I321" s="565" t="s">
        <v>1239</v>
      </c>
      <c r="J321" s="578" t="s">
        <v>1239</v>
      </c>
      <c r="K321" s="610" t="s">
        <v>258</v>
      </c>
      <c r="L321" s="610" t="s">
        <v>258</v>
      </c>
      <c r="M321" s="703" t="s">
        <v>163</v>
      </c>
    </row>
    <row r="322" spans="1:13">
      <c r="A322" s="584" t="s">
        <v>81</v>
      </c>
      <c r="B322" s="580" t="s">
        <v>183</v>
      </c>
      <c r="C322" s="578" t="s">
        <v>544</v>
      </c>
      <c r="D322" s="578" t="s">
        <v>183</v>
      </c>
      <c r="E322" s="578"/>
      <c r="F322" s="578" t="s">
        <v>219</v>
      </c>
      <c r="G322" s="578" t="s">
        <v>3681</v>
      </c>
      <c r="H322" s="578" t="s">
        <v>3181</v>
      </c>
      <c r="I322" s="565" t="s">
        <v>184</v>
      </c>
      <c r="J322" s="578" t="s">
        <v>544</v>
      </c>
      <c r="K322" s="610" t="s">
        <v>1312</v>
      </c>
      <c r="L322" s="610" t="s">
        <v>1312</v>
      </c>
      <c r="M322" s="703" t="s">
        <v>2964</v>
      </c>
    </row>
    <row r="323" spans="1:13">
      <c r="A323" s="585" t="s">
        <v>82</v>
      </c>
      <c r="B323" s="581" t="s">
        <v>169</v>
      </c>
      <c r="C323" s="578" t="s">
        <v>543</v>
      </c>
      <c r="D323" s="578" t="s">
        <v>1929</v>
      </c>
      <c r="E323" s="578" t="s">
        <v>141</v>
      </c>
      <c r="F323" s="578" t="s">
        <v>3191</v>
      </c>
      <c r="G323" s="578" t="s">
        <v>3682</v>
      </c>
      <c r="H323" s="578" t="s">
        <v>763</v>
      </c>
      <c r="I323" s="565" t="s">
        <v>358</v>
      </c>
      <c r="J323" s="578" t="s">
        <v>358</v>
      </c>
      <c r="K323" s="610" t="s">
        <v>322</v>
      </c>
      <c r="L323" s="610" t="s">
        <v>322</v>
      </c>
      <c r="M323" s="703" t="s">
        <v>1239</v>
      </c>
    </row>
    <row r="324" spans="1:13">
      <c r="A324" s="584" t="s">
        <v>83</v>
      </c>
      <c r="B324" s="580" t="s">
        <v>189</v>
      </c>
      <c r="C324" s="578" t="s">
        <v>185</v>
      </c>
      <c r="D324" s="578" t="s">
        <v>1930</v>
      </c>
      <c r="E324" s="578"/>
      <c r="F324" s="578" t="s">
        <v>3198</v>
      </c>
      <c r="G324" s="578" t="s">
        <v>2966</v>
      </c>
      <c r="H324" s="578" t="s">
        <v>4289</v>
      </c>
      <c r="I324" s="565" t="s">
        <v>4934</v>
      </c>
      <c r="J324" s="578" t="s">
        <v>4934</v>
      </c>
      <c r="K324" s="610" t="s">
        <v>6467</v>
      </c>
      <c r="L324" s="610" t="s">
        <v>6467</v>
      </c>
      <c r="M324" s="703" t="s">
        <v>7275</v>
      </c>
    </row>
    <row r="325" spans="1:13">
      <c r="A325" s="585" t="s">
        <v>84</v>
      </c>
      <c r="B325" s="581" t="s">
        <v>169</v>
      </c>
      <c r="C325" s="578" t="s">
        <v>542</v>
      </c>
      <c r="D325" s="578" t="s">
        <v>671</v>
      </c>
      <c r="E325" s="578" t="s">
        <v>830</v>
      </c>
      <c r="F325" s="578" t="s">
        <v>3199</v>
      </c>
      <c r="G325" s="578" t="s">
        <v>139</v>
      </c>
      <c r="H325" s="578" t="s">
        <v>4290</v>
      </c>
      <c r="I325" s="565" t="s">
        <v>283</v>
      </c>
      <c r="J325" s="578" t="s">
        <v>4931</v>
      </c>
      <c r="K325" s="610" t="s">
        <v>322</v>
      </c>
      <c r="L325" s="610" t="s">
        <v>322</v>
      </c>
      <c r="M325" s="703" t="s">
        <v>139</v>
      </c>
    </row>
    <row r="326" spans="1:13">
      <c r="A326" s="584" t="s">
        <v>85</v>
      </c>
      <c r="B326" s="580" t="s">
        <v>188</v>
      </c>
      <c r="C326" s="578" t="s">
        <v>183</v>
      </c>
      <c r="D326" s="578" t="s">
        <v>384</v>
      </c>
      <c r="E326" s="578"/>
      <c r="F326" s="578" t="s">
        <v>3204</v>
      </c>
      <c r="G326" s="578" t="s">
        <v>3683</v>
      </c>
      <c r="H326" s="578" t="s">
        <v>876</v>
      </c>
      <c r="I326" s="565" t="s">
        <v>805</v>
      </c>
      <c r="J326" s="578" t="s">
        <v>3679</v>
      </c>
      <c r="K326" s="610" t="s">
        <v>6468</v>
      </c>
      <c r="L326" s="610" t="s">
        <v>6468</v>
      </c>
      <c r="M326" s="703" t="s">
        <v>2508</v>
      </c>
    </row>
    <row r="327" spans="1:13">
      <c r="A327" s="585" t="s">
        <v>86</v>
      </c>
      <c r="B327" s="581" t="s">
        <v>542</v>
      </c>
      <c r="C327" s="578" t="s">
        <v>1931</v>
      </c>
      <c r="D327" s="578" t="s">
        <v>141</v>
      </c>
      <c r="E327" s="578" t="s">
        <v>2453</v>
      </c>
      <c r="F327" s="578" t="s">
        <v>3203</v>
      </c>
      <c r="G327" s="578" t="s">
        <v>2746</v>
      </c>
      <c r="H327" s="578" t="s">
        <v>4290</v>
      </c>
      <c r="I327" s="565" t="s">
        <v>5224</v>
      </c>
      <c r="J327" s="578" t="s">
        <v>322</v>
      </c>
      <c r="K327" s="610" t="s">
        <v>283</v>
      </c>
      <c r="L327" s="610" t="s">
        <v>283</v>
      </c>
      <c r="M327" s="703" t="s">
        <v>318</v>
      </c>
    </row>
    <row r="328" spans="1:13">
      <c r="A328" s="584" t="s">
        <v>87</v>
      </c>
      <c r="B328" s="580" t="s">
        <v>187</v>
      </c>
      <c r="C328" s="578" t="s">
        <v>842</v>
      </c>
      <c r="D328" s="578" t="s">
        <v>1020</v>
      </c>
      <c r="E328" s="578"/>
      <c r="F328" s="578" t="s">
        <v>2967</v>
      </c>
      <c r="G328" s="578" t="s">
        <v>1652</v>
      </c>
      <c r="H328" s="578" t="s">
        <v>4291</v>
      </c>
      <c r="I328" s="565" t="s">
        <v>5362</v>
      </c>
      <c r="J328" s="578" t="s">
        <v>805</v>
      </c>
      <c r="K328" s="610" t="s">
        <v>6469</v>
      </c>
      <c r="L328" s="610" t="s">
        <v>6469</v>
      </c>
      <c r="M328" s="703" t="s">
        <v>187</v>
      </c>
    </row>
    <row r="329" spans="1:13">
      <c r="A329" s="585" t="s">
        <v>88</v>
      </c>
      <c r="B329" s="581" t="s">
        <v>447</v>
      </c>
      <c r="C329" s="578" t="s">
        <v>169</v>
      </c>
      <c r="D329" s="578" t="s">
        <v>141</v>
      </c>
      <c r="E329" s="578" t="s">
        <v>355</v>
      </c>
      <c r="F329" s="578" t="s">
        <v>3205</v>
      </c>
      <c r="G329" s="578" t="s">
        <v>2224</v>
      </c>
      <c r="H329" s="578" t="s">
        <v>4290</v>
      </c>
      <c r="I329" s="565" t="s">
        <v>141</v>
      </c>
      <c r="J329" s="578" t="s">
        <v>322</v>
      </c>
      <c r="K329" s="610" t="s">
        <v>618</v>
      </c>
      <c r="L329" s="610" t="s">
        <v>618</v>
      </c>
      <c r="M329" s="703" t="s">
        <v>322</v>
      </c>
    </row>
    <row r="330" spans="1:13" ht="15.75">
      <c r="A330" s="638" t="s">
        <v>98</v>
      </c>
      <c r="B330" s="639" t="s">
        <v>16</v>
      </c>
      <c r="C330" s="639" t="s">
        <v>1829</v>
      </c>
      <c r="D330" s="640" t="s">
        <v>1830</v>
      </c>
      <c r="E330" s="641" t="s">
        <v>2325</v>
      </c>
      <c r="F330" s="641">
        <v>2013</v>
      </c>
      <c r="G330" s="641" t="s">
        <v>3553</v>
      </c>
      <c r="H330" s="641" t="s">
        <v>4165</v>
      </c>
      <c r="I330" s="641" t="s">
        <v>4674</v>
      </c>
      <c r="J330" s="641" t="s">
        <v>4675</v>
      </c>
      <c r="K330" s="539" t="s">
        <v>5846</v>
      </c>
      <c r="L330" s="539" t="s">
        <v>6494</v>
      </c>
      <c r="M330" s="531" t="s">
        <v>6914</v>
      </c>
    </row>
    <row r="331" spans="1:13">
      <c r="A331" s="584" t="s">
        <v>69</v>
      </c>
      <c r="B331" s="580" t="s">
        <v>168</v>
      </c>
      <c r="C331" s="578" t="s">
        <v>574</v>
      </c>
      <c r="D331" s="565" t="s">
        <v>574</v>
      </c>
      <c r="E331" s="565"/>
      <c r="F331" s="565"/>
      <c r="G331" s="565"/>
      <c r="H331" s="565"/>
      <c r="I331" s="565"/>
      <c r="J331" s="578"/>
      <c r="K331" s="592"/>
      <c r="L331" s="592"/>
      <c r="M331" s="597"/>
    </row>
    <row r="332" spans="1:13">
      <c r="A332" s="585" t="s">
        <v>70</v>
      </c>
      <c r="B332" s="581" t="s">
        <v>137</v>
      </c>
      <c r="C332" s="578" t="s">
        <v>137</v>
      </c>
      <c r="D332" s="578" t="s">
        <v>137</v>
      </c>
      <c r="E332" s="578"/>
      <c r="F332" s="578"/>
      <c r="G332" s="578"/>
      <c r="H332" s="578"/>
      <c r="I332" s="578"/>
      <c r="J332" s="578"/>
      <c r="K332" s="610"/>
      <c r="L332" s="610"/>
      <c r="M332" s="597"/>
    </row>
    <row r="333" spans="1:13">
      <c r="A333" s="584" t="s">
        <v>71</v>
      </c>
      <c r="B333" s="580" t="s">
        <v>575</v>
      </c>
      <c r="C333" s="578" t="s">
        <v>844</v>
      </c>
      <c r="D333" s="578" t="s">
        <v>228</v>
      </c>
      <c r="E333" s="578"/>
      <c r="F333" s="578"/>
      <c r="G333" s="578"/>
      <c r="H333" s="578"/>
      <c r="I333" s="578"/>
      <c r="J333" s="578"/>
      <c r="K333" s="610"/>
      <c r="L333" s="610"/>
      <c r="M333" s="597"/>
    </row>
    <row r="334" spans="1:13">
      <c r="A334" s="585" t="s">
        <v>72</v>
      </c>
      <c r="B334" s="581" t="s">
        <v>169</v>
      </c>
      <c r="C334" s="578" t="s">
        <v>137</v>
      </c>
      <c r="D334" s="578" t="s">
        <v>331</v>
      </c>
      <c r="E334" s="578"/>
      <c r="F334" s="578"/>
      <c r="G334" s="578"/>
      <c r="H334" s="578"/>
      <c r="I334" s="578"/>
      <c r="J334" s="578"/>
      <c r="K334" s="610"/>
      <c r="L334" s="610"/>
      <c r="M334" s="597"/>
    </row>
    <row r="335" spans="1:13">
      <c r="A335" s="584" t="s">
        <v>73</v>
      </c>
      <c r="B335" s="580" t="s">
        <v>576</v>
      </c>
      <c r="C335" s="578" t="s">
        <v>578</v>
      </c>
      <c r="D335" s="578" t="s">
        <v>1932</v>
      </c>
      <c r="E335" s="578"/>
      <c r="F335" s="578"/>
      <c r="G335" s="578"/>
      <c r="H335" s="578"/>
      <c r="I335" s="578"/>
      <c r="J335" s="578"/>
      <c r="K335" s="610"/>
      <c r="L335" s="610"/>
      <c r="M335" s="597"/>
    </row>
    <row r="336" spans="1:13">
      <c r="A336" s="585" t="s">
        <v>74</v>
      </c>
      <c r="B336" s="581" t="s">
        <v>169</v>
      </c>
      <c r="C336" s="578" t="s">
        <v>154</v>
      </c>
      <c r="D336" s="578" t="s">
        <v>154</v>
      </c>
      <c r="E336" s="578"/>
      <c r="F336" s="578"/>
      <c r="G336" s="578"/>
      <c r="H336" s="578"/>
      <c r="I336" s="578"/>
      <c r="J336" s="578"/>
      <c r="K336" s="610"/>
      <c r="L336" s="610"/>
      <c r="M336" s="597"/>
    </row>
    <row r="337" spans="1:13">
      <c r="A337" s="584" t="s">
        <v>75</v>
      </c>
      <c r="B337" s="580" t="s">
        <v>577</v>
      </c>
      <c r="C337" s="578" t="s">
        <v>847</v>
      </c>
      <c r="D337" s="578" t="s">
        <v>191</v>
      </c>
      <c r="E337" s="578"/>
      <c r="F337" s="578"/>
      <c r="G337" s="578"/>
      <c r="H337" s="578"/>
      <c r="I337" s="578"/>
      <c r="J337" s="578"/>
      <c r="K337" s="610"/>
      <c r="L337" s="610"/>
      <c r="M337" s="597"/>
    </row>
    <row r="338" spans="1:13">
      <c r="A338" s="585" t="s">
        <v>76</v>
      </c>
      <c r="B338" s="581" t="s">
        <v>181</v>
      </c>
      <c r="C338" s="578" t="s">
        <v>169</v>
      </c>
      <c r="D338" s="578" t="s">
        <v>137</v>
      </c>
      <c r="E338" s="578"/>
      <c r="F338" s="578"/>
      <c r="G338" s="578"/>
      <c r="H338" s="578"/>
      <c r="I338" s="578"/>
      <c r="J338" s="578"/>
      <c r="K338" s="610"/>
      <c r="L338" s="610"/>
      <c r="M338" s="597"/>
    </row>
    <row r="339" spans="1:13">
      <c r="A339" s="584" t="s">
        <v>77</v>
      </c>
      <c r="B339" s="580" t="s">
        <v>580</v>
      </c>
      <c r="C339" s="578" t="s">
        <v>849</v>
      </c>
      <c r="D339" s="578" t="s">
        <v>1933</v>
      </c>
      <c r="E339" s="578"/>
      <c r="F339" s="578"/>
      <c r="G339" s="578"/>
      <c r="H339" s="578"/>
      <c r="I339" s="578"/>
      <c r="J339" s="578"/>
      <c r="K339" s="610"/>
      <c r="L339" s="610"/>
      <c r="M339" s="597"/>
    </row>
    <row r="340" spans="1:13">
      <c r="A340" s="585" t="s">
        <v>78</v>
      </c>
      <c r="B340" s="581" t="s">
        <v>137</v>
      </c>
      <c r="C340" s="578" t="s">
        <v>331</v>
      </c>
      <c r="D340" s="578" t="s">
        <v>181</v>
      </c>
      <c r="E340" s="578"/>
      <c r="F340" s="578"/>
      <c r="G340" s="578"/>
      <c r="H340" s="578"/>
      <c r="I340" s="578"/>
      <c r="J340" s="578"/>
      <c r="K340" s="610"/>
      <c r="L340" s="610"/>
      <c r="M340" s="597"/>
    </row>
    <row r="341" spans="1:13">
      <c r="A341" s="584" t="s">
        <v>79</v>
      </c>
      <c r="B341" s="580" t="s">
        <v>578</v>
      </c>
      <c r="C341" s="578" t="s">
        <v>850</v>
      </c>
      <c r="D341" s="578" t="s">
        <v>1934</v>
      </c>
      <c r="E341" s="578"/>
      <c r="F341" s="578"/>
      <c r="G341" s="578"/>
      <c r="H341" s="578"/>
      <c r="I341" s="578"/>
      <c r="J341" s="578"/>
      <c r="K341" s="610"/>
      <c r="L341" s="610"/>
      <c r="M341" s="597"/>
    </row>
    <row r="342" spans="1:13">
      <c r="A342" s="585" t="s">
        <v>80</v>
      </c>
      <c r="B342" s="581" t="s">
        <v>154</v>
      </c>
      <c r="C342" s="578" t="s">
        <v>137</v>
      </c>
      <c r="D342" s="578" t="s">
        <v>154</v>
      </c>
      <c r="E342" s="578"/>
      <c r="F342" s="578"/>
      <c r="G342" s="578"/>
      <c r="H342" s="578"/>
      <c r="I342" s="578"/>
      <c r="J342" s="578"/>
      <c r="K342" s="610"/>
      <c r="L342" s="610"/>
      <c r="M342" s="597"/>
    </row>
    <row r="343" spans="1:13">
      <c r="A343" s="584" t="s">
        <v>81</v>
      </c>
      <c r="B343" s="580" t="s">
        <v>579</v>
      </c>
      <c r="C343" s="578" t="s">
        <v>562</v>
      </c>
      <c r="D343" s="578" t="s">
        <v>1935</v>
      </c>
      <c r="E343" s="578"/>
      <c r="F343" s="578"/>
      <c r="G343" s="578"/>
      <c r="H343" s="578"/>
      <c r="I343" s="578"/>
      <c r="J343" s="578"/>
      <c r="K343" s="610"/>
      <c r="L343" s="610"/>
      <c r="M343" s="597"/>
    </row>
    <row r="344" spans="1:13">
      <c r="A344" s="585" t="s">
        <v>82</v>
      </c>
      <c r="B344" s="581" t="s">
        <v>160</v>
      </c>
      <c r="C344" s="578" t="s">
        <v>137</v>
      </c>
      <c r="D344" s="578" t="s">
        <v>320</v>
      </c>
      <c r="E344" s="578"/>
      <c r="F344" s="578"/>
      <c r="G344" s="578"/>
      <c r="H344" s="578"/>
      <c r="I344" s="578"/>
      <c r="J344" s="578"/>
      <c r="K344" s="610"/>
      <c r="L344" s="610"/>
      <c r="M344" s="597"/>
    </row>
    <row r="345" spans="1:13">
      <c r="A345" s="584" t="s">
        <v>83</v>
      </c>
      <c r="B345" s="580" t="s">
        <v>1935</v>
      </c>
      <c r="C345" s="578" t="s">
        <v>843</v>
      </c>
      <c r="D345" s="578" t="s">
        <v>1936</v>
      </c>
      <c r="E345" s="578"/>
      <c r="F345" s="578"/>
      <c r="G345" s="578"/>
      <c r="H345" s="578"/>
      <c r="I345" s="578"/>
      <c r="J345" s="578"/>
      <c r="K345" s="610"/>
      <c r="L345" s="610"/>
      <c r="M345" s="597"/>
    </row>
    <row r="346" spans="1:13">
      <c r="A346" s="585" t="s">
        <v>84</v>
      </c>
      <c r="B346" s="581" t="s">
        <v>169</v>
      </c>
      <c r="C346" s="578" t="s">
        <v>169</v>
      </c>
      <c r="D346" s="578" t="s">
        <v>316</v>
      </c>
      <c r="E346" s="578"/>
      <c r="F346" s="578"/>
      <c r="G346" s="578"/>
      <c r="H346" s="578"/>
      <c r="I346" s="578"/>
      <c r="J346" s="578"/>
      <c r="K346" s="610"/>
      <c r="L346" s="610"/>
      <c r="M346" s="597"/>
    </row>
    <row r="347" spans="1:13">
      <c r="A347" s="584" t="s">
        <v>85</v>
      </c>
      <c r="B347" s="580" t="s">
        <v>581</v>
      </c>
      <c r="C347" s="578" t="s">
        <v>577</v>
      </c>
      <c r="D347" s="578" t="s">
        <v>1937</v>
      </c>
      <c r="E347" s="578"/>
      <c r="F347" s="578"/>
      <c r="G347" s="578"/>
      <c r="H347" s="578"/>
      <c r="I347" s="578"/>
      <c r="J347" s="578"/>
      <c r="K347" s="610"/>
      <c r="L347" s="610"/>
      <c r="M347" s="597"/>
    </row>
    <row r="348" spans="1:13">
      <c r="A348" s="585" t="s">
        <v>86</v>
      </c>
      <c r="B348" s="581" t="s">
        <v>1938</v>
      </c>
      <c r="C348" s="578" t="s">
        <v>181</v>
      </c>
      <c r="D348" s="578" t="s">
        <v>137</v>
      </c>
      <c r="E348" s="578"/>
      <c r="F348" s="578"/>
      <c r="G348" s="578"/>
      <c r="H348" s="578"/>
      <c r="I348" s="578"/>
      <c r="J348" s="578"/>
      <c r="K348" s="610"/>
      <c r="L348" s="610"/>
      <c r="M348" s="597"/>
    </row>
    <row r="349" spans="1:13">
      <c r="A349" s="584" t="s">
        <v>87</v>
      </c>
      <c r="B349" s="580" t="s">
        <v>582</v>
      </c>
      <c r="C349" s="578" t="s">
        <v>146</v>
      </c>
      <c r="D349" s="578" t="s">
        <v>244</v>
      </c>
      <c r="E349" s="578"/>
      <c r="F349" s="578"/>
      <c r="G349" s="578"/>
      <c r="H349" s="578"/>
      <c r="I349" s="578"/>
      <c r="J349" s="578"/>
      <c r="K349" s="610"/>
      <c r="L349" s="610"/>
      <c r="M349" s="597"/>
    </row>
    <row r="350" spans="1:13">
      <c r="A350" s="585" t="s">
        <v>88</v>
      </c>
      <c r="B350" s="581" t="s">
        <v>137</v>
      </c>
      <c r="C350" s="578" t="s">
        <v>331</v>
      </c>
      <c r="D350" s="578" t="s">
        <v>320</v>
      </c>
      <c r="E350" s="578"/>
      <c r="F350" s="578"/>
      <c r="G350" s="578"/>
      <c r="H350" s="578"/>
      <c r="I350" s="578"/>
      <c r="J350" s="578"/>
      <c r="K350" s="610"/>
      <c r="L350" s="610"/>
      <c r="M350" s="597"/>
    </row>
    <row r="351" spans="1:13" ht="15.75">
      <c r="A351" s="638" t="s">
        <v>27</v>
      </c>
      <c r="B351" s="639" t="s">
        <v>16</v>
      </c>
      <c r="C351" s="639" t="s">
        <v>1829</v>
      </c>
      <c r="D351" s="639" t="s">
        <v>1830</v>
      </c>
      <c r="E351" s="639" t="s">
        <v>2325</v>
      </c>
      <c r="F351" s="639">
        <v>2013</v>
      </c>
      <c r="G351" s="639" t="s">
        <v>3553</v>
      </c>
      <c r="H351" s="640" t="s">
        <v>4165</v>
      </c>
      <c r="I351" s="641" t="s">
        <v>4674</v>
      </c>
      <c r="J351" s="641" t="s">
        <v>4675</v>
      </c>
      <c r="K351" s="539" t="s">
        <v>5846</v>
      </c>
      <c r="L351" s="539" t="s">
        <v>6494</v>
      </c>
      <c r="M351" s="531" t="s">
        <v>6914</v>
      </c>
    </row>
    <row r="352" spans="1:13" ht="25.5">
      <c r="A352" s="584" t="s">
        <v>69</v>
      </c>
      <c r="B352" s="580" t="s">
        <v>1939</v>
      </c>
      <c r="C352" s="578" t="s">
        <v>173</v>
      </c>
      <c r="D352" s="565" t="s">
        <v>568</v>
      </c>
      <c r="E352" s="565" t="s">
        <v>2462</v>
      </c>
      <c r="F352" s="565" t="s">
        <v>3214</v>
      </c>
      <c r="G352" s="565" t="s">
        <v>2472</v>
      </c>
      <c r="H352" s="565" t="s">
        <v>4615</v>
      </c>
      <c r="I352" s="565" t="s">
        <v>4620</v>
      </c>
      <c r="J352" s="578" t="s">
        <v>4620</v>
      </c>
      <c r="K352" s="600" t="s">
        <v>4615</v>
      </c>
      <c r="L352" s="577" t="s">
        <v>6652</v>
      </c>
      <c r="M352" s="1302" t="s">
        <v>7293</v>
      </c>
    </row>
    <row r="353" spans="1:13">
      <c r="A353" s="585" t="s">
        <v>70</v>
      </c>
      <c r="B353" s="581" t="s">
        <v>160</v>
      </c>
      <c r="C353" s="578" t="s">
        <v>853</v>
      </c>
      <c r="D353" s="578" t="s">
        <v>10</v>
      </c>
      <c r="E353" s="578" t="s">
        <v>2463</v>
      </c>
      <c r="F353" s="578" t="s">
        <v>1725</v>
      </c>
      <c r="G353" s="578" t="s">
        <v>1534</v>
      </c>
      <c r="H353" s="578" t="s">
        <v>447</v>
      </c>
      <c r="I353" s="565" t="s">
        <v>447</v>
      </c>
      <c r="J353" s="578" t="s">
        <v>447</v>
      </c>
      <c r="K353" s="610" t="s">
        <v>447</v>
      </c>
      <c r="L353" s="613" t="s">
        <v>6653</v>
      </c>
      <c r="M353" s="1302" t="s">
        <v>7295</v>
      </c>
    </row>
    <row r="354" spans="1:13" ht="25.5">
      <c r="A354" s="584" t="s">
        <v>71</v>
      </c>
      <c r="B354" s="580" t="s">
        <v>149</v>
      </c>
      <c r="C354" s="578" t="s">
        <v>854</v>
      </c>
      <c r="D354" s="578" t="s">
        <v>1575</v>
      </c>
      <c r="E354" s="578" t="s">
        <v>2464</v>
      </c>
      <c r="F354" s="578" t="s">
        <v>2462</v>
      </c>
      <c r="G354" s="578" t="s">
        <v>3695</v>
      </c>
      <c r="H354" s="578" t="s">
        <v>2466</v>
      </c>
      <c r="I354" s="578" t="s">
        <v>4615</v>
      </c>
      <c r="J354" s="578" t="s">
        <v>4615</v>
      </c>
      <c r="K354" s="610" t="s">
        <v>4618</v>
      </c>
      <c r="L354" s="613" t="s">
        <v>4618</v>
      </c>
      <c r="M354" s="1302" t="s">
        <v>7294</v>
      </c>
    </row>
    <row r="355" spans="1:13">
      <c r="A355" s="585" t="s">
        <v>72</v>
      </c>
      <c r="B355" s="581" t="s">
        <v>139</v>
      </c>
      <c r="C355" s="578" t="s">
        <v>856</v>
      </c>
      <c r="D355" s="578" t="s">
        <v>320</v>
      </c>
      <c r="E355" s="578" t="s">
        <v>447</v>
      </c>
      <c r="F355" s="578" t="s">
        <v>3215</v>
      </c>
      <c r="G355" s="578" t="s">
        <v>1725</v>
      </c>
      <c r="H355" s="578" t="s">
        <v>447</v>
      </c>
      <c r="I355" s="565" t="s">
        <v>447</v>
      </c>
      <c r="J355" s="578" t="s">
        <v>447</v>
      </c>
      <c r="K355" s="610" t="s">
        <v>983</v>
      </c>
      <c r="L355" s="613" t="s">
        <v>983</v>
      </c>
      <c r="M355" s="1302" t="s">
        <v>7295</v>
      </c>
    </row>
    <row r="356" spans="1:13" ht="25.5">
      <c r="A356" s="584" t="s">
        <v>73</v>
      </c>
      <c r="B356" s="580" t="s">
        <v>174</v>
      </c>
      <c r="C356" s="578" t="s">
        <v>857</v>
      </c>
      <c r="D356" s="578" t="s">
        <v>1576</v>
      </c>
      <c r="E356" s="578" t="s">
        <v>2465</v>
      </c>
      <c r="F356" s="578" t="s">
        <v>3216</v>
      </c>
      <c r="G356" s="578" t="s">
        <v>2466</v>
      </c>
      <c r="H356" s="578" t="s">
        <v>4616</v>
      </c>
      <c r="I356" s="578" t="s">
        <v>4935</v>
      </c>
      <c r="J356" s="578" t="s">
        <v>4617</v>
      </c>
      <c r="K356" s="610" t="s">
        <v>6470</v>
      </c>
      <c r="L356" s="613" t="s">
        <v>4615</v>
      </c>
      <c r="M356" s="1302" t="s">
        <v>7296</v>
      </c>
    </row>
    <row r="357" spans="1:13">
      <c r="A357" s="585" t="s">
        <v>74</v>
      </c>
      <c r="B357" s="581" t="s">
        <v>1940</v>
      </c>
      <c r="C357" s="578" t="s">
        <v>856</v>
      </c>
      <c r="D357" s="578" t="s">
        <v>447</v>
      </c>
      <c r="E357" s="578" t="s">
        <v>181</v>
      </c>
      <c r="F357" s="578" t="s">
        <v>765</v>
      </c>
      <c r="G357" s="578" t="s">
        <v>1534</v>
      </c>
      <c r="H357" s="578" t="s">
        <v>181</v>
      </c>
      <c r="I357" s="565" t="s">
        <v>209</v>
      </c>
      <c r="J357" s="578" t="s">
        <v>671</v>
      </c>
      <c r="K357" s="610" t="s">
        <v>6471</v>
      </c>
      <c r="L357" s="613" t="s">
        <v>447</v>
      </c>
      <c r="M357" s="1302" t="s">
        <v>5237</v>
      </c>
    </row>
    <row r="358" spans="1:13" ht="25.5">
      <c r="A358" s="584" t="s">
        <v>75</v>
      </c>
      <c r="B358" s="580" t="s">
        <v>180</v>
      </c>
      <c r="C358" s="578" t="s">
        <v>858</v>
      </c>
      <c r="D358" s="578" t="s">
        <v>219</v>
      </c>
      <c r="E358" s="578" t="s">
        <v>2466</v>
      </c>
      <c r="F358" s="578" t="s">
        <v>2464</v>
      </c>
      <c r="G358" s="578" t="s">
        <v>3216</v>
      </c>
      <c r="H358" s="578" t="s">
        <v>4617</v>
      </c>
      <c r="I358" s="578" t="s">
        <v>5373</v>
      </c>
      <c r="J358" s="578" t="s">
        <v>4935</v>
      </c>
      <c r="K358" s="610" t="s">
        <v>6472</v>
      </c>
      <c r="L358" s="613" t="s">
        <v>4620</v>
      </c>
      <c r="M358" s="1302" t="s">
        <v>7297</v>
      </c>
    </row>
    <row r="359" spans="1:13">
      <c r="A359" s="585" t="s">
        <v>76</v>
      </c>
      <c r="B359" s="581" t="s">
        <v>318</v>
      </c>
      <c r="C359" s="578" t="s">
        <v>447</v>
      </c>
      <c r="D359" s="578" t="s">
        <v>320</v>
      </c>
      <c r="E359" s="578" t="s">
        <v>447</v>
      </c>
      <c r="F359" s="578" t="s">
        <v>1534</v>
      </c>
      <c r="G359" s="578" t="s">
        <v>765</v>
      </c>
      <c r="H359" s="578" t="s">
        <v>671</v>
      </c>
      <c r="I359" s="565" t="s">
        <v>320</v>
      </c>
      <c r="J359" s="578" t="s">
        <v>331</v>
      </c>
      <c r="K359" s="610" t="s">
        <v>5237</v>
      </c>
      <c r="L359" s="613" t="s">
        <v>447</v>
      </c>
      <c r="M359" s="1302" t="s">
        <v>447</v>
      </c>
    </row>
    <row r="360" spans="1:13" ht="25.5">
      <c r="A360" s="584" t="s">
        <v>77</v>
      </c>
      <c r="B360" s="580" t="s">
        <v>178</v>
      </c>
      <c r="C360" s="578" t="s">
        <v>1941</v>
      </c>
      <c r="D360" s="578" t="s">
        <v>1059</v>
      </c>
      <c r="E360" s="578" t="s">
        <v>2467</v>
      </c>
      <c r="F360" s="578" t="s">
        <v>2467</v>
      </c>
      <c r="G360" s="578" t="s">
        <v>3220</v>
      </c>
      <c r="H360" s="578" t="s">
        <v>3220</v>
      </c>
      <c r="I360" s="565" t="s">
        <v>4938</v>
      </c>
      <c r="J360" s="578" t="s">
        <v>4936</v>
      </c>
      <c r="K360" s="610" t="s">
        <v>4619</v>
      </c>
      <c r="L360" s="613" t="s">
        <v>6474</v>
      </c>
      <c r="M360" s="1302" t="s">
        <v>1169</v>
      </c>
    </row>
    <row r="361" spans="1:13">
      <c r="A361" s="585" t="s">
        <v>78</v>
      </c>
      <c r="B361" s="581" t="s">
        <v>319</v>
      </c>
      <c r="C361" s="578" t="s">
        <v>671</v>
      </c>
      <c r="D361" s="578" t="s">
        <v>331</v>
      </c>
      <c r="E361" s="578" t="s">
        <v>671</v>
      </c>
      <c r="F361" s="578" t="s">
        <v>2648</v>
      </c>
      <c r="G361" s="578" t="s">
        <v>819</v>
      </c>
      <c r="H361" s="578" t="s">
        <v>358</v>
      </c>
      <c r="I361" s="565" t="s">
        <v>983</v>
      </c>
      <c r="J361" s="578" t="s">
        <v>4937</v>
      </c>
      <c r="K361" s="610" t="s">
        <v>358</v>
      </c>
      <c r="L361" s="613" t="s">
        <v>169</v>
      </c>
      <c r="M361" s="1302" t="s">
        <v>283</v>
      </c>
    </row>
    <row r="362" spans="1:13" ht="25.5">
      <c r="A362" s="584" t="s">
        <v>79</v>
      </c>
      <c r="B362" s="580" t="s">
        <v>177</v>
      </c>
      <c r="C362" s="578" t="s">
        <v>1942</v>
      </c>
      <c r="D362" s="578" t="s">
        <v>1943</v>
      </c>
      <c r="E362" s="578" t="s">
        <v>2468</v>
      </c>
      <c r="F362" s="578" t="s">
        <v>2466</v>
      </c>
      <c r="G362" s="578" t="s">
        <v>2470</v>
      </c>
      <c r="H362" s="578" t="s">
        <v>4618</v>
      </c>
      <c r="I362" s="565" t="s">
        <v>4942</v>
      </c>
      <c r="J362" s="578" t="s">
        <v>4938</v>
      </c>
      <c r="K362" s="610" t="s">
        <v>4620</v>
      </c>
      <c r="L362" s="613" t="s">
        <v>4621</v>
      </c>
      <c r="M362" s="1302" t="s">
        <v>7298</v>
      </c>
    </row>
    <row r="363" spans="1:13">
      <c r="A363" s="585" t="s">
        <v>80</v>
      </c>
      <c r="B363" s="581" t="s">
        <v>320</v>
      </c>
      <c r="C363" s="578" t="s">
        <v>447</v>
      </c>
      <c r="D363" s="578" t="s">
        <v>316</v>
      </c>
      <c r="E363" s="578" t="s">
        <v>331</v>
      </c>
      <c r="F363" s="578" t="s">
        <v>1534</v>
      </c>
      <c r="G363" s="578" t="s">
        <v>1040</v>
      </c>
      <c r="H363" s="578" t="s">
        <v>983</v>
      </c>
      <c r="I363" s="565" t="s">
        <v>320</v>
      </c>
      <c r="J363" s="578" t="s">
        <v>983</v>
      </c>
      <c r="K363" s="610" t="s">
        <v>447</v>
      </c>
      <c r="L363" s="613" t="s">
        <v>169</v>
      </c>
      <c r="M363" s="1302" t="s">
        <v>983</v>
      </c>
    </row>
    <row r="364" spans="1:13" ht="25.5">
      <c r="A364" s="584" t="s">
        <v>81</v>
      </c>
      <c r="B364" s="580" t="s">
        <v>321</v>
      </c>
      <c r="C364" s="578" t="s">
        <v>568</v>
      </c>
      <c r="D364" s="578" t="s">
        <v>191</v>
      </c>
      <c r="E364" s="578" t="s">
        <v>2469</v>
      </c>
      <c r="F364" s="578" t="s">
        <v>3217</v>
      </c>
      <c r="G364" s="578" t="s">
        <v>3696</v>
      </c>
      <c r="H364" s="578" t="s">
        <v>4619</v>
      </c>
      <c r="I364" s="565" t="s">
        <v>4621</v>
      </c>
      <c r="J364" s="578" t="s">
        <v>4939</v>
      </c>
      <c r="K364" s="610" t="s">
        <v>4942</v>
      </c>
      <c r="L364" s="613" t="s">
        <v>6654</v>
      </c>
      <c r="M364" s="1302" t="s">
        <v>6601</v>
      </c>
    </row>
    <row r="365" spans="1:13">
      <c r="A365" s="585" t="s">
        <v>82</v>
      </c>
      <c r="B365" s="581" t="s">
        <v>1839</v>
      </c>
      <c r="C365" s="578" t="s">
        <v>1944</v>
      </c>
      <c r="D365" s="578" t="s">
        <v>1577</v>
      </c>
      <c r="E365" s="578" t="s">
        <v>169</v>
      </c>
      <c r="F365" s="578" t="s">
        <v>3218</v>
      </c>
      <c r="G365" s="578" t="s">
        <v>765</v>
      </c>
      <c r="H365" s="578" t="s">
        <v>358</v>
      </c>
      <c r="I365" s="565" t="s">
        <v>320</v>
      </c>
      <c r="J365" s="578" t="s">
        <v>4940</v>
      </c>
      <c r="K365" s="610" t="s">
        <v>169</v>
      </c>
      <c r="L365" s="613" t="s">
        <v>983</v>
      </c>
      <c r="M365" s="1302" t="s">
        <v>249</v>
      </c>
    </row>
    <row r="366" spans="1:13" ht="25.5">
      <c r="A366" s="584" t="s">
        <v>83</v>
      </c>
      <c r="B366" s="580" t="s">
        <v>168</v>
      </c>
      <c r="C366" s="578" t="s">
        <v>1945</v>
      </c>
      <c r="D366" s="578" t="s">
        <v>1578</v>
      </c>
      <c r="E366" s="578" t="s">
        <v>2470</v>
      </c>
      <c r="F366" s="578" t="s">
        <v>3219</v>
      </c>
      <c r="G366" s="578" t="s">
        <v>2468</v>
      </c>
      <c r="H366" s="578" t="s">
        <v>4620</v>
      </c>
      <c r="I366" s="565" t="s">
        <v>5658</v>
      </c>
      <c r="J366" s="578" t="s">
        <v>4619</v>
      </c>
      <c r="K366" s="610" t="s">
        <v>6473</v>
      </c>
      <c r="L366" s="613" t="s">
        <v>4622</v>
      </c>
      <c r="M366" s="1302" t="s">
        <v>971</v>
      </c>
    </row>
    <row r="367" spans="1:13">
      <c r="A367" s="585" t="s">
        <v>84</v>
      </c>
      <c r="B367" s="581" t="s">
        <v>1940</v>
      </c>
      <c r="C367" s="578" t="s">
        <v>525</v>
      </c>
      <c r="D367" s="578" t="s">
        <v>181</v>
      </c>
      <c r="E367" s="578" t="s">
        <v>169</v>
      </c>
      <c r="F367" s="578" t="s">
        <v>1725</v>
      </c>
      <c r="G367" s="578" t="s">
        <v>1049</v>
      </c>
      <c r="H367" s="578" t="s">
        <v>447</v>
      </c>
      <c r="I367" s="565" t="s">
        <v>5374</v>
      </c>
      <c r="J367" s="578" t="s">
        <v>358</v>
      </c>
      <c r="K367" s="610" t="s">
        <v>331</v>
      </c>
      <c r="L367" s="613" t="s">
        <v>331</v>
      </c>
      <c r="M367" s="1302" t="s">
        <v>447</v>
      </c>
    </row>
    <row r="368" spans="1:13" ht="25.5">
      <c r="A368" s="584" t="s">
        <v>85</v>
      </c>
      <c r="B368" s="580" t="s">
        <v>176</v>
      </c>
      <c r="C368" s="578" t="s">
        <v>312</v>
      </c>
      <c r="D368" s="578" t="s">
        <v>1579</v>
      </c>
      <c r="E368" s="578" t="s">
        <v>2471</v>
      </c>
      <c r="F368" s="578" t="s">
        <v>3220</v>
      </c>
      <c r="G368" s="578" t="s">
        <v>3697</v>
      </c>
      <c r="H368" s="578" t="s">
        <v>4621</v>
      </c>
      <c r="I368" s="565" t="s">
        <v>4939</v>
      </c>
      <c r="J368" s="578" t="s">
        <v>4941</v>
      </c>
      <c r="K368" s="610" t="s">
        <v>6474</v>
      </c>
      <c r="L368" s="613" t="s">
        <v>4617</v>
      </c>
      <c r="M368" s="1302" t="s">
        <v>7299</v>
      </c>
    </row>
    <row r="369" spans="1:13">
      <c r="A369" s="585" t="s">
        <v>86</v>
      </c>
      <c r="B369" s="581" t="s">
        <v>320</v>
      </c>
      <c r="C369" s="578" t="s">
        <v>320</v>
      </c>
      <c r="D369" s="578" t="s">
        <v>983</v>
      </c>
      <c r="E369" s="578" t="s">
        <v>358</v>
      </c>
      <c r="F369" s="578" t="s">
        <v>819</v>
      </c>
      <c r="G369" s="578" t="s">
        <v>819</v>
      </c>
      <c r="H369" s="578" t="s">
        <v>169</v>
      </c>
      <c r="I369" s="565" t="s">
        <v>5375</v>
      </c>
      <c r="J369" s="578" t="s">
        <v>358</v>
      </c>
      <c r="K369" s="610" t="s">
        <v>169</v>
      </c>
      <c r="L369" s="613" t="s">
        <v>671</v>
      </c>
      <c r="M369" s="1302" t="s">
        <v>983</v>
      </c>
    </row>
    <row r="370" spans="1:13" ht="25.5">
      <c r="A370" s="584" t="s">
        <v>87</v>
      </c>
      <c r="B370" s="580" t="s">
        <v>1943</v>
      </c>
      <c r="C370" s="578" t="s">
        <v>168</v>
      </c>
      <c r="D370" s="578" t="s">
        <v>1946</v>
      </c>
      <c r="E370" s="578" t="s">
        <v>2472</v>
      </c>
      <c r="F370" s="578" t="s">
        <v>2471</v>
      </c>
      <c r="G370" s="578" t="s">
        <v>2467</v>
      </c>
      <c r="H370" s="578" t="s">
        <v>4622</v>
      </c>
      <c r="I370" s="565" t="s">
        <v>4617</v>
      </c>
      <c r="J370" s="578" t="s">
        <v>4942</v>
      </c>
      <c r="K370" s="610" t="s">
        <v>4621</v>
      </c>
      <c r="L370" s="613" t="s">
        <v>4619</v>
      </c>
      <c r="M370" s="1302" t="s">
        <v>2223</v>
      </c>
    </row>
    <row r="371" spans="1:13">
      <c r="A371" s="585" t="s">
        <v>88</v>
      </c>
      <c r="B371" s="581" t="s">
        <v>316</v>
      </c>
      <c r="C371" s="578" t="s">
        <v>865</v>
      </c>
      <c r="D371" s="578" t="s">
        <v>160</v>
      </c>
      <c r="E371" s="578" t="s">
        <v>447</v>
      </c>
      <c r="F371" s="578" t="s">
        <v>819</v>
      </c>
      <c r="G371" s="578" t="s">
        <v>2648</v>
      </c>
      <c r="H371" s="578" t="s">
        <v>331</v>
      </c>
      <c r="I371" s="565" t="s">
        <v>671</v>
      </c>
      <c r="J371" s="578" t="s">
        <v>169</v>
      </c>
      <c r="K371" s="610" t="s">
        <v>169</v>
      </c>
      <c r="L371" s="613" t="s">
        <v>358</v>
      </c>
      <c r="M371" s="1302" t="s">
        <v>671</v>
      </c>
    </row>
    <row r="372" spans="1:13" ht="15.75">
      <c r="A372" s="638" t="s">
        <v>28</v>
      </c>
      <c r="B372" s="639" t="s">
        <v>16</v>
      </c>
      <c r="C372" s="639" t="s">
        <v>1829</v>
      </c>
      <c r="D372" s="639" t="s">
        <v>1830</v>
      </c>
      <c r="E372" s="639" t="s">
        <v>2325</v>
      </c>
      <c r="F372" s="639">
        <v>2013</v>
      </c>
      <c r="G372" s="639" t="s">
        <v>3553</v>
      </c>
      <c r="H372" s="640" t="s">
        <v>4165</v>
      </c>
      <c r="I372" s="641" t="s">
        <v>4674</v>
      </c>
      <c r="J372" s="641" t="s">
        <v>4675</v>
      </c>
      <c r="K372" s="539" t="s">
        <v>5846</v>
      </c>
      <c r="L372" s="539" t="s">
        <v>6494</v>
      </c>
      <c r="M372" s="531" t="s">
        <v>6914</v>
      </c>
    </row>
    <row r="373" spans="1:13">
      <c r="A373" s="584" t="s">
        <v>69</v>
      </c>
      <c r="B373" s="580" t="s">
        <v>583</v>
      </c>
      <c r="C373" s="578" t="s">
        <v>583</v>
      </c>
      <c r="D373" s="565" t="s">
        <v>583</v>
      </c>
      <c r="E373" s="565" t="s">
        <v>866</v>
      </c>
      <c r="F373" s="565" t="s">
        <v>866</v>
      </c>
      <c r="G373" s="565" t="s">
        <v>866</v>
      </c>
      <c r="H373" s="565" t="s">
        <v>866</v>
      </c>
      <c r="I373" s="565" t="s">
        <v>866</v>
      </c>
      <c r="J373" s="578" t="s">
        <v>866</v>
      </c>
      <c r="K373" s="600" t="s">
        <v>866</v>
      </c>
      <c r="L373" s="600" t="s">
        <v>866</v>
      </c>
      <c r="M373" s="1302" t="s">
        <v>583</v>
      </c>
    </row>
    <row r="374" spans="1:13">
      <c r="A374" s="585" t="s">
        <v>70</v>
      </c>
      <c r="B374" s="581" t="s">
        <v>589</v>
      </c>
      <c r="C374" s="578" t="s">
        <v>589</v>
      </c>
      <c r="D374" s="578" t="s">
        <v>589</v>
      </c>
      <c r="E374" s="578" t="s">
        <v>868</v>
      </c>
      <c r="F374" s="578" t="s">
        <v>589</v>
      </c>
      <c r="G374" s="578" t="s">
        <v>589</v>
      </c>
      <c r="H374" s="578" t="s">
        <v>589</v>
      </c>
      <c r="I374" s="565" t="s">
        <v>589</v>
      </c>
      <c r="J374" s="578" t="s">
        <v>589</v>
      </c>
      <c r="K374" s="610" t="s">
        <v>589</v>
      </c>
      <c r="L374" s="610" t="s">
        <v>589</v>
      </c>
      <c r="M374" s="1302" t="s">
        <v>589</v>
      </c>
    </row>
    <row r="375" spans="1:13">
      <c r="A375" s="584" t="s">
        <v>71</v>
      </c>
      <c r="B375" s="580" t="s">
        <v>584</v>
      </c>
      <c r="C375" s="578" t="s">
        <v>1947</v>
      </c>
      <c r="D375" s="578" t="s">
        <v>1948</v>
      </c>
      <c r="E375" s="578" t="s">
        <v>1569</v>
      </c>
      <c r="F375" s="578" t="s">
        <v>1569</v>
      </c>
      <c r="G375" s="578" t="s">
        <v>1569</v>
      </c>
      <c r="H375" s="578" t="s">
        <v>1569</v>
      </c>
      <c r="I375" s="565" t="s">
        <v>4305</v>
      </c>
      <c r="J375" s="578" t="s">
        <v>4943</v>
      </c>
      <c r="K375" s="610" t="s">
        <v>4943</v>
      </c>
      <c r="L375" s="610" t="s">
        <v>867</v>
      </c>
      <c r="M375" s="1302" t="s">
        <v>7311</v>
      </c>
    </row>
    <row r="376" spans="1:13">
      <c r="A376" s="585" t="s">
        <v>72</v>
      </c>
      <c r="B376" s="581" t="s">
        <v>590</v>
      </c>
      <c r="C376" s="578" t="s">
        <v>589</v>
      </c>
      <c r="D376" s="578" t="s">
        <v>589</v>
      </c>
      <c r="E376" s="578" t="s">
        <v>875</v>
      </c>
      <c r="F376" s="578" t="s">
        <v>1951</v>
      </c>
      <c r="G376" s="578" t="s">
        <v>1951</v>
      </c>
      <c r="H376" s="578" t="s">
        <v>1951</v>
      </c>
      <c r="I376" s="565" t="s">
        <v>5659</v>
      </c>
      <c r="J376" s="578" t="s">
        <v>399</v>
      </c>
      <c r="K376" s="610" t="s">
        <v>399</v>
      </c>
      <c r="L376" s="610" t="s">
        <v>2140</v>
      </c>
      <c r="M376" s="1302" t="s">
        <v>318</v>
      </c>
    </row>
    <row r="377" spans="1:13">
      <c r="A377" s="584" t="s">
        <v>73</v>
      </c>
      <c r="B377" s="580" t="s">
        <v>585</v>
      </c>
      <c r="C377" s="578" t="s">
        <v>586</v>
      </c>
      <c r="D377" s="578" t="s">
        <v>1950</v>
      </c>
      <c r="E377" s="578" t="s">
        <v>1570</v>
      </c>
      <c r="F377" s="578" t="s">
        <v>1570</v>
      </c>
      <c r="G377" s="578" t="s">
        <v>867</v>
      </c>
      <c r="H377" s="578" t="s">
        <v>171</v>
      </c>
      <c r="I377" s="565" t="s">
        <v>4943</v>
      </c>
      <c r="J377" s="578" t="s">
        <v>1572</v>
      </c>
      <c r="K377" s="610" t="s">
        <v>1569</v>
      </c>
      <c r="L377" s="610" t="s">
        <v>5321</v>
      </c>
      <c r="M377" s="1302" t="s">
        <v>219</v>
      </c>
    </row>
    <row r="378" spans="1:13">
      <c r="A378" s="585" t="s">
        <v>74</v>
      </c>
      <c r="B378" s="581" t="s">
        <v>550</v>
      </c>
      <c r="C378" s="578" t="s">
        <v>592</v>
      </c>
      <c r="D378" s="578" t="s">
        <v>1951</v>
      </c>
      <c r="E378" s="578" t="s">
        <v>1571</v>
      </c>
      <c r="F378" s="578" t="s">
        <v>1071</v>
      </c>
      <c r="G378" s="578" t="s">
        <v>593</v>
      </c>
      <c r="H378" s="578" t="s">
        <v>589</v>
      </c>
      <c r="I378" s="565" t="s">
        <v>399</v>
      </c>
      <c r="J378" s="578" t="s">
        <v>1955</v>
      </c>
      <c r="K378" s="610" t="s">
        <v>6475</v>
      </c>
      <c r="L378" s="610" t="s">
        <v>318</v>
      </c>
      <c r="M378" s="1302" t="s">
        <v>207</v>
      </c>
    </row>
    <row r="379" spans="1:13">
      <c r="A379" s="584" t="s">
        <v>75</v>
      </c>
      <c r="B379" s="580" t="s">
        <v>170</v>
      </c>
      <c r="C379" s="578" t="s">
        <v>1949</v>
      </c>
      <c r="D379" s="578" t="s">
        <v>906</v>
      </c>
      <c r="E379" s="578" t="s">
        <v>883</v>
      </c>
      <c r="F379" s="578" t="s">
        <v>2835</v>
      </c>
      <c r="G379" s="578" t="s">
        <v>171</v>
      </c>
      <c r="H379" s="578" t="s">
        <v>2835</v>
      </c>
      <c r="I379" s="565" t="s">
        <v>1569</v>
      </c>
      <c r="J379" s="578" t="s">
        <v>878</v>
      </c>
      <c r="K379" s="610" t="s">
        <v>5321</v>
      </c>
      <c r="L379" s="610" t="s">
        <v>6660</v>
      </c>
      <c r="M379" s="1302" t="s">
        <v>325</v>
      </c>
    </row>
    <row r="380" spans="1:13">
      <c r="A380" s="585" t="s">
        <v>76</v>
      </c>
      <c r="B380" s="581" t="s">
        <v>591</v>
      </c>
      <c r="C380" s="578" t="s">
        <v>1951</v>
      </c>
      <c r="D380" s="578" t="s">
        <v>1071</v>
      </c>
      <c r="E380" s="578" t="s">
        <v>868</v>
      </c>
      <c r="F380" s="578" t="s">
        <v>593</v>
      </c>
      <c r="G380" s="578" t="s">
        <v>589</v>
      </c>
      <c r="H380" s="578" t="s">
        <v>593</v>
      </c>
      <c r="I380" s="565" t="s">
        <v>1951</v>
      </c>
      <c r="J380" s="578" t="s">
        <v>594</v>
      </c>
      <c r="K380" s="610" t="s">
        <v>318</v>
      </c>
      <c r="L380" s="610" t="s">
        <v>3050</v>
      </c>
      <c r="M380" s="1302" t="s">
        <v>358</v>
      </c>
    </row>
    <row r="381" spans="1:13">
      <c r="A381" s="584" t="s">
        <v>77</v>
      </c>
      <c r="B381" s="580" t="s">
        <v>312</v>
      </c>
      <c r="C381" s="578" t="s">
        <v>325</v>
      </c>
      <c r="D381" s="578" t="s">
        <v>312</v>
      </c>
      <c r="E381" s="578" t="s">
        <v>873</v>
      </c>
      <c r="F381" s="578" t="s">
        <v>2834</v>
      </c>
      <c r="G381" s="578" t="s">
        <v>1570</v>
      </c>
      <c r="H381" s="578" t="s">
        <v>4304</v>
      </c>
      <c r="I381" s="565" t="s">
        <v>1572</v>
      </c>
      <c r="J381" s="578" t="s">
        <v>876</v>
      </c>
      <c r="K381" s="610" t="s">
        <v>6476</v>
      </c>
      <c r="L381" s="610" t="s">
        <v>876</v>
      </c>
      <c r="M381" s="1302" t="s">
        <v>7312</v>
      </c>
    </row>
    <row r="382" spans="1:13">
      <c r="A382" s="585" t="s">
        <v>78</v>
      </c>
      <c r="B382" s="581" t="s">
        <v>589</v>
      </c>
      <c r="C382" s="578" t="s">
        <v>593</v>
      </c>
      <c r="D382" s="578" t="s">
        <v>589</v>
      </c>
      <c r="E382" s="578" t="s">
        <v>868</v>
      </c>
      <c r="F382" s="578" t="s">
        <v>275</v>
      </c>
      <c r="G382" s="578" t="s">
        <v>1071</v>
      </c>
      <c r="H382" s="578" t="s">
        <v>3225</v>
      </c>
      <c r="I382" s="565" t="s">
        <v>5383</v>
      </c>
      <c r="J382" s="578" t="s">
        <v>4944</v>
      </c>
      <c r="K382" s="610" t="s">
        <v>275</v>
      </c>
      <c r="L382" s="610" t="s">
        <v>137</v>
      </c>
      <c r="M382" s="1302" t="s">
        <v>318</v>
      </c>
    </row>
    <row r="383" spans="1:13">
      <c r="A383" s="584" t="s">
        <v>79</v>
      </c>
      <c r="B383" s="580" t="s">
        <v>586</v>
      </c>
      <c r="C383" s="578" t="s">
        <v>805</v>
      </c>
      <c r="D383" s="578" t="s">
        <v>1947</v>
      </c>
      <c r="E383" s="578" t="s">
        <v>878</v>
      </c>
      <c r="F383" s="578" t="s">
        <v>1572</v>
      </c>
      <c r="G383" s="578" t="s">
        <v>3710</v>
      </c>
      <c r="H383" s="578" t="s">
        <v>4305</v>
      </c>
      <c r="I383" s="565" t="s">
        <v>2834</v>
      </c>
      <c r="J383" s="578" t="s">
        <v>4305</v>
      </c>
      <c r="K383" s="610" t="s">
        <v>882</v>
      </c>
      <c r="L383" s="610" t="s">
        <v>878</v>
      </c>
      <c r="M383" s="1302" t="s">
        <v>432</v>
      </c>
    </row>
    <row r="384" spans="1:13">
      <c r="A384" s="585" t="s">
        <v>80</v>
      </c>
      <c r="B384" s="581" t="s">
        <v>592</v>
      </c>
      <c r="C384" s="578" t="s">
        <v>1952</v>
      </c>
      <c r="D384" s="578" t="s">
        <v>589</v>
      </c>
      <c r="E384" s="578" t="s">
        <v>879</v>
      </c>
      <c r="F384" s="578" t="s">
        <v>3225</v>
      </c>
      <c r="G384" s="578" t="s">
        <v>589</v>
      </c>
      <c r="H384" s="578" t="s">
        <v>249</v>
      </c>
      <c r="I384" s="565" t="s">
        <v>960</v>
      </c>
      <c r="J384" s="578" t="s">
        <v>4945</v>
      </c>
      <c r="K384" s="610" t="s">
        <v>709</v>
      </c>
      <c r="L384" s="610" t="s">
        <v>594</v>
      </c>
      <c r="M384" s="1302" t="s">
        <v>1026</v>
      </c>
    </row>
    <row r="385" spans="1:13">
      <c r="A385" s="584" t="s">
        <v>81</v>
      </c>
      <c r="B385" s="580" t="s">
        <v>325</v>
      </c>
      <c r="C385" s="578" t="s">
        <v>587</v>
      </c>
      <c r="D385" s="578" t="s">
        <v>325</v>
      </c>
      <c r="E385" s="578" t="s">
        <v>2834</v>
      </c>
      <c r="F385" s="578" t="s">
        <v>883</v>
      </c>
      <c r="G385" s="578" t="s">
        <v>3711</v>
      </c>
      <c r="H385" s="578" t="s">
        <v>878</v>
      </c>
      <c r="I385" s="565" t="s">
        <v>3651</v>
      </c>
      <c r="J385" s="578" t="s">
        <v>1569</v>
      </c>
      <c r="K385" s="610" t="s">
        <v>878</v>
      </c>
      <c r="L385" s="610" t="s">
        <v>1569</v>
      </c>
      <c r="M385" s="1302" t="s">
        <v>191</v>
      </c>
    </row>
    <row r="386" spans="1:13">
      <c r="A386" s="585" t="s">
        <v>82</v>
      </c>
      <c r="B386" s="581" t="s">
        <v>593</v>
      </c>
      <c r="C386" s="578" t="s">
        <v>594</v>
      </c>
      <c r="D386" s="578" t="s">
        <v>593</v>
      </c>
      <c r="E386" s="578" t="s">
        <v>837</v>
      </c>
      <c r="F386" s="578" t="s">
        <v>589</v>
      </c>
      <c r="G386" s="578" t="s">
        <v>3050</v>
      </c>
      <c r="H386" s="578" t="s">
        <v>594</v>
      </c>
      <c r="I386" s="565" t="s">
        <v>147</v>
      </c>
      <c r="J386" s="578" t="s">
        <v>1951</v>
      </c>
      <c r="K386" s="610" t="s">
        <v>594</v>
      </c>
      <c r="L386" s="610" t="s">
        <v>6661</v>
      </c>
      <c r="M386" s="1302" t="s">
        <v>1287</v>
      </c>
    </row>
    <row r="387" spans="1:13">
      <c r="A387" s="584" t="s">
        <v>83</v>
      </c>
      <c r="B387" s="580" t="s">
        <v>240</v>
      </c>
      <c r="C387" s="578" t="s">
        <v>339</v>
      </c>
      <c r="D387" s="578" t="s">
        <v>1953</v>
      </c>
      <c r="E387" s="578" t="s">
        <v>1572</v>
      </c>
      <c r="F387" s="578" t="s">
        <v>878</v>
      </c>
      <c r="G387" s="578" t="s">
        <v>3712</v>
      </c>
      <c r="H387" s="578" t="s">
        <v>4306</v>
      </c>
      <c r="I387" s="565" t="s">
        <v>5384</v>
      </c>
      <c r="J387" s="578" t="s">
        <v>867</v>
      </c>
      <c r="K387" s="610" t="s">
        <v>6477</v>
      </c>
      <c r="L387" s="610" t="s">
        <v>4943</v>
      </c>
      <c r="M387" s="1302" t="s">
        <v>7313</v>
      </c>
    </row>
    <row r="388" spans="1:13">
      <c r="A388" s="585" t="s">
        <v>84</v>
      </c>
      <c r="B388" s="581" t="s">
        <v>147</v>
      </c>
      <c r="C388" s="578" t="s">
        <v>1954</v>
      </c>
      <c r="D388" s="578" t="s">
        <v>1955</v>
      </c>
      <c r="E388" s="578" t="s">
        <v>1573</v>
      </c>
      <c r="F388" s="578" t="s">
        <v>594</v>
      </c>
      <c r="G388" s="578" t="s">
        <v>194</v>
      </c>
      <c r="H388" s="578" t="s">
        <v>3050</v>
      </c>
      <c r="I388" s="565" t="s">
        <v>210</v>
      </c>
      <c r="J388" s="578" t="s">
        <v>593</v>
      </c>
      <c r="K388" s="610" t="s">
        <v>6478</v>
      </c>
      <c r="L388" s="610" t="s">
        <v>399</v>
      </c>
      <c r="M388" s="1302" t="s">
        <v>207</v>
      </c>
    </row>
    <row r="389" spans="1:13">
      <c r="A389" s="584" t="s">
        <v>85</v>
      </c>
      <c r="B389" s="580" t="s">
        <v>1947</v>
      </c>
      <c r="C389" s="578" t="s">
        <v>173</v>
      </c>
      <c r="D389" s="578" t="s">
        <v>587</v>
      </c>
      <c r="E389" s="578" t="s">
        <v>2835</v>
      </c>
      <c r="F389" s="578" t="s">
        <v>3226</v>
      </c>
      <c r="G389" s="578" t="s">
        <v>1572</v>
      </c>
      <c r="H389" s="578" t="s">
        <v>3711</v>
      </c>
      <c r="I389" s="565" t="s">
        <v>867</v>
      </c>
      <c r="J389" s="578" t="s">
        <v>4946</v>
      </c>
      <c r="K389" s="610" t="s">
        <v>867</v>
      </c>
      <c r="L389" s="610" t="s">
        <v>2834</v>
      </c>
      <c r="M389" s="1302" t="s">
        <v>234</v>
      </c>
    </row>
    <row r="390" spans="1:13">
      <c r="A390" s="585" t="s">
        <v>86</v>
      </c>
      <c r="B390" s="581" t="s">
        <v>589</v>
      </c>
      <c r="C390" s="578" t="s">
        <v>210</v>
      </c>
      <c r="D390" s="578" t="s">
        <v>594</v>
      </c>
      <c r="E390" s="578" t="s">
        <v>2836</v>
      </c>
      <c r="F390" s="578" t="s">
        <v>592</v>
      </c>
      <c r="G390" s="578" t="s">
        <v>3225</v>
      </c>
      <c r="H390" s="578" t="s">
        <v>3050</v>
      </c>
      <c r="I390" s="565" t="s">
        <v>593</v>
      </c>
      <c r="J390" s="578" t="s">
        <v>258</v>
      </c>
      <c r="K390" s="610" t="s">
        <v>593</v>
      </c>
      <c r="L390" s="610" t="s">
        <v>275</v>
      </c>
      <c r="M390" s="1302" t="s">
        <v>147</v>
      </c>
    </row>
    <row r="391" spans="1:13">
      <c r="A391" s="584" t="s">
        <v>87</v>
      </c>
      <c r="B391" s="580" t="s">
        <v>587</v>
      </c>
      <c r="C391" s="578" t="s">
        <v>1948</v>
      </c>
      <c r="D391" s="578" t="s">
        <v>586</v>
      </c>
      <c r="E391" s="578" t="s">
        <v>2837</v>
      </c>
      <c r="F391" s="578" t="s">
        <v>873</v>
      </c>
      <c r="G391" s="578" t="s">
        <v>878</v>
      </c>
      <c r="H391" s="578" t="s">
        <v>3226</v>
      </c>
      <c r="I391" s="565" t="s">
        <v>4946</v>
      </c>
      <c r="J391" s="578" t="s">
        <v>4947</v>
      </c>
      <c r="K391" s="610" t="s">
        <v>759</v>
      </c>
      <c r="L391" s="610" t="s">
        <v>6477</v>
      </c>
      <c r="M391" s="1302" t="s">
        <v>586</v>
      </c>
    </row>
    <row r="392" spans="1:13">
      <c r="A392" s="585" t="s">
        <v>88</v>
      </c>
      <c r="B392" s="581" t="s">
        <v>594</v>
      </c>
      <c r="C392" s="578" t="s">
        <v>589</v>
      </c>
      <c r="D392" s="578" t="s">
        <v>592</v>
      </c>
      <c r="E392" s="578" t="s">
        <v>879</v>
      </c>
      <c r="F392" s="578" t="s">
        <v>589</v>
      </c>
      <c r="G392" s="578" t="s">
        <v>594</v>
      </c>
      <c r="H392" s="578" t="s">
        <v>592</v>
      </c>
      <c r="I392" s="565" t="s">
        <v>258</v>
      </c>
      <c r="J392" s="578" t="s">
        <v>318</v>
      </c>
      <c r="K392" s="610" t="s">
        <v>1287</v>
      </c>
      <c r="L392" s="610" t="s">
        <v>6478</v>
      </c>
      <c r="M392" s="1302" t="s">
        <v>305</v>
      </c>
    </row>
    <row r="393" spans="1:13" ht="16.5" thickBot="1">
      <c r="A393" s="638" t="s">
        <v>29</v>
      </c>
      <c r="B393" s="639" t="s">
        <v>16</v>
      </c>
      <c r="C393" s="639" t="s">
        <v>1829</v>
      </c>
      <c r="D393" s="639" t="s">
        <v>1830</v>
      </c>
      <c r="E393" s="1331" t="s">
        <v>2325</v>
      </c>
      <c r="F393" s="1331">
        <v>2013</v>
      </c>
      <c r="G393" s="1331" t="s">
        <v>3553</v>
      </c>
      <c r="H393" s="1303" t="s">
        <v>4165</v>
      </c>
      <c r="I393" s="751" t="s">
        <v>4674</v>
      </c>
      <c r="J393" s="751" t="s">
        <v>4675</v>
      </c>
      <c r="K393" s="1332" t="s">
        <v>5846</v>
      </c>
      <c r="L393" s="1332" t="s">
        <v>6494</v>
      </c>
      <c r="M393" s="1333" t="s">
        <v>6914</v>
      </c>
    </row>
    <row r="394" spans="1:13">
      <c r="A394" s="584" t="s">
        <v>69</v>
      </c>
      <c r="B394" s="580" t="s">
        <v>510</v>
      </c>
      <c r="C394" s="578" t="s">
        <v>1956</v>
      </c>
      <c r="D394" s="565" t="s">
        <v>431</v>
      </c>
      <c r="E394" s="1306"/>
      <c r="F394" s="1307" t="s">
        <v>897</v>
      </c>
      <c r="G394" s="1307" t="s">
        <v>422</v>
      </c>
      <c r="H394" s="1307" t="s">
        <v>2408</v>
      </c>
      <c r="I394" s="1307" t="s">
        <v>942</v>
      </c>
      <c r="J394" s="1327" t="s">
        <v>448</v>
      </c>
      <c r="K394" s="1328" t="s">
        <v>6479</v>
      </c>
      <c r="L394" s="1328" t="s">
        <v>6479</v>
      </c>
      <c r="M394" s="1342" t="s">
        <v>1433</v>
      </c>
    </row>
    <row r="395" spans="1:13">
      <c r="A395" s="585" t="s">
        <v>70</v>
      </c>
      <c r="B395" s="581" t="s">
        <v>165</v>
      </c>
      <c r="C395" s="578" t="s">
        <v>683</v>
      </c>
      <c r="D395" s="578" t="s">
        <v>1957</v>
      </c>
      <c r="E395" s="1311"/>
      <c r="F395" s="578" t="s">
        <v>1554</v>
      </c>
      <c r="G395" s="578" t="s">
        <v>4032</v>
      </c>
      <c r="H395" s="578" t="s">
        <v>3077</v>
      </c>
      <c r="I395" s="565" t="s">
        <v>4925</v>
      </c>
      <c r="J395" s="578" t="s">
        <v>2559</v>
      </c>
      <c r="K395" s="610"/>
      <c r="L395" s="610"/>
      <c r="M395" s="633" t="s">
        <v>3588</v>
      </c>
    </row>
    <row r="396" spans="1:13">
      <c r="A396" s="584" t="s">
        <v>71</v>
      </c>
      <c r="B396" s="580" t="s">
        <v>428</v>
      </c>
      <c r="C396" s="578" t="s">
        <v>1958</v>
      </c>
      <c r="D396" s="578" t="s">
        <v>216</v>
      </c>
      <c r="E396" s="1311"/>
      <c r="F396" s="578" t="s">
        <v>1556</v>
      </c>
      <c r="G396" s="578" t="s">
        <v>4043</v>
      </c>
      <c r="H396" s="578" t="s">
        <v>216</v>
      </c>
      <c r="I396" s="565" t="s">
        <v>3227</v>
      </c>
      <c r="J396" s="578" t="s">
        <v>4948</v>
      </c>
      <c r="K396" s="610" t="s">
        <v>1433</v>
      </c>
      <c r="L396" s="610" t="s">
        <v>1433</v>
      </c>
      <c r="M396" s="633" t="s">
        <v>5294</v>
      </c>
    </row>
    <row r="397" spans="1:13">
      <c r="A397" s="585" t="s">
        <v>72</v>
      </c>
      <c r="B397" s="581" t="s">
        <v>162</v>
      </c>
      <c r="C397" s="578" t="s">
        <v>1873</v>
      </c>
      <c r="D397" s="578" t="s">
        <v>1543</v>
      </c>
      <c r="E397" s="1311"/>
      <c r="F397" s="578" t="s">
        <v>1557</v>
      </c>
      <c r="G397" s="578" t="s">
        <v>3988</v>
      </c>
      <c r="H397" s="578" t="s">
        <v>4435</v>
      </c>
      <c r="I397" s="565" t="s">
        <v>5284</v>
      </c>
      <c r="J397" s="578" t="s">
        <v>1086</v>
      </c>
      <c r="K397" s="610" t="s">
        <v>3588</v>
      </c>
      <c r="L397" s="610" t="s">
        <v>3588</v>
      </c>
      <c r="M397" s="633" t="s">
        <v>5154</v>
      </c>
    </row>
    <row r="398" spans="1:13">
      <c r="A398" s="584" t="s">
        <v>73</v>
      </c>
      <c r="B398" s="580" t="s">
        <v>511</v>
      </c>
      <c r="C398" s="578" t="s">
        <v>1959</v>
      </c>
      <c r="D398" s="578" t="s">
        <v>1960</v>
      </c>
      <c r="E398" s="1311"/>
      <c r="F398" s="578" t="s">
        <v>3227</v>
      </c>
      <c r="G398" s="578" t="s">
        <v>4044</v>
      </c>
      <c r="H398" s="578" t="s">
        <v>2408</v>
      </c>
      <c r="I398" s="565" t="s">
        <v>1426</v>
      </c>
      <c r="J398" s="578" t="s">
        <v>4949</v>
      </c>
      <c r="K398" s="610" t="s">
        <v>6480</v>
      </c>
      <c r="L398" s="610" t="s">
        <v>6480</v>
      </c>
      <c r="M398" s="633" t="s">
        <v>2434</v>
      </c>
    </row>
    <row r="399" spans="1:13">
      <c r="A399" s="585" t="s">
        <v>74</v>
      </c>
      <c r="B399" s="581" t="s">
        <v>163</v>
      </c>
      <c r="C399" s="578" t="s">
        <v>463</v>
      </c>
      <c r="D399" s="578" t="s">
        <v>1644</v>
      </c>
      <c r="E399" s="1311"/>
      <c r="F399" s="578" t="s">
        <v>3228</v>
      </c>
      <c r="G399" s="578" t="s">
        <v>3988</v>
      </c>
      <c r="H399" s="578" t="s">
        <v>3077</v>
      </c>
      <c r="I399" s="565" t="s">
        <v>4460</v>
      </c>
      <c r="J399" s="578" t="s">
        <v>5539</v>
      </c>
      <c r="K399" s="610" t="s">
        <v>1086</v>
      </c>
      <c r="L399" s="610" t="s">
        <v>1086</v>
      </c>
      <c r="M399" s="633" t="s">
        <v>1414</v>
      </c>
    </row>
    <row r="400" spans="1:13">
      <c r="A400" s="584" t="s">
        <v>75</v>
      </c>
      <c r="B400" s="580" t="s">
        <v>512</v>
      </c>
      <c r="C400" s="578" t="s">
        <v>1961</v>
      </c>
      <c r="D400" s="578" t="s">
        <v>1962</v>
      </c>
      <c r="E400" s="1311"/>
      <c r="F400" s="578" t="s">
        <v>969</v>
      </c>
      <c r="G400" s="578" t="s">
        <v>4045</v>
      </c>
      <c r="H400" s="578" t="s">
        <v>4451</v>
      </c>
      <c r="I400" s="565" t="s">
        <v>897</v>
      </c>
      <c r="J400" s="578" t="s">
        <v>4950</v>
      </c>
      <c r="K400" s="610" t="s">
        <v>5294</v>
      </c>
      <c r="L400" s="610" t="s">
        <v>5294</v>
      </c>
      <c r="M400" s="1302" t="s">
        <v>7263</v>
      </c>
    </row>
    <row r="401" spans="1:13">
      <c r="A401" s="585" t="s">
        <v>76</v>
      </c>
      <c r="B401" s="581" t="s">
        <v>167</v>
      </c>
      <c r="C401" s="578" t="s">
        <v>1873</v>
      </c>
      <c r="D401" s="578" t="s">
        <v>1702</v>
      </c>
      <c r="E401" s="1311"/>
      <c r="F401" s="578" t="s">
        <v>3229</v>
      </c>
      <c r="G401" s="578" t="s">
        <v>4034</v>
      </c>
      <c r="H401" s="578" t="s">
        <v>2732</v>
      </c>
      <c r="I401" s="565" t="s">
        <v>4435</v>
      </c>
      <c r="J401" s="578" t="s">
        <v>1406</v>
      </c>
      <c r="K401" s="610" t="s">
        <v>5154</v>
      </c>
      <c r="L401" s="610" t="s">
        <v>5154</v>
      </c>
      <c r="M401" s="1302" t="s">
        <v>1086</v>
      </c>
    </row>
    <row r="402" spans="1:13">
      <c r="A402" s="584" t="s">
        <v>77</v>
      </c>
      <c r="B402" s="580" t="s">
        <v>502</v>
      </c>
      <c r="C402" s="578" t="s">
        <v>1963</v>
      </c>
      <c r="D402" s="578" t="s">
        <v>1964</v>
      </c>
      <c r="E402" s="1311"/>
      <c r="F402" s="578" t="s">
        <v>3230</v>
      </c>
      <c r="G402" s="578" t="s">
        <v>4046</v>
      </c>
      <c r="H402" s="578" t="s">
        <v>4452</v>
      </c>
      <c r="I402" s="565" t="s">
        <v>884</v>
      </c>
      <c r="J402" s="578" t="s">
        <v>4951</v>
      </c>
      <c r="K402" s="610" t="s">
        <v>6481</v>
      </c>
      <c r="L402" s="610" t="s">
        <v>6481</v>
      </c>
      <c r="M402" s="633" t="s">
        <v>6482</v>
      </c>
    </row>
    <row r="403" spans="1:13" ht="25.5">
      <c r="A403" s="585" t="s">
        <v>78</v>
      </c>
      <c r="B403" s="581" t="s">
        <v>1965</v>
      </c>
      <c r="C403" s="578" t="s">
        <v>1881</v>
      </c>
      <c r="D403" s="578" t="s">
        <v>1647</v>
      </c>
      <c r="E403" s="1311"/>
      <c r="F403" s="578" t="s">
        <v>3231</v>
      </c>
      <c r="G403" s="578" t="s">
        <v>4047</v>
      </c>
      <c r="H403" s="578" t="s">
        <v>4438</v>
      </c>
      <c r="I403" s="565" t="s">
        <v>4437</v>
      </c>
      <c r="J403" s="578" t="s">
        <v>819</v>
      </c>
      <c r="K403" s="610" t="s">
        <v>2721</v>
      </c>
      <c r="L403" s="610" t="s">
        <v>2721</v>
      </c>
      <c r="M403" s="633" t="s">
        <v>1086</v>
      </c>
    </row>
    <row r="404" spans="1:13">
      <c r="A404" s="584" t="s">
        <v>79</v>
      </c>
      <c r="B404" s="580" t="s">
        <v>513</v>
      </c>
      <c r="C404" s="578" t="s">
        <v>1966</v>
      </c>
      <c r="D404" s="578" t="s">
        <v>1967</v>
      </c>
      <c r="E404" s="1311"/>
      <c r="F404" s="578" t="s">
        <v>3232</v>
      </c>
      <c r="G404" s="578" t="s">
        <v>4048</v>
      </c>
      <c r="H404" s="578" t="s">
        <v>3941</v>
      </c>
      <c r="I404" s="565" t="s">
        <v>5276</v>
      </c>
      <c r="J404" s="578" t="s">
        <v>216</v>
      </c>
      <c r="K404" s="610" t="s">
        <v>2434</v>
      </c>
      <c r="L404" s="610" t="s">
        <v>2434</v>
      </c>
      <c r="M404" s="1302" t="s">
        <v>7264</v>
      </c>
    </row>
    <row r="405" spans="1:13">
      <c r="A405" s="585" t="s">
        <v>80</v>
      </c>
      <c r="B405" s="581" t="s">
        <v>1968</v>
      </c>
      <c r="C405" s="578" t="s">
        <v>672</v>
      </c>
      <c r="D405" s="578" t="s">
        <v>1969</v>
      </c>
      <c r="E405" s="1311"/>
      <c r="F405" s="578" t="s">
        <v>3233</v>
      </c>
      <c r="G405" s="578" t="s">
        <v>4049</v>
      </c>
      <c r="H405" s="578" t="s">
        <v>4441</v>
      </c>
      <c r="I405" s="565" t="s">
        <v>463</v>
      </c>
      <c r="J405" s="578" t="s">
        <v>2559</v>
      </c>
      <c r="K405" s="610" t="s">
        <v>1414</v>
      </c>
      <c r="L405" s="610" t="s">
        <v>1414</v>
      </c>
      <c r="M405" s="1302" t="s">
        <v>96</v>
      </c>
    </row>
    <row r="406" spans="1:13">
      <c r="A406" s="584" t="s">
        <v>81</v>
      </c>
      <c r="B406" s="580" t="s">
        <v>1958</v>
      </c>
      <c r="C406" s="578" t="s">
        <v>989</v>
      </c>
      <c r="D406" s="578" t="s">
        <v>1970</v>
      </c>
      <c r="E406" s="1311"/>
      <c r="F406" s="578" t="s">
        <v>3234</v>
      </c>
      <c r="G406" s="578" t="s">
        <v>4050</v>
      </c>
      <c r="H406" s="578" t="s">
        <v>277</v>
      </c>
      <c r="I406" s="565" t="s">
        <v>5293</v>
      </c>
      <c r="J406" s="578" t="s">
        <v>4952</v>
      </c>
      <c r="K406" s="610" t="s">
        <v>893</v>
      </c>
      <c r="L406" s="610" t="s">
        <v>893</v>
      </c>
      <c r="M406" s="633" t="s">
        <v>6481</v>
      </c>
    </row>
    <row r="407" spans="1:13">
      <c r="A407" s="585" t="s">
        <v>82</v>
      </c>
      <c r="B407" s="581" t="s">
        <v>1971</v>
      </c>
      <c r="C407" s="578" t="s">
        <v>1881</v>
      </c>
      <c r="D407" s="578" t="s">
        <v>1969</v>
      </c>
      <c r="E407" s="1311"/>
      <c r="F407" s="578" t="s">
        <v>1559</v>
      </c>
      <c r="G407" s="578" t="s">
        <v>4051</v>
      </c>
      <c r="H407" s="578" t="s">
        <v>798</v>
      </c>
      <c r="I407" s="565" t="s">
        <v>358</v>
      </c>
      <c r="J407" s="578" t="s">
        <v>3588</v>
      </c>
      <c r="K407" s="610" t="s">
        <v>1086</v>
      </c>
      <c r="L407" s="610" t="s">
        <v>1086</v>
      </c>
      <c r="M407" s="633" t="s">
        <v>2721</v>
      </c>
    </row>
    <row r="408" spans="1:13">
      <c r="A408" s="584" t="s">
        <v>83</v>
      </c>
      <c r="B408" s="580" t="s">
        <v>515</v>
      </c>
      <c r="C408" s="578" t="s">
        <v>1972</v>
      </c>
      <c r="D408" s="578" t="s">
        <v>1973</v>
      </c>
      <c r="E408" s="1311"/>
      <c r="F408" s="578" t="s">
        <v>3235</v>
      </c>
      <c r="G408" s="578" t="s">
        <v>4052</v>
      </c>
      <c r="H408" s="578" t="s">
        <v>4453</v>
      </c>
      <c r="I408" s="565" t="s">
        <v>5294</v>
      </c>
      <c r="J408" s="578"/>
      <c r="K408" s="610" t="s">
        <v>6482</v>
      </c>
      <c r="L408" s="610" t="s">
        <v>6482</v>
      </c>
      <c r="M408" s="633" t="s">
        <v>893</v>
      </c>
    </row>
    <row r="409" spans="1:13">
      <c r="A409" s="585" t="s">
        <v>84</v>
      </c>
      <c r="B409" s="581" t="s">
        <v>210</v>
      </c>
      <c r="C409" s="578" t="s">
        <v>358</v>
      </c>
      <c r="D409" s="578" t="s">
        <v>1586</v>
      </c>
      <c r="E409" s="1311"/>
      <c r="F409" s="578" t="s">
        <v>3236</v>
      </c>
      <c r="G409" s="578" t="s">
        <v>4034</v>
      </c>
      <c r="H409" s="578" t="s">
        <v>4454</v>
      </c>
      <c r="I409" s="565" t="s">
        <v>4434</v>
      </c>
      <c r="J409" s="578"/>
      <c r="K409" s="610" t="s">
        <v>1086</v>
      </c>
      <c r="L409" s="610" t="s">
        <v>1086</v>
      </c>
      <c r="M409" s="633" t="s">
        <v>1086</v>
      </c>
    </row>
    <row r="410" spans="1:13">
      <c r="A410" s="584" t="s">
        <v>85</v>
      </c>
      <c r="B410" s="580" t="s">
        <v>516</v>
      </c>
      <c r="C410" s="578" t="s">
        <v>503</v>
      </c>
      <c r="D410" s="578" t="s">
        <v>1974</v>
      </c>
      <c r="E410" s="1311"/>
      <c r="F410" s="578" t="s">
        <v>3237</v>
      </c>
      <c r="G410" s="578" t="s">
        <v>4053</v>
      </c>
      <c r="H410" s="578" t="s">
        <v>4455</v>
      </c>
      <c r="I410" s="565" t="s">
        <v>942</v>
      </c>
      <c r="J410" s="578"/>
      <c r="K410" s="610" t="s">
        <v>2549</v>
      </c>
      <c r="L410" s="610" t="s">
        <v>2549</v>
      </c>
      <c r="M410" s="633" t="s">
        <v>2549</v>
      </c>
    </row>
    <row r="411" spans="1:13">
      <c r="A411" s="585" t="s">
        <v>86</v>
      </c>
      <c r="B411" s="581" t="s">
        <v>517</v>
      </c>
      <c r="C411" s="578" t="s">
        <v>1873</v>
      </c>
      <c r="D411" s="578" t="s">
        <v>1975</v>
      </c>
      <c r="E411" s="1311"/>
      <c r="F411" s="578" t="s">
        <v>3238</v>
      </c>
      <c r="G411" s="578" t="s">
        <v>4054</v>
      </c>
      <c r="H411" s="578" t="s">
        <v>4456</v>
      </c>
      <c r="I411" s="565" t="s">
        <v>4925</v>
      </c>
      <c r="J411" s="578"/>
      <c r="K411" s="610" t="s">
        <v>1086</v>
      </c>
      <c r="L411" s="610" t="s">
        <v>1086</v>
      </c>
      <c r="M411" s="633" t="s">
        <v>1086</v>
      </c>
    </row>
    <row r="412" spans="1:13">
      <c r="A412" s="584" t="s">
        <v>87</v>
      </c>
      <c r="B412" s="580" t="s">
        <v>173</v>
      </c>
      <c r="C412" s="578" t="s">
        <v>1901</v>
      </c>
      <c r="D412" s="578" t="s">
        <v>219</v>
      </c>
      <c r="E412" s="1311"/>
      <c r="F412" s="578" t="s">
        <v>3239</v>
      </c>
      <c r="G412" s="578"/>
      <c r="H412" s="578" t="s">
        <v>1694</v>
      </c>
      <c r="I412" s="565" t="s">
        <v>124</v>
      </c>
      <c r="J412" s="578"/>
      <c r="K412" s="610" t="s">
        <v>6483</v>
      </c>
      <c r="L412" s="610" t="s">
        <v>6483</v>
      </c>
      <c r="M412" s="1302" t="s">
        <v>7265</v>
      </c>
    </row>
    <row r="413" spans="1:13" ht="13.5" thickBot="1">
      <c r="A413" s="585" t="s">
        <v>88</v>
      </c>
      <c r="B413" s="581" t="s">
        <v>1971</v>
      </c>
      <c r="C413" s="578" t="s">
        <v>1873</v>
      </c>
      <c r="D413" s="578" t="s">
        <v>1976</v>
      </c>
      <c r="E413" s="1313"/>
      <c r="F413" s="1330" t="s">
        <v>3240</v>
      </c>
      <c r="G413" s="1330"/>
      <c r="H413" s="587" t="s">
        <v>4457</v>
      </c>
      <c r="I413" s="1330" t="s">
        <v>4460</v>
      </c>
      <c r="J413" s="587"/>
      <c r="K413" s="642" t="s">
        <v>1086</v>
      </c>
      <c r="L413" s="642" t="s">
        <v>1086</v>
      </c>
      <c r="M413" s="1334" t="s">
        <v>1086</v>
      </c>
    </row>
    <row r="414" spans="1:13" ht="16.5" thickBot="1">
      <c r="A414" s="638" t="s">
        <v>30</v>
      </c>
      <c r="B414" s="639" t="s">
        <v>16</v>
      </c>
      <c r="C414" s="639" t="s">
        <v>1829</v>
      </c>
      <c r="D414" s="639" t="s">
        <v>1830</v>
      </c>
      <c r="E414" s="1322" t="s">
        <v>2325</v>
      </c>
      <c r="F414" s="1322">
        <v>2013</v>
      </c>
      <c r="G414" s="1322" t="s">
        <v>3553</v>
      </c>
      <c r="H414" s="1323" t="s">
        <v>4165</v>
      </c>
      <c r="I414" s="406" t="s">
        <v>4674</v>
      </c>
      <c r="J414" s="406" t="s">
        <v>4675</v>
      </c>
      <c r="K414" s="1324" t="s">
        <v>5846</v>
      </c>
      <c r="L414" s="1324" t="s">
        <v>6494</v>
      </c>
      <c r="M414" s="1335" t="s">
        <v>6914</v>
      </c>
    </row>
    <row r="415" spans="1:13">
      <c r="A415" s="584" t="s">
        <v>69</v>
      </c>
      <c r="B415" s="580" t="s">
        <v>1977</v>
      </c>
      <c r="C415" s="578" t="s">
        <v>1978</v>
      </c>
      <c r="D415" s="565" t="s">
        <v>509</v>
      </c>
      <c r="E415" s="1306" t="s">
        <v>897</v>
      </c>
      <c r="F415" s="1307" t="s">
        <v>3246</v>
      </c>
      <c r="G415" s="1307" t="s">
        <v>422</v>
      </c>
      <c r="H415" s="1307" t="s">
        <v>4459</v>
      </c>
      <c r="I415" s="1307" t="s">
        <v>1420</v>
      </c>
      <c r="J415" s="1327" t="s">
        <v>216</v>
      </c>
      <c r="K415" s="1328" t="s">
        <v>6484</v>
      </c>
      <c r="L415" s="1328" t="s">
        <v>6484</v>
      </c>
      <c r="M415" s="1329" t="s">
        <v>6484</v>
      </c>
    </row>
    <row r="416" spans="1:13">
      <c r="A416" s="585" t="s">
        <v>70</v>
      </c>
      <c r="B416" s="581" t="s">
        <v>318</v>
      </c>
      <c r="C416" s="578" t="s">
        <v>1893</v>
      </c>
      <c r="D416" s="578" t="s">
        <v>1543</v>
      </c>
      <c r="E416" s="1311" t="s">
        <v>2421</v>
      </c>
      <c r="F416" s="578" t="s">
        <v>1551</v>
      </c>
      <c r="G416" s="578" t="s">
        <v>4032</v>
      </c>
      <c r="H416" s="578" t="s">
        <v>4460</v>
      </c>
      <c r="I416" s="565" t="s">
        <v>4460</v>
      </c>
      <c r="J416" s="578" t="s">
        <v>2559</v>
      </c>
      <c r="K416" s="610" t="s">
        <v>6485</v>
      </c>
      <c r="L416" s="610" t="s">
        <v>6485</v>
      </c>
      <c r="M416" s="633" t="s">
        <v>6485</v>
      </c>
    </row>
    <row r="417" spans="1:13">
      <c r="A417" s="584" t="s">
        <v>71</v>
      </c>
      <c r="B417" s="580" t="s">
        <v>482</v>
      </c>
      <c r="C417" s="578" t="s">
        <v>509</v>
      </c>
      <c r="D417" s="578" t="s">
        <v>216</v>
      </c>
      <c r="E417" s="1311" t="s">
        <v>896</v>
      </c>
      <c r="F417" s="578" t="s">
        <v>3169</v>
      </c>
      <c r="G417" s="578" t="s">
        <v>4056</v>
      </c>
      <c r="H417" s="578" t="s">
        <v>4461</v>
      </c>
      <c r="I417" s="565" t="s">
        <v>897</v>
      </c>
      <c r="J417" s="578" t="s">
        <v>4953</v>
      </c>
      <c r="K417" s="610" t="s">
        <v>4461</v>
      </c>
      <c r="L417" s="610" t="s">
        <v>4461</v>
      </c>
      <c r="M417" s="633" t="s">
        <v>1550</v>
      </c>
    </row>
    <row r="418" spans="1:13">
      <c r="A418" s="585" t="s">
        <v>72</v>
      </c>
      <c r="B418" s="581" t="s">
        <v>318</v>
      </c>
      <c r="C418" s="578" t="s">
        <v>1893</v>
      </c>
      <c r="D418" s="578" t="s">
        <v>1543</v>
      </c>
      <c r="E418" s="1311" t="s">
        <v>2421</v>
      </c>
      <c r="F418" s="578" t="s">
        <v>3170</v>
      </c>
      <c r="G418" s="578" t="s">
        <v>4057</v>
      </c>
      <c r="H418" s="578" t="s">
        <v>4435</v>
      </c>
      <c r="I418" s="565" t="s">
        <v>4435</v>
      </c>
      <c r="J418" s="578" t="s">
        <v>5535</v>
      </c>
      <c r="K418" s="610" t="s">
        <v>1414</v>
      </c>
      <c r="L418" s="610" t="s">
        <v>1414</v>
      </c>
      <c r="M418" s="633" t="s">
        <v>5154</v>
      </c>
    </row>
    <row r="419" spans="1:13">
      <c r="A419" s="584" t="s">
        <v>73</v>
      </c>
      <c r="B419" s="580" t="s">
        <v>422</v>
      </c>
      <c r="C419" s="578" t="s">
        <v>216</v>
      </c>
      <c r="D419" s="578" t="s">
        <v>1979</v>
      </c>
      <c r="E419" s="1311" t="s">
        <v>898</v>
      </c>
      <c r="F419" s="578" t="s">
        <v>3247</v>
      </c>
      <c r="G419" s="578" t="s">
        <v>4058</v>
      </c>
      <c r="H419" s="578" t="s">
        <v>1987</v>
      </c>
      <c r="I419" s="565" t="s">
        <v>897</v>
      </c>
      <c r="J419" s="578" t="s">
        <v>1987</v>
      </c>
      <c r="K419" s="610" t="s">
        <v>1979</v>
      </c>
      <c r="L419" s="610" t="s">
        <v>1979</v>
      </c>
      <c r="M419" s="1302" t="s">
        <v>7266</v>
      </c>
    </row>
    <row r="420" spans="1:13">
      <c r="A420" s="585" t="s">
        <v>74</v>
      </c>
      <c r="B420" s="581" t="s">
        <v>420</v>
      </c>
      <c r="C420" s="578" t="s">
        <v>1893</v>
      </c>
      <c r="D420" s="578" t="s">
        <v>1980</v>
      </c>
      <c r="E420" s="1311" t="s">
        <v>2431</v>
      </c>
      <c r="F420" s="578" t="s">
        <v>1647</v>
      </c>
      <c r="G420" s="578" t="s">
        <v>1640</v>
      </c>
      <c r="H420" s="578" t="s">
        <v>4460</v>
      </c>
      <c r="I420" s="565" t="s">
        <v>4435</v>
      </c>
      <c r="J420" s="578" t="s">
        <v>802</v>
      </c>
      <c r="K420" s="610" t="s">
        <v>6451</v>
      </c>
      <c r="L420" s="610" t="s">
        <v>6451</v>
      </c>
      <c r="M420" s="1302" t="s">
        <v>5690</v>
      </c>
    </row>
    <row r="421" spans="1:13">
      <c r="A421" s="584" t="s">
        <v>75</v>
      </c>
      <c r="B421" s="580" t="s">
        <v>484</v>
      </c>
      <c r="C421" s="578" t="s">
        <v>1979</v>
      </c>
      <c r="D421" s="578" t="s">
        <v>1981</v>
      </c>
      <c r="E421" s="1311" t="s">
        <v>1426</v>
      </c>
      <c r="F421" s="578" t="s">
        <v>3243</v>
      </c>
      <c r="G421" s="578" t="s">
        <v>1987</v>
      </c>
      <c r="H421" s="578" t="s">
        <v>4462</v>
      </c>
      <c r="I421" s="565" t="s">
        <v>1979</v>
      </c>
      <c r="J421" s="578" t="s">
        <v>4954</v>
      </c>
      <c r="K421" s="610" t="s">
        <v>6486</v>
      </c>
      <c r="L421" s="610" t="s">
        <v>6486</v>
      </c>
      <c r="M421" s="1302" t="s">
        <v>4462</v>
      </c>
    </row>
    <row r="422" spans="1:13">
      <c r="A422" s="585" t="s">
        <v>76</v>
      </c>
      <c r="B422" s="581" t="s">
        <v>421</v>
      </c>
      <c r="C422" s="578" t="s">
        <v>1899</v>
      </c>
      <c r="D422" s="578" t="s">
        <v>1980</v>
      </c>
      <c r="E422" s="1311" t="s">
        <v>802</v>
      </c>
      <c r="F422" s="578" t="s">
        <v>1647</v>
      </c>
      <c r="G422" s="578" t="s">
        <v>4057</v>
      </c>
      <c r="H422" s="578" t="s">
        <v>447</v>
      </c>
      <c r="I422" s="565" t="s">
        <v>1899</v>
      </c>
      <c r="J422" s="578" t="s">
        <v>802</v>
      </c>
      <c r="K422" s="610" t="s">
        <v>6451</v>
      </c>
      <c r="L422" s="610" t="s">
        <v>6451</v>
      </c>
      <c r="M422" s="1302" t="s">
        <v>249</v>
      </c>
    </row>
    <row r="423" spans="1:13">
      <c r="A423" s="584" t="s">
        <v>77</v>
      </c>
      <c r="B423" s="580" t="s">
        <v>485</v>
      </c>
      <c r="C423" s="578" t="s">
        <v>1982</v>
      </c>
      <c r="D423" s="578" t="s">
        <v>1983</v>
      </c>
      <c r="E423" s="1311" t="s">
        <v>1550</v>
      </c>
      <c r="F423" s="578" t="s">
        <v>3248</v>
      </c>
      <c r="G423" s="578" t="s">
        <v>4059</v>
      </c>
      <c r="H423" s="578" t="s">
        <v>4463</v>
      </c>
      <c r="I423" s="565" t="s">
        <v>1987</v>
      </c>
      <c r="J423" s="578" t="s">
        <v>4955</v>
      </c>
      <c r="K423" s="610" t="s">
        <v>1426</v>
      </c>
      <c r="L423" s="610" t="s">
        <v>1426</v>
      </c>
      <c r="M423" s="1302" t="s">
        <v>7267</v>
      </c>
    </row>
    <row r="424" spans="1:13" ht="25.5">
      <c r="A424" s="585" t="s">
        <v>78</v>
      </c>
      <c r="B424" s="581" t="s">
        <v>158</v>
      </c>
      <c r="C424" s="578" t="s">
        <v>275</v>
      </c>
      <c r="D424" s="578" t="s">
        <v>1984</v>
      </c>
      <c r="E424" s="1311" t="s">
        <v>1404</v>
      </c>
      <c r="F424" s="578" t="s">
        <v>3249</v>
      </c>
      <c r="G424" s="578" t="s">
        <v>1647</v>
      </c>
      <c r="H424" s="578" t="s">
        <v>4464</v>
      </c>
      <c r="I424" s="565" t="s">
        <v>4460</v>
      </c>
      <c r="J424" s="578" t="s">
        <v>1417</v>
      </c>
      <c r="K424" s="610" t="s">
        <v>6485</v>
      </c>
      <c r="L424" s="610" t="s">
        <v>6485</v>
      </c>
      <c r="M424" s="1302" t="s">
        <v>1086</v>
      </c>
    </row>
    <row r="425" spans="1:13">
      <c r="A425" s="584" t="s">
        <v>79</v>
      </c>
      <c r="B425" s="580" t="s">
        <v>486</v>
      </c>
      <c r="C425" s="578" t="s">
        <v>1985</v>
      </c>
      <c r="D425" s="578" t="s">
        <v>1987</v>
      </c>
      <c r="E425" s="1311" t="s">
        <v>2488</v>
      </c>
      <c r="F425" s="578" t="s">
        <v>511</v>
      </c>
      <c r="G425" s="578" t="s">
        <v>4060</v>
      </c>
      <c r="H425" s="578" t="s">
        <v>4465</v>
      </c>
      <c r="I425" s="565" t="s">
        <v>5297</v>
      </c>
      <c r="J425" s="578" t="s">
        <v>1979</v>
      </c>
      <c r="K425" s="610" t="s">
        <v>1550</v>
      </c>
      <c r="L425" s="610" t="s">
        <v>1550</v>
      </c>
      <c r="M425" s="1302" t="s">
        <v>1979</v>
      </c>
    </row>
    <row r="426" spans="1:13">
      <c r="A426" s="585" t="s">
        <v>80</v>
      </c>
      <c r="B426" s="581" t="s">
        <v>209</v>
      </c>
      <c r="C426" s="578" t="s">
        <v>1873</v>
      </c>
      <c r="D426" s="578" t="s">
        <v>1547</v>
      </c>
      <c r="E426" s="1311" t="s">
        <v>1404</v>
      </c>
      <c r="F426" s="578" t="s">
        <v>1647</v>
      </c>
      <c r="G426" s="578" t="s">
        <v>1640</v>
      </c>
      <c r="H426" s="578" t="s">
        <v>4460</v>
      </c>
      <c r="I426" s="565" t="s">
        <v>4925</v>
      </c>
      <c r="J426" s="578" t="s">
        <v>1417</v>
      </c>
      <c r="K426" s="610" t="s">
        <v>5154</v>
      </c>
      <c r="L426" s="610" t="s">
        <v>5154</v>
      </c>
      <c r="M426" s="1302" t="s">
        <v>1865</v>
      </c>
    </row>
    <row r="427" spans="1:13">
      <c r="A427" s="584" t="s">
        <v>81</v>
      </c>
      <c r="B427" s="580" t="s">
        <v>1988</v>
      </c>
      <c r="C427" s="578" t="s">
        <v>1989</v>
      </c>
      <c r="D427" s="578" t="s">
        <v>1990</v>
      </c>
      <c r="E427" s="1311" t="s">
        <v>2481</v>
      </c>
      <c r="F427" s="578" t="s">
        <v>216</v>
      </c>
      <c r="G427" s="578"/>
      <c r="H427" s="578" t="s">
        <v>1991</v>
      </c>
      <c r="I427" s="565" t="s">
        <v>5298</v>
      </c>
      <c r="J427" s="578" t="s">
        <v>4956</v>
      </c>
      <c r="K427" s="610" t="s">
        <v>6487</v>
      </c>
      <c r="L427" s="610" t="s">
        <v>6487</v>
      </c>
      <c r="M427" s="633" t="s">
        <v>6486</v>
      </c>
    </row>
    <row r="428" spans="1:13">
      <c r="A428" s="585" t="s">
        <v>82</v>
      </c>
      <c r="B428" s="581" t="s">
        <v>160</v>
      </c>
      <c r="C428" s="578" t="s">
        <v>1873</v>
      </c>
      <c r="D428" s="578" t="s">
        <v>1549</v>
      </c>
      <c r="E428" s="1311" t="s">
        <v>2433</v>
      </c>
      <c r="F428" s="578" t="s">
        <v>448</v>
      </c>
      <c r="G428" s="578"/>
      <c r="H428" s="578" t="s">
        <v>4434</v>
      </c>
      <c r="I428" s="565" t="s">
        <v>3050</v>
      </c>
      <c r="J428" s="578" t="s">
        <v>5538</v>
      </c>
      <c r="K428" s="610" t="s">
        <v>6459</v>
      </c>
      <c r="L428" s="610" t="s">
        <v>6459</v>
      </c>
      <c r="M428" s="633" t="s">
        <v>6451</v>
      </c>
    </row>
    <row r="429" spans="1:13">
      <c r="A429" s="584" t="s">
        <v>83</v>
      </c>
      <c r="B429" s="580" t="s">
        <v>488</v>
      </c>
      <c r="C429" s="578" t="s">
        <v>1983</v>
      </c>
      <c r="D429" s="578" t="s">
        <v>1991</v>
      </c>
      <c r="E429" s="1311" t="s">
        <v>2489</v>
      </c>
      <c r="F429" s="578"/>
      <c r="G429" s="578"/>
      <c r="H429" s="578" t="s">
        <v>4466</v>
      </c>
      <c r="I429" s="565" t="s">
        <v>5598</v>
      </c>
      <c r="J429" s="578" t="s">
        <v>4957</v>
      </c>
      <c r="K429" s="610" t="s">
        <v>4462</v>
      </c>
      <c r="L429" s="610" t="s">
        <v>4462</v>
      </c>
      <c r="M429" s="1302" t="s">
        <v>4461</v>
      </c>
    </row>
    <row r="430" spans="1:13">
      <c r="A430" s="585" t="s">
        <v>84</v>
      </c>
      <c r="B430" s="581" t="s">
        <v>489</v>
      </c>
      <c r="C430" s="578" t="s">
        <v>1881</v>
      </c>
      <c r="D430" s="578" t="s">
        <v>1551</v>
      </c>
      <c r="E430" s="1311" t="s">
        <v>2431</v>
      </c>
      <c r="F430" s="578"/>
      <c r="G430" s="578"/>
      <c r="H430" s="578" t="s">
        <v>4339</v>
      </c>
      <c r="I430" s="565" t="s">
        <v>358</v>
      </c>
      <c r="J430" s="578" t="s">
        <v>1419</v>
      </c>
      <c r="K430" s="610" t="s">
        <v>3588</v>
      </c>
      <c r="L430" s="610" t="s">
        <v>3588</v>
      </c>
      <c r="M430" s="1302" t="s">
        <v>7221</v>
      </c>
    </row>
    <row r="431" spans="1:13">
      <c r="A431" s="584" t="s">
        <v>85</v>
      </c>
      <c r="B431" s="580" t="s">
        <v>490</v>
      </c>
      <c r="C431" s="578" t="s">
        <v>1992</v>
      </c>
      <c r="D431" s="578" t="s">
        <v>1986</v>
      </c>
      <c r="E431" s="1311" t="s">
        <v>2490</v>
      </c>
      <c r="F431" s="578"/>
      <c r="G431" s="578"/>
      <c r="H431" s="578" t="s">
        <v>1983</v>
      </c>
      <c r="I431" s="565" t="s">
        <v>1991</v>
      </c>
      <c r="J431" s="578" t="s">
        <v>788</v>
      </c>
      <c r="K431" s="610" t="s">
        <v>6488</v>
      </c>
      <c r="L431" s="610" t="s">
        <v>6488</v>
      </c>
      <c r="M431" s="1302" t="s">
        <v>7268</v>
      </c>
    </row>
    <row r="432" spans="1:13">
      <c r="A432" s="585" t="s">
        <v>86</v>
      </c>
      <c r="B432" s="581" t="s">
        <v>209</v>
      </c>
      <c r="C432" s="578" t="s">
        <v>1877</v>
      </c>
      <c r="D432" s="578" t="s">
        <v>1551</v>
      </c>
      <c r="E432" s="1311" t="s">
        <v>2431</v>
      </c>
      <c r="F432" s="578"/>
      <c r="G432" s="578"/>
      <c r="H432" s="578" t="s">
        <v>4467</v>
      </c>
      <c r="I432" s="565" t="s">
        <v>3050</v>
      </c>
      <c r="J432" s="578" t="s">
        <v>5537</v>
      </c>
      <c r="K432" s="610" t="s">
        <v>3588</v>
      </c>
      <c r="L432" s="610" t="s">
        <v>3588</v>
      </c>
      <c r="M432" s="1302" t="s">
        <v>249</v>
      </c>
    </row>
    <row r="433" spans="1:13">
      <c r="A433" s="584" t="s">
        <v>87</v>
      </c>
      <c r="B433" s="580" t="s">
        <v>491</v>
      </c>
      <c r="C433" s="578" t="s">
        <v>502</v>
      </c>
      <c r="D433" s="578" t="s">
        <v>1993</v>
      </c>
      <c r="E433" s="1311" t="s">
        <v>2491</v>
      </c>
      <c r="F433" s="578"/>
      <c r="G433" s="578"/>
      <c r="H433" s="578" t="s">
        <v>1991</v>
      </c>
      <c r="I433" s="565" t="s">
        <v>5599</v>
      </c>
      <c r="J433" s="578" t="s">
        <v>4058</v>
      </c>
      <c r="K433" s="610" t="s">
        <v>6489</v>
      </c>
      <c r="L433" s="610" t="s">
        <v>6489</v>
      </c>
      <c r="M433" s="1302" t="s">
        <v>1987</v>
      </c>
    </row>
    <row r="434" spans="1:13" ht="13.5" thickBot="1">
      <c r="A434" s="585" t="s">
        <v>88</v>
      </c>
      <c r="B434" s="581" t="s">
        <v>159</v>
      </c>
      <c r="C434" s="578" t="s">
        <v>469</v>
      </c>
      <c r="D434" s="578" t="s">
        <v>1551</v>
      </c>
      <c r="E434" s="1313" t="s">
        <v>2431</v>
      </c>
      <c r="F434" s="587"/>
      <c r="G434" s="587"/>
      <c r="H434" s="587" t="s">
        <v>4434</v>
      </c>
      <c r="I434" s="1330" t="s">
        <v>5600</v>
      </c>
      <c r="J434" s="587" t="s">
        <v>5537</v>
      </c>
      <c r="K434" s="642" t="s">
        <v>1086</v>
      </c>
      <c r="L434" s="642" t="s">
        <v>1086</v>
      </c>
      <c r="M434" s="1334" t="s">
        <v>7269</v>
      </c>
    </row>
    <row r="435" spans="1:13" ht="15.75">
      <c r="A435" s="638" t="s">
        <v>3995</v>
      </c>
      <c r="B435" s="639" t="s">
        <v>16</v>
      </c>
      <c r="C435" s="639" t="s">
        <v>1829</v>
      </c>
      <c r="D435" s="639" t="s">
        <v>1830</v>
      </c>
      <c r="E435" s="754" t="s">
        <v>2325</v>
      </c>
      <c r="F435" s="754">
        <v>2013</v>
      </c>
      <c r="G435" s="754" t="s">
        <v>3553</v>
      </c>
      <c r="H435" s="755" t="s">
        <v>4165</v>
      </c>
      <c r="I435" s="408" t="s">
        <v>4674</v>
      </c>
      <c r="J435" s="408" t="s">
        <v>4675</v>
      </c>
      <c r="K435" s="538" t="s">
        <v>5846</v>
      </c>
      <c r="L435" s="538" t="s">
        <v>6494</v>
      </c>
      <c r="M435" s="1326" t="s">
        <v>6914</v>
      </c>
    </row>
    <row r="436" spans="1:13">
      <c r="A436" s="584" t="s">
        <v>69</v>
      </c>
      <c r="B436" s="580"/>
      <c r="C436" s="578"/>
      <c r="D436" s="565"/>
      <c r="E436" s="565"/>
      <c r="F436" s="565"/>
      <c r="G436" s="565" t="s">
        <v>4005</v>
      </c>
      <c r="H436" s="565" t="s">
        <v>544</v>
      </c>
      <c r="I436" s="565" t="s">
        <v>5604</v>
      </c>
      <c r="J436" s="578" t="s">
        <v>5661</v>
      </c>
      <c r="K436" s="600" t="s">
        <v>5661</v>
      </c>
      <c r="L436" s="600" t="s">
        <v>6137</v>
      </c>
      <c r="M436" s="597" t="s">
        <v>1093</v>
      </c>
    </row>
    <row r="437" spans="1:13">
      <c r="A437" s="585" t="s">
        <v>70</v>
      </c>
      <c r="B437" s="581"/>
      <c r="C437" s="578"/>
      <c r="D437" s="578"/>
      <c r="E437" s="578"/>
      <c r="F437" s="578"/>
      <c r="G437" s="578" t="s">
        <v>3998</v>
      </c>
      <c r="H437" s="578" t="s">
        <v>358</v>
      </c>
      <c r="I437" s="565" t="s">
        <v>5660</v>
      </c>
      <c r="J437" s="578" t="s">
        <v>686</v>
      </c>
      <c r="K437" s="610" t="s">
        <v>6029</v>
      </c>
      <c r="L437" s="610" t="s">
        <v>533</v>
      </c>
      <c r="M437" s="597" t="s">
        <v>6395</v>
      </c>
    </row>
    <row r="438" spans="1:13">
      <c r="A438" s="584" t="s">
        <v>71</v>
      </c>
      <c r="B438" s="580"/>
      <c r="C438" s="578"/>
      <c r="D438" s="578"/>
      <c r="E438" s="578"/>
      <c r="F438" s="578"/>
      <c r="G438" s="578" t="s">
        <v>4006</v>
      </c>
      <c r="H438" s="578" t="s">
        <v>4006</v>
      </c>
      <c r="I438" s="565" t="s">
        <v>5661</v>
      </c>
      <c r="J438" s="578" t="s">
        <v>5604</v>
      </c>
      <c r="K438" s="610" t="s">
        <v>5604</v>
      </c>
      <c r="L438" s="610" t="s">
        <v>312</v>
      </c>
      <c r="M438" s="597" t="s">
        <v>544</v>
      </c>
    </row>
    <row r="439" spans="1:13">
      <c r="A439" s="585" t="s">
        <v>72</v>
      </c>
      <c r="B439" s="581"/>
      <c r="C439" s="578"/>
      <c r="D439" s="578"/>
      <c r="E439" s="578"/>
      <c r="F439" s="578"/>
      <c r="G439" s="578" t="s">
        <v>1289</v>
      </c>
      <c r="H439" s="578" t="s">
        <v>2224</v>
      </c>
      <c r="I439" s="565" t="s">
        <v>686</v>
      </c>
      <c r="J439" s="578" t="s">
        <v>5835</v>
      </c>
      <c r="K439" s="610" t="s">
        <v>5835</v>
      </c>
      <c r="L439" s="610" t="s">
        <v>283</v>
      </c>
      <c r="M439" s="597" t="s">
        <v>533</v>
      </c>
    </row>
    <row r="440" spans="1:13">
      <c r="A440" s="584" t="s">
        <v>73</v>
      </c>
      <c r="B440" s="580"/>
      <c r="C440" s="578"/>
      <c r="D440" s="578"/>
      <c r="E440" s="578"/>
      <c r="F440" s="578"/>
      <c r="G440" s="578" t="s">
        <v>4007</v>
      </c>
      <c r="H440" s="578" t="s">
        <v>4321</v>
      </c>
      <c r="I440" s="565" t="s">
        <v>5662</v>
      </c>
      <c r="J440" s="578" t="s">
        <v>5841</v>
      </c>
      <c r="K440" s="610" t="s">
        <v>5841</v>
      </c>
      <c r="L440" s="610" t="s">
        <v>6822</v>
      </c>
      <c r="M440" s="597" t="s">
        <v>7004</v>
      </c>
    </row>
    <row r="441" spans="1:13">
      <c r="A441" s="585" t="s">
        <v>74</v>
      </c>
      <c r="B441" s="581"/>
      <c r="C441" s="578"/>
      <c r="D441" s="578"/>
      <c r="E441" s="578"/>
      <c r="F441" s="578"/>
      <c r="G441" s="578" t="s">
        <v>4008</v>
      </c>
      <c r="H441" s="578" t="s">
        <v>399</v>
      </c>
      <c r="I441" s="565" t="s">
        <v>340</v>
      </c>
      <c r="J441" s="578" t="s">
        <v>5836</v>
      </c>
      <c r="K441" s="610" t="s">
        <v>5836</v>
      </c>
      <c r="L441" s="610" t="s">
        <v>6823</v>
      </c>
      <c r="M441" s="597" t="s">
        <v>6823</v>
      </c>
    </row>
    <row r="442" spans="1:13">
      <c r="A442" s="584" t="s">
        <v>75</v>
      </c>
      <c r="B442" s="580"/>
      <c r="C442" s="578"/>
      <c r="D442" s="578"/>
      <c r="E442" s="578"/>
      <c r="F442" s="578"/>
      <c r="G442" s="578" t="s">
        <v>4009</v>
      </c>
      <c r="H442" s="578" t="s">
        <v>4322</v>
      </c>
      <c r="I442" s="565" t="s">
        <v>5663</v>
      </c>
      <c r="J442" s="578" t="s">
        <v>4007</v>
      </c>
      <c r="K442" s="610" t="s">
        <v>6030</v>
      </c>
      <c r="L442" s="610" t="s">
        <v>4009</v>
      </c>
      <c r="M442" s="597" t="s">
        <v>7005</v>
      </c>
    </row>
    <row r="443" spans="1:13" ht="25.5">
      <c r="A443" s="585" t="s">
        <v>76</v>
      </c>
      <c r="B443" s="581"/>
      <c r="C443" s="578"/>
      <c r="D443" s="578"/>
      <c r="E443" s="578"/>
      <c r="F443" s="578"/>
      <c r="G443" s="578" t="s">
        <v>399</v>
      </c>
      <c r="H443" s="578" t="s">
        <v>4323</v>
      </c>
      <c r="I443" s="565" t="s">
        <v>5664</v>
      </c>
      <c r="J443" s="578" t="s">
        <v>210</v>
      </c>
      <c r="K443" s="610" t="s">
        <v>6031</v>
      </c>
      <c r="L443" s="610" t="s">
        <v>399</v>
      </c>
      <c r="M443" s="597" t="s">
        <v>7006</v>
      </c>
    </row>
    <row r="444" spans="1:13">
      <c r="A444" s="584" t="s">
        <v>77</v>
      </c>
      <c r="B444" s="580"/>
      <c r="C444" s="578"/>
      <c r="D444" s="578"/>
      <c r="E444" s="578"/>
      <c r="F444" s="578"/>
      <c r="G444" s="578" t="s">
        <v>4010</v>
      </c>
      <c r="H444" s="578" t="s">
        <v>4007</v>
      </c>
      <c r="I444" s="565" t="s">
        <v>4009</v>
      </c>
      <c r="J444" s="578" t="s">
        <v>544</v>
      </c>
      <c r="K444" s="610" t="s">
        <v>544</v>
      </c>
      <c r="L444" s="610" t="s">
        <v>6393</v>
      </c>
      <c r="M444" s="597" t="s">
        <v>7007</v>
      </c>
    </row>
    <row r="445" spans="1:13">
      <c r="A445" s="585" t="s">
        <v>78</v>
      </c>
      <c r="B445" s="581"/>
      <c r="C445" s="578"/>
      <c r="D445" s="578"/>
      <c r="E445" s="578"/>
      <c r="F445" s="578"/>
      <c r="G445" s="578" t="s">
        <v>399</v>
      </c>
      <c r="H445" s="578" t="s">
        <v>4324</v>
      </c>
      <c r="I445" s="565" t="s">
        <v>399</v>
      </c>
      <c r="J445" s="578" t="s">
        <v>533</v>
      </c>
      <c r="K445" s="610" t="s">
        <v>358</v>
      </c>
      <c r="L445" s="610" t="s">
        <v>6394</v>
      </c>
      <c r="M445" s="597" t="s">
        <v>399</v>
      </c>
    </row>
    <row r="446" spans="1:13">
      <c r="A446" s="584" t="s">
        <v>79</v>
      </c>
      <c r="B446" s="580"/>
      <c r="C446" s="578"/>
      <c r="D446" s="578"/>
      <c r="E446" s="578"/>
      <c r="F446" s="578"/>
      <c r="G446" s="578" t="s">
        <v>4011</v>
      </c>
      <c r="H446" s="578" t="s">
        <v>4325</v>
      </c>
      <c r="I446" s="565" t="s">
        <v>544</v>
      </c>
      <c r="J446" s="578" t="s">
        <v>3406</v>
      </c>
      <c r="K446" s="610" t="s">
        <v>6032</v>
      </c>
      <c r="L446" s="610" t="s">
        <v>4010</v>
      </c>
      <c r="M446" s="597" t="s">
        <v>7008</v>
      </c>
    </row>
    <row r="447" spans="1:13">
      <c r="A447" s="585" t="s">
        <v>80</v>
      </c>
      <c r="B447" s="581"/>
      <c r="C447" s="578"/>
      <c r="D447" s="578"/>
      <c r="E447" s="578"/>
      <c r="F447" s="578"/>
      <c r="G447" s="578" t="s">
        <v>4012</v>
      </c>
      <c r="H447" s="578" t="s">
        <v>551</v>
      </c>
      <c r="I447" s="565" t="s">
        <v>358</v>
      </c>
      <c r="J447" s="578" t="s">
        <v>533</v>
      </c>
      <c r="K447" s="600" t="s">
        <v>6033</v>
      </c>
      <c r="L447" s="600" t="s">
        <v>399</v>
      </c>
      <c r="M447" s="597" t="s">
        <v>283</v>
      </c>
    </row>
    <row r="448" spans="1:13">
      <c r="A448" s="584" t="s">
        <v>81</v>
      </c>
      <c r="B448" s="580"/>
      <c r="C448" s="578"/>
      <c r="D448" s="578"/>
      <c r="E448" s="578"/>
      <c r="F448" s="578"/>
      <c r="G448" s="578" t="s">
        <v>312</v>
      </c>
      <c r="H448" s="578" t="s">
        <v>4326</v>
      </c>
      <c r="I448" s="565" t="s">
        <v>5665</v>
      </c>
      <c r="J448" s="578" t="s">
        <v>5834</v>
      </c>
      <c r="K448" s="600" t="s">
        <v>5834</v>
      </c>
      <c r="L448" s="600" t="s">
        <v>12</v>
      </c>
      <c r="M448" s="597" t="s">
        <v>4009</v>
      </c>
    </row>
    <row r="449" spans="1:13">
      <c r="A449" s="585" t="s">
        <v>82</v>
      </c>
      <c r="B449" s="581"/>
      <c r="C449" s="578"/>
      <c r="D449" s="578"/>
      <c r="E449" s="578"/>
      <c r="F449" s="578"/>
      <c r="G449" s="578" t="s">
        <v>4012</v>
      </c>
      <c r="H449" s="578" t="s">
        <v>686</v>
      </c>
      <c r="I449" s="565" t="s">
        <v>5666</v>
      </c>
      <c r="J449" s="578" t="s">
        <v>399</v>
      </c>
      <c r="K449" s="600" t="s">
        <v>399</v>
      </c>
      <c r="L449" s="600" t="s">
        <v>6392</v>
      </c>
      <c r="M449" s="597" t="s">
        <v>399</v>
      </c>
    </row>
    <row r="450" spans="1:13">
      <c r="A450" s="584" t="s">
        <v>83</v>
      </c>
      <c r="B450" s="580"/>
      <c r="C450" s="578"/>
      <c r="D450" s="578"/>
      <c r="E450" s="578"/>
      <c r="F450" s="578"/>
      <c r="G450" s="578" t="s">
        <v>4013</v>
      </c>
      <c r="H450" s="578" t="s">
        <v>4009</v>
      </c>
      <c r="I450" s="565" t="s">
        <v>5667</v>
      </c>
      <c r="J450" s="578" t="s">
        <v>4009</v>
      </c>
      <c r="K450" s="600" t="s">
        <v>4009</v>
      </c>
      <c r="L450" s="600" t="s">
        <v>1093</v>
      </c>
      <c r="M450" s="597" t="s">
        <v>4322</v>
      </c>
    </row>
    <row r="451" spans="1:13">
      <c r="A451" s="585" t="s">
        <v>84</v>
      </c>
      <c r="B451" s="581"/>
      <c r="C451" s="578"/>
      <c r="D451" s="578"/>
      <c r="E451" s="578"/>
      <c r="F451" s="578"/>
      <c r="G451" s="578" t="s">
        <v>210</v>
      </c>
      <c r="H451" s="578" t="s">
        <v>399</v>
      </c>
      <c r="I451" s="565" t="s">
        <v>5668</v>
      </c>
      <c r="J451" s="578" t="s">
        <v>399</v>
      </c>
      <c r="K451" s="600" t="s">
        <v>399</v>
      </c>
      <c r="L451" s="600" t="s">
        <v>6395</v>
      </c>
      <c r="M451" s="597" t="s">
        <v>399</v>
      </c>
    </row>
    <row r="452" spans="1:13">
      <c r="A452" s="584" t="s">
        <v>85</v>
      </c>
      <c r="B452" s="580"/>
      <c r="C452" s="578"/>
      <c r="D452" s="578"/>
      <c r="E452" s="578"/>
      <c r="F452" s="578"/>
      <c r="G452" s="578" t="s">
        <v>4014</v>
      </c>
      <c r="H452" s="578" t="s">
        <v>4327</v>
      </c>
      <c r="I452" s="565" t="s">
        <v>4326</v>
      </c>
      <c r="J452" s="578" t="s">
        <v>4011</v>
      </c>
      <c r="K452" s="600" t="s">
        <v>6034</v>
      </c>
      <c r="L452" s="600" t="s">
        <v>4322</v>
      </c>
      <c r="M452" s="597" t="s">
        <v>6396</v>
      </c>
    </row>
    <row r="453" spans="1:13">
      <c r="A453" s="585" t="s">
        <v>86</v>
      </c>
      <c r="B453" s="581"/>
      <c r="C453" s="578"/>
      <c r="D453" s="578"/>
      <c r="E453" s="578"/>
      <c r="F453" s="578"/>
      <c r="G453" s="578" t="s">
        <v>249</v>
      </c>
      <c r="H453" s="578" t="s">
        <v>387</v>
      </c>
      <c r="I453" s="565" t="s">
        <v>5669</v>
      </c>
      <c r="J453" s="578" t="s">
        <v>4012</v>
      </c>
      <c r="K453" s="600" t="s">
        <v>6035</v>
      </c>
      <c r="L453" s="600" t="s">
        <v>399</v>
      </c>
      <c r="M453" s="597" t="s">
        <v>283</v>
      </c>
    </row>
    <row r="454" spans="1:13">
      <c r="A454" s="584" t="s">
        <v>87</v>
      </c>
      <c r="B454" s="580"/>
      <c r="C454" s="578"/>
      <c r="D454" s="578"/>
      <c r="E454" s="578"/>
      <c r="F454" s="578"/>
      <c r="G454" s="578" t="s">
        <v>4015</v>
      </c>
      <c r="H454" s="578" t="s">
        <v>4328</v>
      </c>
      <c r="I454" s="565" t="s">
        <v>5670</v>
      </c>
      <c r="J454" s="578" t="s">
        <v>3596</v>
      </c>
      <c r="K454" s="600" t="s">
        <v>6036</v>
      </c>
      <c r="L454" s="600" t="s">
        <v>6396</v>
      </c>
      <c r="M454" s="597" t="s">
        <v>6030</v>
      </c>
    </row>
    <row r="455" spans="1:13">
      <c r="A455" s="585" t="s">
        <v>88</v>
      </c>
      <c r="B455" s="581"/>
      <c r="C455" s="578"/>
      <c r="D455" s="578"/>
      <c r="E455" s="578"/>
      <c r="F455" s="578"/>
      <c r="G455" s="578" t="s">
        <v>4016</v>
      </c>
      <c r="H455" s="578" t="s">
        <v>4329</v>
      </c>
      <c r="I455" s="565" t="s">
        <v>5671</v>
      </c>
      <c r="J455" s="578" t="s">
        <v>5842</v>
      </c>
      <c r="K455" s="600" t="s">
        <v>6027</v>
      </c>
      <c r="L455" s="600" t="s">
        <v>283</v>
      </c>
      <c r="M455" s="597" t="s">
        <v>7009</v>
      </c>
    </row>
    <row r="456" spans="1:13">
      <c r="A456" s="584" t="s">
        <v>687</v>
      </c>
      <c r="B456" s="581"/>
      <c r="C456" s="578"/>
      <c r="D456" s="578"/>
      <c r="E456" s="578"/>
      <c r="F456" s="578"/>
      <c r="G456" s="578"/>
      <c r="H456" s="578"/>
      <c r="I456" s="565"/>
      <c r="J456" s="578"/>
      <c r="K456" s="600" t="s">
        <v>6137</v>
      </c>
      <c r="L456" s="600" t="s">
        <v>5661</v>
      </c>
      <c r="M456" s="597"/>
    </row>
    <row r="457" spans="1:13">
      <c r="A457" s="585" t="s">
        <v>688</v>
      </c>
      <c r="B457" s="581"/>
      <c r="C457" s="578"/>
      <c r="D457" s="578"/>
      <c r="E457" s="578"/>
      <c r="F457" s="578"/>
      <c r="G457" s="578"/>
      <c r="H457" s="578"/>
      <c r="I457" s="565"/>
      <c r="J457" s="578"/>
      <c r="K457" s="600" t="s">
        <v>533</v>
      </c>
      <c r="L457" s="600" t="s">
        <v>6029</v>
      </c>
      <c r="M457" s="597"/>
    </row>
    <row r="458" spans="1:13">
      <c r="A458" s="584" t="s">
        <v>689</v>
      </c>
      <c r="B458" s="581"/>
      <c r="C458" s="578"/>
      <c r="D458" s="578"/>
      <c r="E458" s="578"/>
      <c r="F458" s="578"/>
      <c r="G458" s="578"/>
      <c r="H458" s="578"/>
      <c r="I458" s="565"/>
      <c r="J458" s="578"/>
      <c r="K458" s="600" t="s">
        <v>312</v>
      </c>
      <c r="L458" s="600" t="s">
        <v>5604</v>
      </c>
      <c r="M458" s="597"/>
    </row>
    <row r="459" spans="1:13">
      <c r="A459" s="585" t="s">
        <v>690</v>
      </c>
      <c r="B459" s="581"/>
      <c r="C459" s="578"/>
      <c r="D459" s="578"/>
      <c r="E459" s="578"/>
      <c r="F459" s="578"/>
      <c r="G459" s="578"/>
      <c r="H459" s="578"/>
      <c r="I459" s="565"/>
      <c r="J459" s="578"/>
      <c r="K459" s="600" t="s">
        <v>283</v>
      </c>
      <c r="L459" s="600" t="s">
        <v>5835</v>
      </c>
      <c r="M459" s="597"/>
    </row>
    <row r="460" spans="1:13">
      <c r="A460" s="584" t="s">
        <v>691</v>
      </c>
      <c r="B460" s="581"/>
      <c r="C460" s="578"/>
      <c r="D460" s="578"/>
      <c r="E460" s="578"/>
      <c r="F460" s="578"/>
      <c r="G460" s="578"/>
      <c r="H460" s="578"/>
      <c r="I460" s="565"/>
      <c r="J460" s="578"/>
      <c r="K460" s="600" t="s">
        <v>6391</v>
      </c>
      <c r="L460" s="600" t="s">
        <v>4009</v>
      </c>
      <c r="M460" s="597"/>
    </row>
    <row r="461" spans="1:13">
      <c r="A461" s="585" t="s">
        <v>692</v>
      </c>
      <c r="B461" s="581"/>
      <c r="C461" s="578"/>
      <c r="D461" s="578"/>
      <c r="E461" s="578"/>
      <c r="F461" s="578"/>
      <c r="G461" s="578"/>
      <c r="H461" s="578"/>
      <c r="I461" s="565"/>
      <c r="J461" s="578"/>
      <c r="K461" s="600" t="s">
        <v>6392</v>
      </c>
      <c r="L461" s="600" t="s">
        <v>399</v>
      </c>
      <c r="M461" s="597"/>
    </row>
    <row r="462" spans="1:13">
      <c r="A462" s="584" t="s">
        <v>693</v>
      </c>
      <c r="B462" s="581"/>
      <c r="C462" s="578"/>
      <c r="D462" s="578"/>
      <c r="E462" s="578"/>
      <c r="F462" s="578"/>
      <c r="G462" s="578"/>
      <c r="H462" s="578"/>
      <c r="I462" s="565"/>
      <c r="J462" s="578"/>
      <c r="K462" s="600" t="s">
        <v>4010</v>
      </c>
      <c r="L462" s="600" t="s">
        <v>544</v>
      </c>
      <c r="M462" s="597"/>
    </row>
    <row r="463" spans="1:13">
      <c r="A463" s="585" t="s">
        <v>694</v>
      </c>
      <c r="B463" s="581"/>
      <c r="C463" s="578"/>
      <c r="D463" s="578"/>
      <c r="E463" s="578"/>
      <c r="F463" s="578"/>
      <c r="G463" s="578"/>
      <c r="H463" s="578"/>
      <c r="I463" s="565"/>
      <c r="J463" s="578"/>
      <c r="K463" s="600" t="s">
        <v>399</v>
      </c>
      <c r="L463" s="600" t="s">
        <v>358</v>
      </c>
      <c r="M463" s="597"/>
    </row>
    <row r="464" spans="1:13">
      <c r="A464" s="584" t="s">
        <v>695</v>
      </c>
      <c r="B464" s="581"/>
      <c r="C464" s="578"/>
      <c r="D464" s="578"/>
      <c r="E464" s="578"/>
      <c r="F464" s="578"/>
      <c r="G464" s="578"/>
      <c r="H464" s="578"/>
      <c r="I464" s="565"/>
      <c r="J464" s="578"/>
      <c r="K464" s="600" t="s">
        <v>12</v>
      </c>
      <c r="L464" s="600" t="s">
        <v>3406</v>
      </c>
      <c r="M464" s="597"/>
    </row>
    <row r="465" spans="1:16">
      <c r="A465" s="585" t="s">
        <v>696</v>
      </c>
      <c r="B465" s="581"/>
      <c r="C465" s="578"/>
      <c r="D465" s="578"/>
      <c r="E465" s="578"/>
      <c r="F465" s="578"/>
      <c r="G465" s="578"/>
      <c r="H465" s="578"/>
      <c r="I465" s="565"/>
      <c r="J465" s="578"/>
      <c r="K465" s="600" t="s">
        <v>6392</v>
      </c>
      <c r="L465" s="600" t="s">
        <v>358</v>
      </c>
      <c r="M465" s="597"/>
    </row>
    <row r="466" spans="1:16">
      <c r="A466" s="584" t="s">
        <v>697</v>
      </c>
      <c r="B466" s="581"/>
      <c r="C466" s="578"/>
      <c r="D466" s="578"/>
      <c r="E466" s="578"/>
      <c r="F466" s="578"/>
      <c r="G466" s="578"/>
      <c r="H466" s="578"/>
      <c r="I466" s="565"/>
      <c r="J466" s="578"/>
      <c r="K466" s="600" t="s">
        <v>1093</v>
      </c>
      <c r="L466" s="600" t="s">
        <v>5834</v>
      </c>
      <c r="M466" s="597"/>
    </row>
    <row r="467" spans="1:16">
      <c r="A467" s="585" t="s">
        <v>698</v>
      </c>
      <c r="B467" s="581"/>
      <c r="C467" s="578"/>
      <c r="D467" s="578"/>
      <c r="E467" s="578"/>
      <c r="F467" s="578"/>
      <c r="G467" s="578"/>
      <c r="H467" s="578"/>
      <c r="I467" s="565"/>
      <c r="J467" s="578"/>
      <c r="K467" s="600" t="s">
        <v>6395</v>
      </c>
      <c r="L467" s="600" t="s">
        <v>399</v>
      </c>
      <c r="M467" s="597"/>
    </row>
    <row r="468" spans="1:16">
      <c r="A468" s="584" t="s">
        <v>699</v>
      </c>
      <c r="B468" s="581"/>
      <c r="C468" s="578"/>
      <c r="D468" s="578"/>
      <c r="E468" s="578"/>
      <c r="F468" s="578"/>
      <c r="G468" s="578"/>
      <c r="H468" s="578"/>
      <c r="I468" s="565"/>
      <c r="J468" s="578"/>
      <c r="K468" s="600" t="s">
        <v>6396</v>
      </c>
      <c r="L468" s="600" t="s">
        <v>6699</v>
      </c>
      <c r="M468" s="597"/>
    </row>
    <row r="469" spans="1:16">
      <c r="A469" s="585" t="s">
        <v>700</v>
      </c>
      <c r="B469" s="581"/>
      <c r="C469" s="578"/>
      <c r="D469" s="578"/>
      <c r="E469" s="578"/>
      <c r="F469" s="578"/>
      <c r="G469" s="578"/>
      <c r="H469" s="578"/>
      <c r="I469" s="565"/>
      <c r="J469" s="578"/>
      <c r="K469" s="600" t="s">
        <v>283</v>
      </c>
      <c r="L469" s="600" t="s">
        <v>6700</v>
      </c>
      <c r="M469" s="597"/>
    </row>
    <row r="470" spans="1:16">
      <c r="A470" s="584" t="s">
        <v>2317</v>
      </c>
      <c r="B470" s="581"/>
      <c r="C470" s="578"/>
      <c r="D470" s="578"/>
      <c r="E470" s="578"/>
      <c r="F470" s="578"/>
      <c r="G470" s="578"/>
      <c r="H470" s="578"/>
      <c r="I470" s="565"/>
      <c r="J470" s="578"/>
      <c r="L470" s="600" t="s">
        <v>1226</v>
      </c>
      <c r="M470" s="597"/>
    </row>
    <row r="471" spans="1:16">
      <c r="A471" s="585" t="s">
        <v>2318</v>
      </c>
      <c r="B471" s="581"/>
      <c r="C471" s="578"/>
      <c r="D471" s="578"/>
      <c r="E471" s="578"/>
      <c r="F471" s="578"/>
      <c r="G471" s="578"/>
      <c r="H471" s="578"/>
      <c r="I471" s="565"/>
      <c r="J471" s="578"/>
      <c r="L471" s="600" t="s">
        <v>387</v>
      </c>
      <c r="M471" s="597"/>
    </row>
    <row r="472" spans="1:16">
      <c r="A472" s="584" t="s">
        <v>2319</v>
      </c>
      <c r="B472" s="581"/>
      <c r="C472" s="578"/>
      <c r="D472" s="578"/>
      <c r="E472" s="578"/>
      <c r="F472" s="578"/>
      <c r="G472" s="578"/>
      <c r="H472" s="578"/>
      <c r="I472" s="565"/>
      <c r="J472" s="578"/>
      <c r="L472" s="600" t="s">
        <v>5663</v>
      </c>
      <c r="M472" s="597"/>
    </row>
    <row r="473" spans="1:16">
      <c r="A473" s="585" t="s">
        <v>2320</v>
      </c>
      <c r="B473" s="581"/>
      <c r="C473" s="578"/>
      <c r="D473" s="578"/>
      <c r="E473" s="578"/>
      <c r="F473" s="578"/>
      <c r="G473" s="578"/>
      <c r="H473" s="578"/>
      <c r="I473" s="565"/>
      <c r="J473" s="578"/>
      <c r="L473" s="600" t="s">
        <v>6696</v>
      </c>
      <c r="M473" s="597"/>
    </row>
    <row r="474" spans="1:16">
      <c r="A474" s="584" t="s">
        <v>2321</v>
      </c>
      <c r="B474" s="581"/>
      <c r="C474" s="578"/>
      <c r="D474" s="578"/>
      <c r="E474" s="578"/>
      <c r="F474" s="578"/>
      <c r="G474" s="578"/>
      <c r="H474" s="578"/>
      <c r="I474" s="565"/>
      <c r="J474" s="578"/>
      <c r="L474" s="600" t="s">
        <v>6701</v>
      </c>
      <c r="M474" s="597"/>
    </row>
    <row r="475" spans="1:16">
      <c r="A475" s="585" t="s">
        <v>2322</v>
      </c>
      <c r="B475" s="581"/>
      <c r="C475" s="578"/>
      <c r="D475" s="578"/>
      <c r="E475" s="578"/>
      <c r="F475" s="578"/>
      <c r="G475" s="578"/>
      <c r="H475" s="578"/>
      <c r="I475" s="565"/>
      <c r="J475" s="578"/>
      <c r="L475" s="600" t="s">
        <v>6702</v>
      </c>
      <c r="M475" s="597"/>
    </row>
    <row r="476" spans="1:16" ht="15.75">
      <c r="A476" s="638" t="s">
        <v>3713</v>
      </c>
      <c r="B476" s="639" t="s">
        <v>16</v>
      </c>
      <c r="C476" s="639" t="s">
        <v>1829</v>
      </c>
      <c r="D476" s="639" t="s">
        <v>1830</v>
      </c>
      <c r="E476" s="639" t="s">
        <v>2325</v>
      </c>
      <c r="F476" s="639">
        <v>2013</v>
      </c>
      <c r="G476" s="639" t="s">
        <v>3553</v>
      </c>
      <c r="H476" s="640" t="s">
        <v>4165</v>
      </c>
      <c r="I476" s="641" t="s">
        <v>4674</v>
      </c>
      <c r="J476" s="641" t="s">
        <v>4675</v>
      </c>
      <c r="K476" s="539" t="s">
        <v>5846</v>
      </c>
      <c r="L476" s="539" t="s">
        <v>6494</v>
      </c>
      <c r="M476" s="531" t="s">
        <v>6914</v>
      </c>
    </row>
    <row r="477" spans="1:16" ht="15">
      <c r="A477" s="584" t="s">
        <v>69</v>
      </c>
      <c r="B477" s="580"/>
      <c r="C477" s="578"/>
      <c r="D477" s="565"/>
      <c r="E477" s="565"/>
      <c r="F477" s="565"/>
      <c r="G477" s="565" t="s">
        <v>3726</v>
      </c>
      <c r="H477" s="565" t="s">
        <v>3726</v>
      </c>
      <c r="I477" s="565" t="s">
        <v>4750</v>
      </c>
      <c r="J477" s="578" t="s">
        <v>4958</v>
      </c>
      <c r="K477" s="600" t="s">
        <v>1191</v>
      </c>
      <c r="L477" s="600" t="s">
        <v>1191</v>
      </c>
      <c r="M477" s="619" t="s">
        <v>1191</v>
      </c>
      <c r="O477" s="600"/>
      <c r="P477" s="600"/>
    </row>
    <row r="478" spans="1:16" ht="15">
      <c r="A478" s="585" t="s">
        <v>70</v>
      </c>
      <c r="B478" s="581"/>
      <c r="C478" s="578"/>
      <c r="D478" s="578"/>
      <c r="E478" s="578"/>
      <c r="F478" s="578"/>
      <c r="G478" s="578" t="s">
        <v>3727</v>
      </c>
      <c r="H478" s="578" t="s">
        <v>3727</v>
      </c>
      <c r="I478" s="565" t="s">
        <v>5391</v>
      </c>
      <c r="J478" s="578" t="s">
        <v>3727</v>
      </c>
      <c r="K478" s="610" t="s">
        <v>6088</v>
      </c>
      <c r="L478" s="610" t="s">
        <v>6088</v>
      </c>
      <c r="M478" s="619" t="s">
        <v>6088</v>
      </c>
      <c r="O478" s="615"/>
      <c r="P478" s="615"/>
    </row>
    <row r="479" spans="1:16" ht="15">
      <c r="A479" s="584" t="s">
        <v>71</v>
      </c>
      <c r="B479" s="580"/>
      <c r="C479" s="578"/>
      <c r="D479" s="578"/>
      <c r="E479" s="578"/>
      <c r="F479" s="578"/>
      <c r="G479" s="578" t="s">
        <v>3728</v>
      </c>
      <c r="H479" s="578" t="s">
        <v>3728</v>
      </c>
      <c r="I479" s="565" t="s">
        <v>1191</v>
      </c>
      <c r="J479" s="578" t="s">
        <v>4750</v>
      </c>
      <c r="K479" s="610" t="s">
        <v>663</v>
      </c>
      <c r="L479" s="610" t="s">
        <v>2680</v>
      </c>
      <c r="M479" s="619" t="s">
        <v>6569</v>
      </c>
      <c r="O479" s="615"/>
      <c r="P479" s="615"/>
    </row>
    <row r="480" spans="1:16" ht="15">
      <c r="A480" s="585" t="s">
        <v>72</v>
      </c>
      <c r="B480" s="581"/>
      <c r="C480" s="578"/>
      <c r="D480" s="578"/>
      <c r="E480" s="578"/>
      <c r="F480" s="578"/>
      <c r="G480" s="578" t="s">
        <v>3729</v>
      </c>
      <c r="H480" s="578" t="s">
        <v>3729</v>
      </c>
      <c r="I480" s="565" t="s">
        <v>5392</v>
      </c>
      <c r="J480" s="578" t="s">
        <v>3934</v>
      </c>
      <c r="K480" s="610" t="s">
        <v>1489</v>
      </c>
      <c r="L480" s="610" t="s">
        <v>2271</v>
      </c>
      <c r="M480" s="619" t="s">
        <v>7049</v>
      </c>
      <c r="O480" s="615"/>
      <c r="P480" s="615"/>
    </row>
    <row r="481" spans="1:16" ht="15">
      <c r="A481" s="584" t="s">
        <v>73</v>
      </c>
      <c r="B481" s="580"/>
      <c r="C481" s="578"/>
      <c r="D481" s="578"/>
      <c r="E481" s="578"/>
      <c r="F481" s="578"/>
      <c r="G481" s="578" t="s">
        <v>3730</v>
      </c>
      <c r="H481" s="578" t="s">
        <v>3730</v>
      </c>
      <c r="I481" s="565" t="s">
        <v>499</v>
      </c>
      <c r="J481" s="578" t="s">
        <v>4959</v>
      </c>
      <c r="K481" s="610" t="s">
        <v>860</v>
      </c>
      <c r="L481" s="610" t="s">
        <v>860</v>
      </c>
      <c r="M481" s="619" t="s">
        <v>860</v>
      </c>
      <c r="O481" s="615"/>
      <c r="P481" s="615"/>
    </row>
    <row r="482" spans="1:16" ht="15">
      <c r="A482" s="585" t="s">
        <v>74</v>
      </c>
      <c r="B482" s="581"/>
      <c r="C482" s="578"/>
      <c r="D482" s="578"/>
      <c r="E482" s="578"/>
      <c r="F482" s="578"/>
      <c r="G482" s="578" t="s">
        <v>3731</v>
      </c>
      <c r="H482" s="578" t="s">
        <v>3731</v>
      </c>
      <c r="I482" s="565" t="s">
        <v>5387</v>
      </c>
      <c r="J482" s="578" t="s">
        <v>753</v>
      </c>
      <c r="K482" s="610" t="s">
        <v>249</v>
      </c>
      <c r="L482" s="610" t="s">
        <v>249</v>
      </c>
      <c r="M482" s="619" t="s">
        <v>7050</v>
      </c>
      <c r="O482" s="615"/>
      <c r="P482" s="615"/>
    </row>
    <row r="483" spans="1:16" ht="15">
      <c r="A483" s="584" t="s">
        <v>75</v>
      </c>
      <c r="B483" s="580"/>
      <c r="C483" s="578"/>
      <c r="D483" s="578"/>
      <c r="E483" s="578"/>
      <c r="F483" s="578"/>
      <c r="G483" s="578" t="s">
        <v>499</v>
      </c>
      <c r="H483" s="578" t="s">
        <v>3732</v>
      </c>
      <c r="I483" s="565" t="s">
        <v>5672</v>
      </c>
      <c r="J483" s="578" t="s">
        <v>4960</v>
      </c>
      <c r="K483" s="610" t="s">
        <v>6090</v>
      </c>
      <c r="L483" s="610" t="s">
        <v>294</v>
      </c>
      <c r="M483" s="619" t="s">
        <v>663</v>
      </c>
      <c r="O483" s="615"/>
      <c r="P483" s="615"/>
    </row>
    <row r="484" spans="1:16" ht="15">
      <c r="A484" s="585" t="s">
        <v>76</v>
      </c>
      <c r="B484" s="581"/>
      <c r="C484" s="578"/>
      <c r="D484" s="578"/>
      <c r="E484" s="578"/>
      <c r="F484" s="578"/>
      <c r="G484" s="578" t="s">
        <v>4127</v>
      </c>
      <c r="H484" s="578" t="s">
        <v>753</v>
      </c>
      <c r="I484" s="565" t="s">
        <v>5673</v>
      </c>
      <c r="J484" s="578" t="s">
        <v>3735</v>
      </c>
      <c r="K484" s="610" t="s">
        <v>671</v>
      </c>
      <c r="L484" s="610" t="s">
        <v>1062</v>
      </c>
      <c r="M484" s="619" t="s">
        <v>7045</v>
      </c>
      <c r="O484" s="615"/>
      <c r="P484" s="615"/>
    </row>
    <row r="485" spans="1:16" ht="15">
      <c r="A485" s="584" t="s">
        <v>77</v>
      </c>
      <c r="B485" s="580"/>
      <c r="C485" s="578"/>
      <c r="D485" s="578"/>
      <c r="E485" s="578"/>
      <c r="F485" s="578"/>
      <c r="G485" s="578" t="s">
        <v>3732</v>
      </c>
      <c r="H485" s="578" t="s">
        <v>312</v>
      </c>
      <c r="I485" s="565" t="s">
        <v>1514</v>
      </c>
      <c r="J485" s="578" t="s">
        <v>4745</v>
      </c>
      <c r="K485" s="610" t="s">
        <v>6091</v>
      </c>
      <c r="L485" s="610" t="s">
        <v>325</v>
      </c>
      <c r="M485" s="619" t="s">
        <v>6092</v>
      </c>
      <c r="O485" s="615"/>
      <c r="P485" s="615"/>
    </row>
    <row r="486" spans="1:16" ht="15">
      <c r="A486" s="585" t="s">
        <v>78</v>
      </c>
      <c r="B486" s="581"/>
      <c r="C486" s="578"/>
      <c r="D486" s="578"/>
      <c r="E486" s="578"/>
      <c r="F486" s="578"/>
      <c r="G486" s="578" t="s">
        <v>753</v>
      </c>
      <c r="H486" s="578" t="s">
        <v>3934</v>
      </c>
      <c r="I486" s="565" t="s">
        <v>5393</v>
      </c>
      <c r="J486" s="578" t="s">
        <v>163</v>
      </c>
      <c r="K486" s="610" t="s">
        <v>1489</v>
      </c>
      <c r="L486" s="610" t="s">
        <v>1062</v>
      </c>
      <c r="M486" s="619" t="s">
        <v>671</v>
      </c>
      <c r="O486" s="615"/>
      <c r="P486" s="615"/>
    </row>
    <row r="487" spans="1:16" ht="15">
      <c r="A487" s="584" t="s">
        <v>79</v>
      </c>
      <c r="B487" s="580"/>
      <c r="C487" s="578"/>
      <c r="D487" s="578"/>
      <c r="E487" s="578"/>
      <c r="F487" s="578"/>
      <c r="G487" s="578" t="s">
        <v>3733</v>
      </c>
      <c r="H487" s="578" t="s">
        <v>3733</v>
      </c>
      <c r="I487" s="565" t="s">
        <v>360</v>
      </c>
      <c r="J487" s="578" t="s">
        <v>4479</v>
      </c>
      <c r="K487" s="610" t="s">
        <v>146</v>
      </c>
      <c r="L487" s="610" t="s">
        <v>6569</v>
      </c>
      <c r="M487" s="619" t="s">
        <v>3358</v>
      </c>
      <c r="O487" s="615"/>
      <c r="P487" s="615"/>
    </row>
    <row r="488" spans="1:16" ht="15">
      <c r="A488" s="585" t="s">
        <v>80</v>
      </c>
      <c r="B488" s="581"/>
      <c r="C488" s="578"/>
      <c r="D488" s="578"/>
      <c r="E488" s="578"/>
      <c r="F488" s="578"/>
      <c r="G488" s="578" t="s">
        <v>753</v>
      </c>
      <c r="H488" s="578" t="s">
        <v>753</v>
      </c>
      <c r="I488" s="565" t="s">
        <v>5674</v>
      </c>
      <c r="J488" s="578"/>
      <c r="K488" s="610" t="s">
        <v>957</v>
      </c>
      <c r="L488" s="610" t="s">
        <v>6570</v>
      </c>
      <c r="M488" s="619" t="s">
        <v>7045</v>
      </c>
      <c r="O488" s="610"/>
    </row>
    <row r="489" spans="1:16" ht="15">
      <c r="A489" s="584" t="s">
        <v>81</v>
      </c>
      <c r="B489" s="580"/>
      <c r="C489" s="578"/>
      <c r="D489" s="578"/>
      <c r="E489" s="578"/>
      <c r="F489" s="578"/>
      <c r="G489" s="578" t="s">
        <v>191</v>
      </c>
      <c r="H489" s="578" t="s">
        <v>191</v>
      </c>
      <c r="I489" s="565" t="s">
        <v>5395</v>
      </c>
      <c r="J489" s="578" t="s">
        <v>4741</v>
      </c>
      <c r="K489" s="610" t="s">
        <v>294</v>
      </c>
      <c r="L489" s="610" t="s">
        <v>6092</v>
      </c>
      <c r="M489" s="619" t="s">
        <v>5396</v>
      </c>
      <c r="O489" s="610"/>
    </row>
    <row r="490" spans="1:16" ht="15">
      <c r="A490" s="585" t="s">
        <v>82</v>
      </c>
      <c r="B490" s="581"/>
      <c r="C490" s="578"/>
      <c r="D490" s="578"/>
      <c r="E490" s="578"/>
      <c r="F490" s="578"/>
      <c r="G490" s="578" t="s">
        <v>3734</v>
      </c>
      <c r="H490" s="578" t="s">
        <v>3734</v>
      </c>
      <c r="I490" s="565" t="s">
        <v>4339</v>
      </c>
      <c r="J490" s="578" t="s">
        <v>3731</v>
      </c>
      <c r="K490" s="610" t="s">
        <v>1062</v>
      </c>
      <c r="L490" s="610" t="s">
        <v>671</v>
      </c>
      <c r="M490" s="619" t="s">
        <v>6559</v>
      </c>
      <c r="O490" s="610"/>
    </row>
    <row r="491" spans="1:16" ht="15">
      <c r="A491" s="584" t="s">
        <v>83</v>
      </c>
      <c r="B491" s="580"/>
      <c r="C491" s="578"/>
      <c r="D491" s="578"/>
      <c r="E491" s="578"/>
      <c r="F491" s="578"/>
      <c r="G491" s="578" t="s">
        <v>325</v>
      </c>
      <c r="H491" s="578" t="s">
        <v>312</v>
      </c>
      <c r="I491" s="565" t="s">
        <v>5396</v>
      </c>
      <c r="J491" s="578" t="s">
        <v>3721</v>
      </c>
      <c r="K491" s="610" t="s">
        <v>325</v>
      </c>
      <c r="L491" s="610" t="s">
        <v>6571</v>
      </c>
      <c r="M491" s="619" t="s">
        <v>191</v>
      </c>
      <c r="O491" s="610"/>
    </row>
    <row r="492" spans="1:16" ht="15">
      <c r="A492" s="585" t="s">
        <v>84</v>
      </c>
      <c r="B492" s="581"/>
      <c r="C492" s="578"/>
      <c r="D492" s="578"/>
      <c r="E492" s="578"/>
      <c r="F492" s="578"/>
      <c r="G492" s="578" t="s">
        <v>3735</v>
      </c>
      <c r="H492" s="578" t="s">
        <v>3934</v>
      </c>
      <c r="I492" s="565" t="s">
        <v>3722</v>
      </c>
      <c r="J492" s="578"/>
      <c r="K492" s="610" t="s">
        <v>1062</v>
      </c>
      <c r="L492" s="610" t="s">
        <v>671</v>
      </c>
      <c r="M492" s="619" t="s">
        <v>1836</v>
      </c>
      <c r="O492" s="610"/>
    </row>
    <row r="493" spans="1:16" ht="15">
      <c r="A493" s="584" t="s">
        <v>85</v>
      </c>
      <c r="B493" s="580"/>
      <c r="C493" s="578"/>
      <c r="D493" s="578"/>
      <c r="E493" s="578"/>
      <c r="F493" s="578"/>
      <c r="G493" s="578" t="s">
        <v>3736</v>
      </c>
      <c r="H493" s="578" t="s">
        <v>325</v>
      </c>
      <c r="I493" s="565" t="s">
        <v>663</v>
      </c>
      <c r="J493" s="578" t="s">
        <v>4961</v>
      </c>
      <c r="K493" s="610" t="s">
        <v>173</v>
      </c>
      <c r="L493" s="610" t="s">
        <v>6572</v>
      </c>
      <c r="M493" s="619" t="s">
        <v>294</v>
      </c>
      <c r="O493" s="610"/>
    </row>
    <row r="494" spans="1:16" ht="15">
      <c r="A494" s="585" t="s">
        <v>86</v>
      </c>
      <c r="B494" s="581"/>
      <c r="C494" s="578"/>
      <c r="D494" s="578"/>
      <c r="E494" s="578"/>
      <c r="F494" s="578"/>
      <c r="G494" s="578" t="s">
        <v>3737</v>
      </c>
      <c r="H494" s="578" t="s">
        <v>3735</v>
      </c>
      <c r="I494" s="565" t="s">
        <v>4347</v>
      </c>
      <c r="J494" s="578" t="s">
        <v>4344</v>
      </c>
      <c r="K494" s="610" t="s">
        <v>6088</v>
      </c>
      <c r="L494" s="610" t="s">
        <v>671</v>
      </c>
      <c r="M494" s="619" t="s">
        <v>524</v>
      </c>
      <c r="O494" s="610"/>
    </row>
    <row r="495" spans="1:16" ht="15">
      <c r="A495" s="584" t="s">
        <v>87</v>
      </c>
      <c r="B495" s="580"/>
      <c r="C495" s="578"/>
      <c r="D495" s="578"/>
      <c r="E495" s="578"/>
      <c r="F495" s="578"/>
      <c r="G495" s="578" t="s">
        <v>1880</v>
      </c>
      <c r="H495" s="578" t="s">
        <v>499</v>
      </c>
      <c r="I495" s="565" t="s">
        <v>191</v>
      </c>
      <c r="J495" s="578" t="s">
        <v>4962</v>
      </c>
      <c r="K495" s="610" t="s">
        <v>6092</v>
      </c>
      <c r="L495" s="610" t="s">
        <v>1294</v>
      </c>
      <c r="M495" s="619" t="s">
        <v>7051</v>
      </c>
      <c r="O495" s="610"/>
    </row>
    <row r="496" spans="1:16" ht="15">
      <c r="A496" s="585" t="s">
        <v>88</v>
      </c>
      <c r="B496" s="581"/>
      <c r="C496" s="578"/>
      <c r="D496" s="578"/>
      <c r="E496" s="578"/>
      <c r="F496" s="578"/>
      <c r="G496" s="578" t="s">
        <v>3203</v>
      </c>
      <c r="H496" s="578" t="s">
        <v>163</v>
      </c>
      <c r="I496" s="565" t="s">
        <v>3735</v>
      </c>
      <c r="J496" s="578"/>
      <c r="K496" s="610" t="s">
        <v>671</v>
      </c>
      <c r="L496" s="610" t="s">
        <v>6085</v>
      </c>
      <c r="M496" s="619" t="s">
        <v>957</v>
      </c>
      <c r="O496" s="610"/>
    </row>
    <row r="497" spans="1:17" ht="15.75">
      <c r="A497" s="638" t="s">
        <v>31</v>
      </c>
      <c r="B497" s="639" t="s">
        <v>16</v>
      </c>
      <c r="C497" s="639" t="s">
        <v>1829</v>
      </c>
      <c r="D497" s="639" t="s">
        <v>1830</v>
      </c>
      <c r="E497" s="639" t="s">
        <v>2325</v>
      </c>
      <c r="F497" s="639">
        <v>2013</v>
      </c>
      <c r="G497" s="639" t="s">
        <v>3553</v>
      </c>
      <c r="H497" s="640" t="s">
        <v>4165</v>
      </c>
      <c r="I497" s="641" t="s">
        <v>4674</v>
      </c>
      <c r="J497" s="641" t="s">
        <v>4675</v>
      </c>
      <c r="K497" s="539" t="s">
        <v>5846</v>
      </c>
      <c r="L497" s="539" t="s">
        <v>6494</v>
      </c>
      <c r="M497" s="531" t="s">
        <v>6914</v>
      </c>
      <c r="O497" s="610"/>
      <c r="P497" s="600"/>
      <c r="Q497" s="600"/>
    </row>
    <row r="498" spans="1:17">
      <c r="A498" s="584" t="s">
        <v>69</v>
      </c>
      <c r="B498" s="580" t="s">
        <v>148</v>
      </c>
      <c r="C498" s="578" t="s">
        <v>1994</v>
      </c>
      <c r="D498" s="565" t="s">
        <v>1995</v>
      </c>
      <c r="E498" s="565"/>
      <c r="F498" s="565" t="s">
        <v>224</v>
      </c>
      <c r="G498" s="565"/>
      <c r="H498" s="565" t="s">
        <v>4479</v>
      </c>
      <c r="I498" s="565" t="s">
        <v>4963</v>
      </c>
      <c r="J498" s="578" t="s">
        <v>4963</v>
      </c>
      <c r="K498" s="600" t="s">
        <v>4963</v>
      </c>
      <c r="L498" s="600" t="s">
        <v>4963</v>
      </c>
      <c r="M498" s="507" t="s">
        <v>4963</v>
      </c>
      <c r="O498" s="600"/>
      <c r="P498" s="600"/>
      <c r="Q498" s="600"/>
    </row>
    <row r="499" spans="1:17">
      <c r="A499" s="585" t="s">
        <v>70</v>
      </c>
      <c r="B499" s="581" t="s">
        <v>331</v>
      </c>
      <c r="C499" s="578" t="s">
        <v>331</v>
      </c>
      <c r="D499" s="578" t="s">
        <v>536</v>
      </c>
      <c r="E499" s="578"/>
      <c r="F499" s="578" t="s">
        <v>536</v>
      </c>
      <c r="G499" s="578"/>
      <c r="H499" s="578" t="s">
        <v>4480</v>
      </c>
      <c r="I499" s="565" t="s">
        <v>4480</v>
      </c>
      <c r="J499" s="578" t="s">
        <v>4480</v>
      </c>
      <c r="K499" s="610" t="s">
        <v>4480</v>
      </c>
      <c r="L499" s="610" t="s">
        <v>4480</v>
      </c>
      <c r="M499" s="507" t="s">
        <v>535</v>
      </c>
      <c r="O499" s="417"/>
      <c r="P499" s="417"/>
      <c r="Q499" s="600"/>
    </row>
    <row r="500" spans="1:17">
      <c r="A500" s="584" t="s">
        <v>71</v>
      </c>
      <c r="B500" s="580" t="s">
        <v>1996</v>
      </c>
      <c r="C500" s="578" t="s">
        <v>905</v>
      </c>
      <c r="D500" s="578" t="s">
        <v>1997</v>
      </c>
      <c r="E500" s="578"/>
      <c r="F500" s="578" t="s">
        <v>3545</v>
      </c>
      <c r="G500" s="578"/>
      <c r="H500" s="578" t="s">
        <v>4481</v>
      </c>
      <c r="I500" s="565" t="s">
        <v>4964</v>
      </c>
      <c r="J500" s="578" t="s">
        <v>4964</v>
      </c>
      <c r="K500" s="610" t="s">
        <v>5404</v>
      </c>
      <c r="L500" s="610" t="s">
        <v>5404</v>
      </c>
      <c r="M500" s="507" t="s">
        <v>7064</v>
      </c>
      <c r="O500" s="417"/>
      <c r="P500" s="417"/>
      <c r="Q500" s="600"/>
    </row>
    <row r="501" spans="1:17">
      <c r="A501" s="585" t="s">
        <v>72</v>
      </c>
      <c r="B501" s="581" t="s">
        <v>151</v>
      </c>
      <c r="C501" s="578" t="s">
        <v>316</v>
      </c>
      <c r="D501" s="578" t="s">
        <v>1333</v>
      </c>
      <c r="E501" s="578"/>
      <c r="F501" s="578" t="s">
        <v>3546</v>
      </c>
      <c r="G501" s="578"/>
      <c r="H501" s="578" t="s">
        <v>1096</v>
      </c>
      <c r="I501" s="565" t="s">
        <v>4965</v>
      </c>
      <c r="J501" s="578" t="s">
        <v>4965</v>
      </c>
      <c r="K501" s="610" t="s">
        <v>3328</v>
      </c>
      <c r="L501" s="610" t="s">
        <v>3328</v>
      </c>
      <c r="M501" s="507" t="s">
        <v>1400</v>
      </c>
      <c r="O501" s="417"/>
      <c r="P501" s="417"/>
      <c r="Q501" s="600"/>
    </row>
    <row r="502" spans="1:17">
      <c r="A502" s="584" t="s">
        <v>73</v>
      </c>
      <c r="B502" s="580" t="s">
        <v>1998</v>
      </c>
      <c r="C502" s="578" t="s">
        <v>146</v>
      </c>
      <c r="D502" s="578" t="s">
        <v>1999</v>
      </c>
      <c r="E502" s="578"/>
      <c r="F502" s="578" t="s">
        <v>3547</v>
      </c>
      <c r="G502" s="578"/>
      <c r="H502" s="578" t="s">
        <v>4482</v>
      </c>
      <c r="I502" s="565" t="s">
        <v>4968</v>
      </c>
      <c r="J502" s="578" t="s">
        <v>4966</v>
      </c>
      <c r="K502" s="610" t="s">
        <v>6096</v>
      </c>
      <c r="L502" s="610" t="s">
        <v>4964</v>
      </c>
      <c r="M502" s="507" t="s">
        <v>7054</v>
      </c>
      <c r="O502" s="417"/>
      <c r="P502" s="417"/>
      <c r="Q502" s="600"/>
    </row>
    <row r="503" spans="1:17">
      <c r="A503" s="585" t="s">
        <v>74</v>
      </c>
      <c r="B503" s="581" t="s">
        <v>331</v>
      </c>
      <c r="C503" s="578" t="s">
        <v>331</v>
      </c>
      <c r="D503" s="578" t="s">
        <v>536</v>
      </c>
      <c r="E503" s="578"/>
      <c r="F503" s="578" t="s">
        <v>536</v>
      </c>
      <c r="G503" s="578"/>
      <c r="H503" s="578" t="s">
        <v>4483</v>
      </c>
      <c r="I503" s="565" t="s">
        <v>4967</v>
      </c>
      <c r="J503" s="578" t="s">
        <v>3075</v>
      </c>
      <c r="K503" s="610" t="s">
        <v>6097</v>
      </c>
      <c r="L503" s="610" t="s">
        <v>6098</v>
      </c>
      <c r="M503" s="507" t="s">
        <v>7055</v>
      </c>
      <c r="O503" s="417"/>
      <c r="P503" s="417"/>
      <c r="Q503" s="600"/>
    </row>
    <row r="504" spans="1:17" ht="25.5">
      <c r="A504" s="584" t="s">
        <v>75</v>
      </c>
      <c r="B504" s="580" t="s">
        <v>1994</v>
      </c>
      <c r="C504" s="578" t="s">
        <v>2000</v>
      </c>
      <c r="D504" s="578" t="s">
        <v>2001</v>
      </c>
      <c r="E504" s="578"/>
      <c r="F504" s="578" t="s">
        <v>217</v>
      </c>
      <c r="G504" s="578"/>
      <c r="H504" s="578" t="s">
        <v>4484</v>
      </c>
      <c r="I504" s="565" t="s">
        <v>5402</v>
      </c>
      <c r="J504" s="578" t="s">
        <v>3442</v>
      </c>
      <c r="K504" s="610" t="s">
        <v>4964</v>
      </c>
      <c r="L504" s="610" t="s">
        <v>4973</v>
      </c>
      <c r="M504" s="507" t="s">
        <v>4968</v>
      </c>
      <c r="O504" s="417"/>
      <c r="P504" s="417"/>
      <c r="Q504" s="600"/>
    </row>
    <row r="505" spans="1:17">
      <c r="A505" s="585" t="s">
        <v>76</v>
      </c>
      <c r="B505" s="581" t="s">
        <v>331</v>
      </c>
      <c r="C505" s="578" t="s">
        <v>169</v>
      </c>
      <c r="D505" s="578" t="s">
        <v>447</v>
      </c>
      <c r="E505" s="578"/>
      <c r="F505" s="578" t="s">
        <v>536</v>
      </c>
      <c r="G505" s="578"/>
      <c r="H505" s="578" t="s">
        <v>4485</v>
      </c>
      <c r="I505" s="565" t="s">
        <v>4974</v>
      </c>
      <c r="J505" s="578" t="s">
        <v>4967</v>
      </c>
      <c r="K505" s="610" t="s">
        <v>6098</v>
      </c>
      <c r="L505" s="610" t="s">
        <v>4752</v>
      </c>
      <c r="M505" s="507" t="s">
        <v>1049</v>
      </c>
      <c r="O505" s="417"/>
      <c r="P505" s="417"/>
      <c r="Q505" s="600"/>
    </row>
    <row r="506" spans="1:17">
      <c r="A506" s="584" t="s">
        <v>77</v>
      </c>
      <c r="B506" s="580" t="s">
        <v>2002</v>
      </c>
      <c r="C506" s="578" t="s">
        <v>228</v>
      </c>
      <c r="D506" s="578" t="s">
        <v>2003</v>
      </c>
      <c r="E506" s="578"/>
      <c r="F506" s="578" t="s">
        <v>3548</v>
      </c>
      <c r="G506" s="578"/>
      <c r="H506" s="578" t="s">
        <v>4486</v>
      </c>
      <c r="I506" s="565" t="s">
        <v>4969</v>
      </c>
      <c r="J506" s="578" t="s">
        <v>4968</v>
      </c>
      <c r="K506" s="610" t="s">
        <v>6099</v>
      </c>
      <c r="L506" s="610" t="s">
        <v>124</v>
      </c>
      <c r="M506" s="507" t="s">
        <v>4964</v>
      </c>
      <c r="O506" s="417"/>
      <c r="P506" s="417"/>
      <c r="Q506" s="600"/>
    </row>
    <row r="507" spans="1:17">
      <c r="A507" s="585" t="s">
        <v>78</v>
      </c>
      <c r="B507" s="581" t="s">
        <v>331</v>
      </c>
      <c r="C507" s="578" t="s">
        <v>331</v>
      </c>
      <c r="D507" s="578" t="s">
        <v>2004</v>
      </c>
      <c r="E507" s="578"/>
      <c r="F507" s="578" t="s">
        <v>447</v>
      </c>
      <c r="G507" s="578"/>
      <c r="H507" s="578" t="s">
        <v>4487</v>
      </c>
      <c r="I507" s="565" t="s">
        <v>5403</v>
      </c>
      <c r="J507" s="578" t="s">
        <v>4967</v>
      </c>
      <c r="K507" s="610" t="s">
        <v>1096</v>
      </c>
      <c r="L507" s="610" t="s">
        <v>1096</v>
      </c>
      <c r="M507" s="507" t="s">
        <v>7055</v>
      </c>
      <c r="O507" s="417"/>
      <c r="P507" s="417"/>
      <c r="Q507" s="600"/>
    </row>
    <row r="508" spans="1:17">
      <c r="A508" s="584" t="s">
        <v>79</v>
      </c>
      <c r="B508" s="580" t="s">
        <v>669</v>
      </c>
      <c r="C508" s="578" t="s">
        <v>2005</v>
      </c>
      <c r="D508" s="578" t="s">
        <v>2006</v>
      </c>
      <c r="E508" s="578"/>
      <c r="F508" s="578" t="s">
        <v>1162</v>
      </c>
      <c r="G508" s="578"/>
      <c r="H508" s="578" t="s">
        <v>4488</v>
      </c>
      <c r="I508" s="565" t="s">
        <v>4972</v>
      </c>
      <c r="J508" s="578" t="s">
        <v>4969</v>
      </c>
      <c r="K508" s="610" t="s">
        <v>5407</v>
      </c>
      <c r="L508" s="610" t="s">
        <v>6096</v>
      </c>
      <c r="M508" s="507" t="s">
        <v>7065</v>
      </c>
      <c r="O508" s="417"/>
      <c r="P508" s="417"/>
      <c r="Q508" s="600"/>
    </row>
    <row r="509" spans="1:17">
      <c r="A509" s="585" t="s">
        <v>80</v>
      </c>
      <c r="B509" s="581" t="s">
        <v>145</v>
      </c>
      <c r="C509" s="578" t="s">
        <v>151</v>
      </c>
      <c r="D509" s="578" t="s">
        <v>536</v>
      </c>
      <c r="E509" s="578"/>
      <c r="F509" s="578" t="s">
        <v>533</v>
      </c>
      <c r="G509" s="578"/>
      <c r="H509" s="578" t="s">
        <v>4489</v>
      </c>
      <c r="I509" s="565" t="s">
        <v>766</v>
      </c>
      <c r="J509" s="578" t="s">
        <v>4754</v>
      </c>
      <c r="K509" s="610" t="s">
        <v>1096</v>
      </c>
      <c r="L509" s="610" t="s">
        <v>6097</v>
      </c>
      <c r="M509" s="507" t="s">
        <v>1049</v>
      </c>
      <c r="O509" s="600"/>
      <c r="P509" s="600"/>
      <c r="Q509" s="600"/>
    </row>
    <row r="510" spans="1:17" ht="25.5">
      <c r="A510" s="584" t="s">
        <v>81</v>
      </c>
      <c r="B510" s="580" t="s">
        <v>2007</v>
      </c>
      <c r="C510" s="578" t="s">
        <v>148</v>
      </c>
      <c r="D510" s="578" t="s">
        <v>2008</v>
      </c>
      <c r="E510" s="578"/>
      <c r="F510" s="578" t="s">
        <v>3549</v>
      </c>
      <c r="G510" s="578"/>
      <c r="H510" s="578" t="s">
        <v>4490</v>
      </c>
      <c r="I510" s="565" t="s">
        <v>5404</v>
      </c>
      <c r="J510" s="578" t="s">
        <v>4970</v>
      </c>
      <c r="K510" s="610" t="s">
        <v>6100</v>
      </c>
      <c r="L510" s="610" t="s">
        <v>876</v>
      </c>
      <c r="M510" s="507" t="s">
        <v>7063</v>
      </c>
      <c r="O510" s="600"/>
      <c r="P510" s="600"/>
      <c r="Q510" s="600"/>
    </row>
    <row r="511" spans="1:17">
      <c r="A511" s="585" t="s">
        <v>82</v>
      </c>
      <c r="B511" s="581" t="s">
        <v>316</v>
      </c>
      <c r="C511" s="578" t="s">
        <v>331</v>
      </c>
      <c r="D511" s="578" t="s">
        <v>2009</v>
      </c>
      <c r="E511" s="578"/>
      <c r="F511" s="578" t="s">
        <v>2084</v>
      </c>
      <c r="G511" s="578"/>
      <c r="H511" s="578" t="s">
        <v>3328</v>
      </c>
      <c r="I511" s="565" t="s">
        <v>3328</v>
      </c>
      <c r="J511" s="578" t="s">
        <v>4971</v>
      </c>
      <c r="K511" s="610" t="s">
        <v>3328</v>
      </c>
      <c r="L511" s="610" t="s">
        <v>3328</v>
      </c>
      <c r="M511" s="507" t="s">
        <v>5154</v>
      </c>
      <c r="O511" s="600"/>
      <c r="P511" s="600"/>
      <c r="Q511" s="600"/>
    </row>
    <row r="512" spans="1:17">
      <c r="A512" s="584" t="s">
        <v>83</v>
      </c>
      <c r="B512" s="580" t="s">
        <v>595</v>
      </c>
      <c r="C512" s="578" t="s">
        <v>1160</v>
      </c>
      <c r="D512" s="578" t="s">
        <v>2010</v>
      </c>
      <c r="E512" s="578"/>
      <c r="F512" s="578" t="s">
        <v>228</v>
      </c>
      <c r="G512" s="578"/>
      <c r="H512" s="578" t="s">
        <v>4491</v>
      </c>
      <c r="I512" s="565" t="s">
        <v>5405</v>
      </c>
      <c r="J512" s="578" t="s">
        <v>4972</v>
      </c>
      <c r="K512" s="610" t="s">
        <v>6101</v>
      </c>
      <c r="L512" s="610" t="s">
        <v>277</v>
      </c>
      <c r="M512" s="507" t="s">
        <v>5404</v>
      </c>
    </row>
    <row r="513" spans="1:16">
      <c r="A513" s="585" t="s">
        <v>84</v>
      </c>
      <c r="B513" s="581" t="s">
        <v>139</v>
      </c>
      <c r="C513" s="578" t="s">
        <v>1161</v>
      </c>
      <c r="D513" s="578" t="s">
        <v>447</v>
      </c>
      <c r="E513" s="578"/>
      <c r="F513" s="578" t="s">
        <v>536</v>
      </c>
      <c r="G513" s="578"/>
      <c r="H513" s="578" t="s">
        <v>1096</v>
      </c>
      <c r="I513" s="565" t="s">
        <v>5406</v>
      </c>
      <c r="J513" s="578" t="s">
        <v>766</v>
      </c>
      <c r="K513" s="610" t="s">
        <v>3328</v>
      </c>
      <c r="L513" s="610" t="s">
        <v>4752</v>
      </c>
      <c r="M513" s="507" t="s">
        <v>1534</v>
      </c>
    </row>
    <row r="514" spans="1:16">
      <c r="A514" s="584" t="s">
        <v>85</v>
      </c>
      <c r="B514" s="580" t="s">
        <v>2011</v>
      </c>
      <c r="C514" s="578" t="s">
        <v>1162</v>
      </c>
      <c r="D514" s="578" t="s">
        <v>2012</v>
      </c>
      <c r="E514" s="578"/>
      <c r="F514" s="578" t="s">
        <v>3550</v>
      </c>
      <c r="G514" s="578"/>
      <c r="H514" s="578" t="s">
        <v>4492</v>
      </c>
      <c r="I514" s="565" t="s">
        <v>5407</v>
      </c>
      <c r="J514" s="578" t="s">
        <v>4973</v>
      </c>
      <c r="K514" s="610" t="s">
        <v>6102</v>
      </c>
      <c r="L514" s="610" t="s">
        <v>867</v>
      </c>
      <c r="M514" s="507" t="s">
        <v>7053</v>
      </c>
    </row>
    <row r="515" spans="1:16">
      <c r="A515" s="585" t="s">
        <v>86</v>
      </c>
      <c r="B515" s="581" t="s">
        <v>671</v>
      </c>
      <c r="C515" s="578" t="s">
        <v>1161</v>
      </c>
      <c r="D515" s="578" t="s">
        <v>536</v>
      </c>
      <c r="E515" s="578"/>
      <c r="F515" s="578" t="s">
        <v>2633</v>
      </c>
      <c r="G515" s="578"/>
      <c r="H515" s="578" t="s">
        <v>3075</v>
      </c>
      <c r="I515" s="565" t="s">
        <v>4967</v>
      </c>
      <c r="J515" s="578" t="s">
        <v>4974</v>
      </c>
      <c r="K515" s="610" t="s">
        <v>3205</v>
      </c>
      <c r="L515" s="610" t="s">
        <v>5412</v>
      </c>
      <c r="M515" s="507" t="s">
        <v>1049</v>
      </c>
    </row>
    <row r="516" spans="1:16" ht="25.5">
      <c r="A516" s="584" t="s">
        <v>87</v>
      </c>
      <c r="B516" s="580" t="s">
        <v>2013</v>
      </c>
      <c r="C516" s="578" t="s">
        <v>1163</v>
      </c>
      <c r="D516" s="578" t="s">
        <v>2014</v>
      </c>
      <c r="E516" s="578"/>
      <c r="F516" s="578" t="s">
        <v>3551</v>
      </c>
      <c r="G516" s="578"/>
      <c r="H516" s="578" t="s">
        <v>4493</v>
      </c>
      <c r="I516" s="565" t="s">
        <v>5408</v>
      </c>
      <c r="J516" s="578" t="s">
        <v>4975</v>
      </c>
      <c r="K516" s="610" t="s">
        <v>6103</v>
      </c>
      <c r="L516" s="610" t="s">
        <v>6581</v>
      </c>
      <c r="M516" s="507" t="s">
        <v>7066</v>
      </c>
    </row>
    <row r="517" spans="1:16">
      <c r="A517" s="585" t="s">
        <v>88</v>
      </c>
      <c r="B517" s="581" t="s">
        <v>151</v>
      </c>
      <c r="C517" s="578" t="s">
        <v>1164</v>
      </c>
      <c r="D517" s="578" t="s">
        <v>1333</v>
      </c>
      <c r="E517" s="578"/>
      <c r="F517" s="578" t="s">
        <v>447</v>
      </c>
      <c r="G517" s="578"/>
      <c r="H517" s="578" t="s">
        <v>4483</v>
      </c>
      <c r="I517" s="565" t="s">
        <v>4760</v>
      </c>
      <c r="J517" s="578" t="s">
        <v>3328</v>
      </c>
      <c r="K517" s="610" t="s">
        <v>1096</v>
      </c>
      <c r="L517" s="610" t="s">
        <v>3328</v>
      </c>
      <c r="M517" s="507" t="s">
        <v>5154</v>
      </c>
    </row>
    <row r="518" spans="1:16" ht="15.75">
      <c r="A518" s="638" t="s">
        <v>2282</v>
      </c>
      <c r="B518" s="639" t="s">
        <v>16</v>
      </c>
      <c r="C518" s="639" t="s">
        <v>1829</v>
      </c>
      <c r="D518" s="639" t="s">
        <v>1830</v>
      </c>
      <c r="E518" s="639" t="s">
        <v>2325</v>
      </c>
      <c r="F518" s="639">
        <v>2013</v>
      </c>
      <c r="G518" s="639" t="s">
        <v>3553</v>
      </c>
      <c r="H518" s="640" t="s">
        <v>4165</v>
      </c>
      <c r="I518" s="641" t="s">
        <v>4674</v>
      </c>
      <c r="J518" s="641" t="s">
        <v>4675</v>
      </c>
      <c r="K518" s="539" t="s">
        <v>5846</v>
      </c>
      <c r="L518" s="539" t="s">
        <v>6494</v>
      </c>
      <c r="M518" s="531" t="s">
        <v>6914</v>
      </c>
    </row>
    <row r="519" spans="1:16" ht="38.25">
      <c r="A519" s="584" t="s">
        <v>69</v>
      </c>
      <c r="B519" s="580" t="s">
        <v>2015</v>
      </c>
      <c r="C519" s="578" t="s">
        <v>2016</v>
      </c>
      <c r="D519" s="565" t="s">
        <v>2017</v>
      </c>
      <c r="E519" s="565" t="s">
        <v>2496</v>
      </c>
      <c r="F519" s="565" t="s">
        <v>1530</v>
      </c>
      <c r="G519" s="565" t="s">
        <v>124</v>
      </c>
      <c r="H519" s="565" t="s">
        <v>406</v>
      </c>
      <c r="I519" s="565" t="s">
        <v>3755</v>
      </c>
      <c r="J519" s="578" t="s">
        <v>406</v>
      </c>
      <c r="K519" s="600" t="s">
        <v>3755</v>
      </c>
      <c r="L519" s="577" t="s">
        <v>3740</v>
      </c>
      <c r="M519" s="1197" t="s">
        <v>401</v>
      </c>
      <c r="O519" s="577"/>
      <c r="P519" s="577"/>
    </row>
    <row r="520" spans="1:16">
      <c r="A520" s="585" t="s">
        <v>70</v>
      </c>
      <c r="B520" s="581" t="s">
        <v>685</v>
      </c>
      <c r="C520" s="578" t="s">
        <v>685</v>
      </c>
      <c r="D520" s="578" t="s">
        <v>1657</v>
      </c>
      <c r="E520" s="578" t="s">
        <v>320</v>
      </c>
      <c r="F520" s="578" t="s">
        <v>3256</v>
      </c>
      <c r="G520" s="578" t="s">
        <v>147</v>
      </c>
      <c r="H520" s="578" t="s">
        <v>597</v>
      </c>
      <c r="I520" s="565" t="s">
        <v>3756</v>
      </c>
      <c r="J520" s="578" t="s">
        <v>597</v>
      </c>
      <c r="K520" s="610" t="s">
        <v>3756</v>
      </c>
      <c r="L520" s="613" t="s">
        <v>320</v>
      </c>
      <c r="M520" s="1197" t="s">
        <v>402</v>
      </c>
      <c r="O520" s="577"/>
      <c r="P520" s="577"/>
    </row>
    <row r="521" spans="1:16" ht="38.25">
      <c r="A521" s="584" t="s">
        <v>71</v>
      </c>
      <c r="B521" s="580" t="s">
        <v>403</v>
      </c>
      <c r="C521" s="578" t="s">
        <v>406</v>
      </c>
      <c r="D521" s="578" t="s">
        <v>144</v>
      </c>
      <c r="E521" s="578" t="s">
        <v>2497</v>
      </c>
      <c r="F521" s="578" t="s">
        <v>124</v>
      </c>
      <c r="G521" s="578" t="s">
        <v>191</v>
      </c>
      <c r="H521" s="578" t="s">
        <v>3740</v>
      </c>
      <c r="I521" s="565" t="s">
        <v>124</v>
      </c>
      <c r="J521" s="578" t="s">
        <v>1656</v>
      </c>
      <c r="K521" s="648" t="s">
        <v>3730</v>
      </c>
      <c r="L521" s="613" t="s">
        <v>401</v>
      </c>
      <c r="M521" s="1197" t="s">
        <v>142</v>
      </c>
      <c r="O521" s="577"/>
      <c r="P521" s="577"/>
    </row>
    <row r="522" spans="1:16">
      <c r="A522" s="585" t="s">
        <v>72</v>
      </c>
      <c r="B522" s="581" t="s">
        <v>2018</v>
      </c>
      <c r="C522" s="578" t="s">
        <v>597</v>
      </c>
      <c r="D522" s="578" t="s">
        <v>1380</v>
      </c>
      <c r="E522" s="578" t="s">
        <v>1938</v>
      </c>
      <c r="F522" s="578" t="s">
        <v>1380</v>
      </c>
      <c r="G522" s="578" t="s">
        <v>1062</v>
      </c>
      <c r="H522" s="578" t="s">
        <v>320</v>
      </c>
      <c r="I522" s="565" t="s">
        <v>5561</v>
      </c>
      <c r="J522" s="578" t="s">
        <v>3430</v>
      </c>
      <c r="K522" s="610" t="s">
        <v>6008</v>
      </c>
      <c r="L522" s="613" t="s">
        <v>402</v>
      </c>
      <c r="M522" s="1197" t="s">
        <v>405</v>
      </c>
      <c r="O522" s="577"/>
      <c r="P522" s="577"/>
    </row>
    <row r="523" spans="1:16">
      <c r="A523" s="584" t="s">
        <v>73</v>
      </c>
      <c r="B523" s="580" t="s">
        <v>142</v>
      </c>
      <c r="C523" s="578" t="s">
        <v>142</v>
      </c>
      <c r="D523" s="578" t="s">
        <v>2020</v>
      </c>
      <c r="E523" s="578" t="s">
        <v>369</v>
      </c>
      <c r="F523" s="578" t="s">
        <v>3429</v>
      </c>
      <c r="G523" s="578" t="s">
        <v>3753</v>
      </c>
      <c r="H523" s="578" t="s">
        <v>4496</v>
      </c>
      <c r="I523" s="565" t="s">
        <v>4777</v>
      </c>
      <c r="J523" s="578" t="s">
        <v>3432</v>
      </c>
      <c r="K523" s="610" t="s">
        <v>6009</v>
      </c>
      <c r="L523" s="613" t="s">
        <v>119</v>
      </c>
      <c r="M523" s="1197" t="s">
        <v>6993</v>
      </c>
      <c r="O523" s="577"/>
      <c r="P523" s="577"/>
    </row>
    <row r="524" spans="1:16">
      <c r="A524" s="585" t="s">
        <v>74</v>
      </c>
      <c r="B524" s="581" t="s">
        <v>2021</v>
      </c>
      <c r="C524" s="578" t="s">
        <v>2021</v>
      </c>
      <c r="D524" s="578" t="s">
        <v>12</v>
      </c>
      <c r="E524" s="578" t="s">
        <v>415</v>
      </c>
      <c r="F524" s="578" t="s">
        <v>447</v>
      </c>
      <c r="G524" s="578" t="s">
        <v>3754</v>
      </c>
      <c r="H524" s="578" t="s">
        <v>4497</v>
      </c>
      <c r="I524" s="565" t="s">
        <v>12</v>
      </c>
      <c r="J524" s="578" t="s">
        <v>415</v>
      </c>
      <c r="K524" s="610" t="s">
        <v>2746</v>
      </c>
      <c r="L524" s="613" t="s">
        <v>355</v>
      </c>
      <c r="M524" s="1197" t="s">
        <v>6994</v>
      </c>
      <c r="O524" s="577"/>
      <c r="P524" s="577"/>
    </row>
    <row r="525" spans="1:16" ht="38.25">
      <c r="A525" s="584" t="s">
        <v>75</v>
      </c>
      <c r="B525" s="580" t="s">
        <v>2022</v>
      </c>
      <c r="C525" s="578" t="s">
        <v>911</v>
      </c>
      <c r="D525" s="578" t="s">
        <v>1660</v>
      </c>
      <c r="E525" s="578" t="s">
        <v>124</v>
      </c>
      <c r="F525" s="578" t="s">
        <v>2496</v>
      </c>
      <c r="G525" s="578" t="s">
        <v>3755</v>
      </c>
      <c r="H525" s="578" t="s">
        <v>3741</v>
      </c>
      <c r="I525" s="565" t="s">
        <v>2495</v>
      </c>
      <c r="J525" s="578" t="s">
        <v>3740</v>
      </c>
      <c r="K525" s="610" t="s">
        <v>1471</v>
      </c>
      <c r="L525" s="613" t="s">
        <v>6687</v>
      </c>
      <c r="M525" s="1197" t="s">
        <v>2407</v>
      </c>
      <c r="O525" s="577"/>
      <c r="P525" s="577"/>
    </row>
    <row r="526" spans="1:16">
      <c r="A526" s="585" t="s">
        <v>76</v>
      </c>
      <c r="B526" s="581" t="s">
        <v>596</v>
      </c>
      <c r="C526" s="578" t="s">
        <v>2018</v>
      </c>
      <c r="D526" s="578" t="s">
        <v>533</v>
      </c>
      <c r="E526" s="578" t="s">
        <v>1380</v>
      </c>
      <c r="F526" s="578" t="s">
        <v>320</v>
      </c>
      <c r="G526" s="578" t="s">
        <v>3756</v>
      </c>
      <c r="H526" s="578" t="s">
        <v>3742</v>
      </c>
      <c r="I526" s="565" t="s">
        <v>3757</v>
      </c>
      <c r="J526" s="578" t="s">
        <v>320</v>
      </c>
      <c r="K526" s="610" t="s">
        <v>408</v>
      </c>
      <c r="L526" s="613" t="s">
        <v>674</v>
      </c>
      <c r="M526" s="1197" t="s">
        <v>960</v>
      </c>
      <c r="O526" s="577"/>
      <c r="P526" s="577"/>
    </row>
    <row r="527" spans="1:16">
      <c r="A527" s="584" t="s">
        <v>77</v>
      </c>
      <c r="B527" s="580" t="s">
        <v>406</v>
      </c>
      <c r="C527" s="578" t="s">
        <v>2019</v>
      </c>
      <c r="D527" s="578" t="s">
        <v>1661</v>
      </c>
      <c r="E527" s="578" t="s">
        <v>2498</v>
      </c>
      <c r="F527" s="578" t="s">
        <v>1664</v>
      </c>
      <c r="G527" s="578" t="s">
        <v>2495</v>
      </c>
      <c r="H527" s="578" t="s">
        <v>3743</v>
      </c>
      <c r="I527" s="565" t="s">
        <v>5469</v>
      </c>
      <c r="J527" s="578" t="s">
        <v>4976</v>
      </c>
      <c r="K527" s="610" t="s">
        <v>6010</v>
      </c>
      <c r="L527" s="613" t="s">
        <v>4976</v>
      </c>
      <c r="M527" s="1197" t="s">
        <v>6015</v>
      </c>
      <c r="O527" s="577"/>
      <c r="P527" s="577"/>
    </row>
    <row r="528" spans="1:16">
      <c r="A528" s="585" t="s">
        <v>78</v>
      </c>
      <c r="B528" s="581" t="s">
        <v>597</v>
      </c>
      <c r="C528" s="578" t="s">
        <v>2021</v>
      </c>
      <c r="D528" s="578" t="s">
        <v>1389</v>
      </c>
      <c r="E528" s="578" t="s">
        <v>320</v>
      </c>
      <c r="F528" s="578" t="s">
        <v>533</v>
      </c>
      <c r="G528" s="578" t="s">
        <v>3757</v>
      </c>
      <c r="H528" s="578" t="s">
        <v>258</v>
      </c>
      <c r="I528" s="565" t="s">
        <v>2746</v>
      </c>
      <c r="J528" s="578" t="s">
        <v>408</v>
      </c>
      <c r="K528" s="610" t="s">
        <v>4247</v>
      </c>
      <c r="L528" s="613" t="s">
        <v>408</v>
      </c>
      <c r="M528" s="1197" t="s">
        <v>6986</v>
      </c>
      <c r="O528" s="577"/>
      <c r="P528" s="577"/>
    </row>
    <row r="529" spans="1:16" ht="38.25">
      <c r="A529" s="584" t="s">
        <v>79</v>
      </c>
      <c r="B529" s="580" t="s">
        <v>2023</v>
      </c>
      <c r="C529" s="578" t="s">
        <v>2024</v>
      </c>
      <c r="D529" s="578" t="s">
        <v>219</v>
      </c>
      <c r="E529" s="578" t="s">
        <v>406</v>
      </c>
      <c r="F529" s="578" t="s">
        <v>406</v>
      </c>
      <c r="G529" s="578" t="s">
        <v>3740</v>
      </c>
      <c r="H529" s="578" t="s">
        <v>401</v>
      </c>
      <c r="I529" s="578" t="s">
        <v>5470</v>
      </c>
      <c r="J529" s="578" t="s">
        <v>4977</v>
      </c>
      <c r="K529" s="613" t="s">
        <v>3740</v>
      </c>
      <c r="L529" s="613" t="s">
        <v>6012</v>
      </c>
      <c r="M529" s="1197" t="s">
        <v>6995</v>
      </c>
      <c r="O529" s="577"/>
      <c r="P529" s="577"/>
    </row>
    <row r="530" spans="1:16">
      <c r="A530" s="585" t="s">
        <v>80</v>
      </c>
      <c r="B530" s="581" t="s">
        <v>2025</v>
      </c>
      <c r="C530" s="578" t="s">
        <v>139</v>
      </c>
      <c r="D530" s="578" t="s">
        <v>2026</v>
      </c>
      <c r="E530" s="578" t="s">
        <v>597</v>
      </c>
      <c r="F530" s="578" t="s">
        <v>597</v>
      </c>
      <c r="G530" s="578" t="s">
        <v>320</v>
      </c>
      <c r="H530" s="578" t="s">
        <v>402</v>
      </c>
      <c r="I530" s="565" t="s">
        <v>320</v>
      </c>
      <c r="J530" s="578" t="s">
        <v>4978</v>
      </c>
      <c r="K530" s="610" t="s">
        <v>320</v>
      </c>
      <c r="L530" s="613" t="s">
        <v>6013</v>
      </c>
      <c r="M530" s="1197" t="s">
        <v>12</v>
      </c>
      <c r="O530" s="577"/>
      <c r="P530" s="577"/>
    </row>
    <row r="531" spans="1:16" ht="25.5">
      <c r="A531" s="584" t="s">
        <v>81</v>
      </c>
      <c r="B531" s="580" t="s">
        <v>2027</v>
      </c>
      <c r="C531" s="578" t="s">
        <v>306</v>
      </c>
      <c r="D531" s="578" t="s">
        <v>1663</v>
      </c>
      <c r="E531" s="578" t="s">
        <v>401</v>
      </c>
      <c r="F531" s="578" t="s">
        <v>401</v>
      </c>
      <c r="G531" s="578" t="s">
        <v>406</v>
      </c>
      <c r="H531" s="578" t="s">
        <v>142</v>
      </c>
      <c r="I531" s="565" t="s">
        <v>5471</v>
      </c>
      <c r="J531" s="578" t="s">
        <v>4979</v>
      </c>
      <c r="K531" s="610" t="s">
        <v>401</v>
      </c>
      <c r="L531" s="613" t="s">
        <v>6688</v>
      </c>
      <c r="M531" s="1197" t="s">
        <v>6005</v>
      </c>
      <c r="O531" s="577"/>
      <c r="P531" s="577"/>
    </row>
    <row r="532" spans="1:16">
      <c r="A532" s="585" t="s">
        <v>82</v>
      </c>
      <c r="B532" s="581" t="s">
        <v>408</v>
      </c>
      <c r="C532" s="578" t="s">
        <v>355</v>
      </c>
      <c r="D532" s="578" t="s">
        <v>1380</v>
      </c>
      <c r="E532" s="578" t="s">
        <v>402</v>
      </c>
      <c r="F532" s="578" t="s">
        <v>402</v>
      </c>
      <c r="G532" s="578" t="s">
        <v>597</v>
      </c>
      <c r="H532" s="578" t="s">
        <v>405</v>
      </c>
      <c r="I532" s="565" t="s">
        <v>5472</v>
      </c>
      <c r="J532" s="578" t="s">
        <v>408</v>
      </c>
      <c r="K532" s="610" t="s">
        <v>402</v>
      </c>
      <c r="L532" s="613" t="s">
        <v>160</v>
      </c>
      <c r="M532" s="1197" t="s">
        <v>6006</v>
      </c>
      <c r="O532" s="577"/>
      <c r="P532" s="577"/>
    </row>
    <row r="533" spans="1:16" ht="38.25">
      <c r="A533" s="584" t="s">
        <v>83</v>
      </c>
      <c r="B533" s="580" t="s">
        <v>306</v>
      </c>
      <c r="C533" s="578" t="s">
        <v>2028</v>
      </c>
      <c r="D533" s="578" t="s">
        <v>130</v>
      </c>
      <c r="E533" s="578" t="s">
        <v>1656</v>
      </c>
      <c r="F533" s="578" t="s">
        <v>1656</v>
      </c>
      <c r="G533" s="578" t="s">
        <v>3741</v>
      </c>
      <c r="H533" s="578" t="s">
        <v>4498</v>
      </c>
      <c r="I533" s="565" t="s">
        <v>5473</v>
      </c>
      <c r="J533" s="578" t="s">
        <v>4980</v>
      </c>
      <c r="K533" s="610" t="s">
        <v>142</v>
      </c>
      <c r="L533" s="613" t="s">
        <v>6689</v>
      </c>
      <c r="M533" s="1197" t="s">
        <v>6007</v>
      </c>
      <c r="O533" s="577"/>
      <c r="P533" s="577"/>
    </row>
    <row r="534" spans="1:16">
      <c r="A534" s="585" t="s">
        <v>84</v>
      </c>
      <c r="B534" s="581" t="s">
        <v>207</v>
      </c>
      <c r="C534" s="578" t="s">
        <v>920</v>
      </c>
      <c r="D534" s="578" t="s">
        <v>533</v>
      </c>
      <c r="E534" s="578" t="s">
        <v>1657</v>
      </c>
      <c r="F534" s="578" t="s">
        <v>3430</v>
      </c>
      <c r="G534" s="578" t="s">
        <v>3742</v>
      </c>
      <c r="H534" s="578" t="s">
        <v>408</v>
      </c>
      <c r="I534" s="565" t="s">
        <v>160</v>
      </c>
      <c r="J534" s="578" t="s">
        <v>4981</v>
      </c>
      <c r="K534" s="610" t="s">
        <v>405</v>
      </c>
      <c r="L534" s="613" t="s">
        <v>6330</v>
      </c>
      <c r="M534" s="1197" t="s">
        <v>1007</v>
      </c>
      <c r="O534" s="600"/>
      <c r="P534" s="600"/>
    </row>
    <row r="535" spans="1:16">
      <c r="A535" s="584" t="s">
        <v>85</v>
      </c>
      <c r="B535" s="580" t="s">
        <v>298</v>
      </c>
      <c r="C535" s="578" t="s">
        <v>921</v>
      </c>
      <c r="D535" s="578" t="s">
        <v>1665</v>
      </c>
      <c r="E535" s="578" t="s">
        <v>2499</v>
      </c>
      <c r="F535" s="578" t="s">
        <v>142</v>
      </c>
      <c r="G535" s="578" t="s">
        <v>3743</v>
      </c>
      <c r="H535" s="578" t="s">
        <v>3431</v>
      </c>
      <c r="I535" s="565" t="s">
        <v>5475</v>
      </c>
      <c r="J535" s="578" t="s">
        <v>119</v>
      </c>
      <c r="K535" s="610" t="s">
        <v>6011</v>
      </c>
      <c r="L535" s="613" t="s">
        <v>6014</v>
      </c>
      <c r="M535" s="1197" t="s">
        <v>6996</v>
      </c>
    </row>
    <row r="536" spans="1:16">
      <c r="A536" s="585" t="s">
        <v>86</v>
      </c>
      <c r="B536" s="581" t="s">
        <v>410</v>
      </c>
      <c r="C536" s="578" t="s">
        <v>922</v>
      </c>
      <c r="D536" s="578" t="s">
        <v>320</v>
      </c>
      <c r="E536" s="578" t="s">
        <v>1747</v>
      </c>
      <c r="F536" s="578" t="s">
        <v>405</v>
      </c>
      <c r="G536" s="578" t="s">
        <v>258</v>
      </c>
      <c r="H536" s="578" t="s">
        <v>922</v>
      </c>
      <c r="I536" s="565" t="s">
        <v>5476</v>
      </c>
      <c r="J536" s="578" t="s">
        <v>4982</v>
      </c>
      <c r="K536" s="610" t="s">
        <v>2633</v>
      </c>
      <c r="L536" s="613" t="s">
        <v>316</v>
      </c>
      <c r="M536" s="1197" t="s">
        <v>960</v>
      </c>
    </row>
    <row r="537" spans="1:16" ht="25.5">
      <c r="A537" s="584" t="s">
        <v>87</v>
      </c>
      <c r="B537" s="580" t="s">
        <v>599</v>
      </c>
      <c r="C537" s="578" t="s">
        <v>2030</v>
      </c>
      <c r="D537" s="578" t="s">
        <v>2031</v>
      </c>
      <c r="E537" s="578" t="s">
        <v>912</v>
      </c>
      <c r="F537" s="578" t="s">
        <v>1672</v>
      </c>
      <c r="G537" s="578" t="s">
        <v>3744</v>
      </c>
      <c r="H537" s="578" t="s">
        <v>3744</v>
      </c>
      <c r="I537" s="565" t="s">
        <v>5675</v>
      </c>
      <c r="J537" s="578" t="s">
        <v>2407</v>
      </c>
      <c r="K537" s="600" t="s">
        <v>6012</v>
      </c>
      <c r="L537" s="577" t="s">
        <v>6690</v>
      </c>
      <c r="M537" s="1197" t="s">
        <v>1656</v>
      </c>
    </row>
    <row r="538" spans="1:16">
      <c r="A538" s="585" t="s">
        <v>88</v>
      </c>
      <c r="B538" s="581" t="s">
        <v>2032</v>
      </c>
      <c r="C538" s="578" t="s">
        <v>2033</v>
      </c>
      <c r="D538" s="578" t="s">
        <v>1389</v>
      </c>
      <c r="E538" s="578" t="s">
        <v>405</v>
      </c>
      <c r="F538" s="578" t="s">
        <v>1673</v>
      </c>
      <c r="G538" s="578" t="s">
        <v>3745</v>
      </c>
      <c r="H538" s="578" t="s">
        <v>3745</v>
      </c>
      <c r="I538" s="565" t="s">
        <v>408</v>
      </c>
      <c r="J538" s="578" t="s">
        <v>960</v>
      </c>
      <c r="K538" s="600" t="s">
        <v>6013</v>
      </c>
      <c r="L538" s="577" t="s">
        <v>960</v>
      </c>
      <c r="M538" s="1197" t="s">
        <v>3430</v>
      </c>
    </row>
    <row r="539" spans="1:16">
      <c r="A539" s="584" t="s">
        <v>687</v>
      </c>
      <c r="B539" s="580"/>
      <c r="C539" s="578"/>
      <c r="D539" s="565" t="s">
        <v>2015</v>
      </c>
      <c r="E539" s="565" t="s">
        <v>142</v>
      </c>
      <c r="F539" s="565" t="s">
        <v>2499</v>
      </c>
      <c r="G539" s="565" t="s">
        <v>3745</v>
      </c>
      <c r="H539" s="565" t="s">
        <v>191</v>
      </c>
      <c r="I539" s="565" t="s">
        <v>5676</v>
      </c>
      <c r="J539" s="578" t="s">
        <v>3755</v>
      </c>
      <c r="K539" s="600" t="s">
        <v>119</v>
      </c>
      <c r="L539" s="577" t="s">
        <v>3755</v>
      </c>
      <c r="M539" s="1197" t="s">
        <v>3755</v>
      </c>
    </row>
    <row r="540" spans="1:16">
      <c r="A540" s="585" t="s">
        <v>688</v>
      </c>
      <c r="B540" s="581"/>
      <c r="C540" s="578"/>
      <c r="D540" s="578" t="s">
        <v>685</v>
      </c>
      <c r="E540" s="578" t="s">
        <v>405</v>
      </c>
      <c r="F540" s="578" t="s">
        <v>1747</v>
      </c>
      <c r="G540" s="578" t="s">
        <v>142</v>
      </c>
      <c r="H540" s="578" t="s">
        <v>1062</v>
      </c>
      <c r="I540" s="565" t="s">
        <v>960</v>
      </c>
      <c r="J540" s="578" t="s">
        <v>3756</v>
      </c>
      <c r="K540" s="600" t="s">
        <v>355</v>
      </c>
      <c r="L540" s="577" t="s">
        <v>3756</v>
      </c>
      <c r="M540" s="1197" t="s">
        <v>3756</v>
      </c>
    </row>
    <row r="541" spans="1:16" ht="25.5">
      <c r="A541" s="584" t="s">
        <v>689</v>
      </c>
      <c r="B541" s="580"/>
      <c r="C541" s="578"/>
      <c r="D541" s="578" t="s">
        <v>406</v>
      </c>
      <c r="E541" s="578" t="s">
        <v>2500</v>
      </c>
      <c r="F541" s="578" t="s">
        <v>3431</v>
      </c>
      <c r="G541" s="578" t="s">
        <v>405</v>
      </c>
      <c r="H541" s="578" t="s">
        <v>124</v>
      </c>
      <c r="I541" s="565" t="s">
        <v>5478</v>
      </c>
      <c r="J541" s="578" t="s">
        <v>1530</v>
      </c>
      <c r="K541" s="600" t="s">
        <v>6014</v>
      </c>
      <c r="L541" s="577" t="s">
        <v>1530</v>
      </c>
      <c r="M541" s="1197" t="s">
        <v>7003</v>
      </c>
    </row>
    <row r="542" spans="1:16">
      <c r="A542" s="585" t="s">
        <v>690</v>
      </c>
      <c r="B542" s="581"/>
      <c r="C542" s="578"/>
      <c r="D542" s="578" t="s">
        <v>597</v>
      </c>
      <c r="E542" s="578" t="s">
        <v>2501</v>
      </c>
      <c r="F542" s="578" t="s">
        <v>922</v>
      </c>
      <c r="G542" s="578" t="s">
        <v>3746</v>
      </c>
      <c r="H542" s="578" t="s">
        <v>147</v>
      </c>
      <c r="I542" s="565" t="s">
        <v>408</v>
      </c>
      <c r="J542" s="578" t="s">
        <v>3256</v>
      </c>
      <c r="K542" s="600" t="s">
        <v>316</v>
      </c>
      <c r="L542" s="577" t="s">
        <v>3256</v>
      </c>
      <c r="M542" s="1197" t="s">
        <v>320</v>
      </c>
    </row>
    <row r="543" spans="1:16">
      <c r="A543" s="584" t="s">
        <v>691</v>
      </c>
      <c r="B543" s="580"/>
      <c r="C543" s="578"/>
      <c r="D543" s="578" t="s">
        <v>2019</v>
      </c>
      <c r="E543" s="578" t="s">
        <v>1672</v>
      </c>
      <c r="F543" s="578" t="s">
        <v>912</v>
      </c>
      <c r="G543" s="578" t="s">
        <v>3430</v>
      </c>
      <c r="H543" s="578" t="s">
        <v>3429</v>
      </c>
      <c r="I543" s="565" t="s">
        <v>119</v>
      </c>
      <c r="J543" s="578" t="s">
        <v>462</v>
      </c>
      <c r="K543" s="600" t="s">
        <v>6015</v>
      </c>
      <c r="L543" s="577" t="s">
        <v>6686</v>
      </c>
      <c r="M543" s="1197" t="s">
        <v>3751</v>
      </c>
    </row>
    <row r="544" spans="1:16" ht="25.5">
      <c r="A544" s="585" t="s">
        <v>692</v>
      </c>
      <c r="B544" s="581"/>
      <c r="C544" s="578"/>
      <c r="D544" s="578" t="s">
        <v>2021</v>
      </c>
      <c r="E544" s="578" t="s">
        <v>1673</v>
      </c>
      <c r="F544" s="578" t="s">
        <v>405</v>
      </c>
      <c r="G544" s="578" t="s">
        <v>3747</v>
      </c>
      <c r="H544" s="578" t="s">
        <v>447</v>
      </c>
      <c r="I544" s="565" t="s">
        <v>355</v>
      </c>
      <c r="J544" s="578" t="s">
        <v>2733</v>
      </c>
      <c r="K544" s="600" t="s">
        <v>916</v>
      </c>
      <c r="L544" s="577" t="s">
        <v>2746</v>
      </c>
      <c r="M544" s="1197" t="s">
        <v>3829</v>
      </c>
    </row>
    <row r="545" spans="1:16">
      <c r="A545" s="584" t="s">
        <v>693</v>
      </c>
      <c r="B545" s="580"/>
      <c r="C545" s="578"/>
      <c r="D545" s="578" t="s">
        <v>911</v>
      </c>
      <c r="E545" s="578" t="s">
        <v>908</v>
      </c>
      <c r="F545" s="578" t="s">
        <v>1209</v>
      </c>
      <c r="G545" s="578" t="s">
        <v>160</v>
      </c>
      <c r="H545" s="578" t="s">
        <v>4499</v>
      </c>
      <c r="I545" s="565" t="s">
        <v>143</v>
      </c>
      <c r="J545" s="578" t="s">
        <v>124</v>
      </c>
      <c r="K545" s="600" t="s">
        <v>6016</v>
      </c>
      <c r="L545" s="577" t="s">
        <v>6691</v>
      </c>
      <c r="M545" s="1197" t="s">
        <v>1437</v>
      </c>
    </row>
    <row r="546" spans="1:16">
      <c r="A546" s="585" t="s">
        <v>694</v>
      </c>
      <c r="B546" s="581"/>
      <c r="C546" s="578"/>
      <c r="D546" s="578" t="s">
        <v>2018</v>
      </c>
      <c r="E546" s="578" t="s">
        <v>412</v>
      </c>
      <c r="F546" s="578" t="s">
        <v>405</v>
      </c>
      <c r="G546" s="578" t="s">
        <v>401</v>
      </c>
      <c r="H546" s="578" t="s">
        <v>3754</v>
      </c>
      <c r="I546" s="565" t="s">
        <v>415</v>
      </c>
      <c r="J546" s="578" t="s">
        <v>147</v>
      </c>
      <c r="K546" s="600" t="s">
        <v>405</v>
      </c>
      <c r="L546" s="577" t="s">
        <v>674</v>
      </c>
      <c r="M546" s="1197" t="s">
        <v>409</v>
      </c>
    </row>
    <row r="547" spans="1:16">
      <c r="A547" s="584" t="s">
        <v>695</v>
      </c>
      <c r="B547" s="580"/>
      <c r="C547" s="578"/>
      <c r="D547" s="578" t="s">
        <v>142</v>
      </c>
      <c r="E547" s="578" t="s">
        <v>2502</v>
      </c>
      <c r="F547" s="578" t="s">
        <v>3432</v>
      </c>
      <c r="G547" s="578" t="s">
        <v>402</v>
      </c>
      <c r="H547" s="578" t="s">
        <v>4500</v>
      </c>
      <c r="I547" s="565" t="s">
        <v>5195</v>
      </c>
      <c r="J547" s="578" t="s">
        <v>1471</v>
      </c>
      <c r="K547" s="600" t="s">
        <v>6017</v>
      </c>
      <c r="L547" s="577" t="s">
        <v>3730</v>
      </c>
      <c r="M547" s="1197" t="s">
        <v>2496</v>
      </c>
    </row>
    <row r="548" spans="1:16">
      <c r="A548" s="585" t="s">
        <v>696</v>
      </c>
      <c r="B548" s="581"/>
      <c r="C548" s="578"/>
      <c r="D548" s="578" t="s">
        <v>2021</v>
      </c>
      <c r="E548" s="578" t="s">
        <v>2503</v>
      </c>
      <c r="F548" s="578" t="s">
        <v>415</v>
      </c>
      <c r="G548" s="578" t="s">
        <v>1656</v>
      </c>
      <c r="H548" s="578" t="s">
        <v>4501</v>
      </c>
      <c r="I548" s="565" t="s">
        <v>1747</v>
      </c>
      <c r="J548" s="578" t="s">
        <v>408</v>
      </c>
      <c r="K548" s="600" t="s">
        <v>5464</v>
      </c>
      <c r="L548" s="577" t="s">
        <v>6692</v>
      </c>
      <c r="M548" s="1197" t="s">
        <v>320</v>
      </c>
    </row>
    <row r="549" spans="1:16">
      <c r="A549" s="584" t="s">
        <v>697</v>
      </c>
      <c r="B549" s="580"/>
      <c r="C549" s="578"/>
      <c r="D549" s="578" t="s">
        <v>2034</v>
      </c>
      <c r="E549" s="578"/>
      <c r="F549" s="578"/>
      <c r="G549" s="578" t="s">
        <v>3430</v>
      </c>
      <c r="H549" s="578"/>
      <c r="I549" s="578"/>
      <c r="J549" s="578"/>
      <c r="L549" s="600"/>
      <c r="M549" s="1302" t="s">
        <v>3430</v>
      </c>
    </row>
    <row r="550" spans="1:16">
      <c r="A550" s="585" t="s">
        <v>698</v>
      </c>
      <c r="B550" s="581"/>
      <c r="C550" s="578"/>
      <c r="D550" s="578" t="s">
        <v>2035</v>
      </c>
      <c r="E550" s="578"/>
      <c r="F550" s="578"/>
      <c r="G550" s="578"/>
      <c r="H550" s="578"/>
      <c r="I550" s="578"/>
      <c r="J550" s="578"/>
      <c r="L550" s="600"/>
      <c r="M550" s="597"/>
    </row>
    <row r="551" spans="1:16">
      <c r="A551" s="584" t="s">
        <v>699</v>
      </c>
      <c r="B551" s="580"/>
      <c r="C551" s="578"/>
      <c r="D551" s="578" t="s">
        <v>2036</v>
      </c>
      <c r="E551" s="578"/>
      <c r="F551" s="578"/>
      <c r="G551" s="578"/>
      <c r="H551" s="578"/>
      <c r="I551" s="578"/>
      <c r="J551" s="578"/>
      <c r="L551" s="600"/>
      <c r="M551" s="597"/>
    </row>
    <row r="552" spans="1:16">
      <c r="A552" s="585" t="s">
        <v>700</v>
      </c>
      <c r="B552" s="581"/>
      <c r="C552" s="578"/>
      <c r="D552" s="578" t="s">
        <v>2037</v>
      </c>
      <c r="E552" s="578"/>
      <c r="F552" s="578"/>
      <c r="G552" s="578"/>
      <c r="H552" s="578"/>
      <c r="I552" s="578"/>
      <c r="J552" s="578"/>
      <c r="L552" s="600"/>
      <c r="M552" s="597"/>
    </row>
    <row r="553" spans="1:16">
      <c r="A553" s="584" t="s">
        <v>2317</v>
      </c>
      <c r="B553" s="580"/>
      <c r="C553" s="578"/>
      <c r="D553" s="578" t="s">
        <v>298</v>
      </c>
      <c r="E553" s="578"/>
      <c r="F553" s="578"/>
      <c r="G553" s="578"/>
      <c r="H553" s="578"/>
      <c r="I553" s="578"/>
      <c r="J553" s="578"/>
      <c r="K553" s="610"/>
      <c r="L553" s="610"/>
      <c r="M553" s="597"/>
    </row>
    <row r="554" spans="1:16">
      <c r="A554" s="585" t="s">
        <v>2318</v>
      </c>
      <c r="B554" s="581"/>
      <c r="C554" s="578"/>
      <c r="D554" s="578" t="s">
        <v>410</v>
      </c>
      <c r="E554" s="578"/>
      <c r="F554" s="578"/>
      <c r="G554" s="578"/>
      <c r="H554" s="578"/>
      <c r="I554" s="578"/>
      <c r="J554" s="578"/>
      <c r="K554" s="610"/>
      <c r="L554" s="610"/>
      <c r="M554" s="597"/>
    </row>
    <row r="555" spans="1:16">
      <c r="A555" s="584" t="s">
        <v>2319</v>
      </c>
      <c r="B555" s="580"/>
      <c r="C555" s="578"/>
      <c r="D555" s="578" t="s">
        <v>2038</v>
      </c>
      <c r="E555" s="578"/>
      <c r="F555" s="578"/>
      <c r="G555" s="578"/>
      <c r="H555" s="578"/>
      <c r="I555" s="578"/>
      <c r="J555" s="578"/>
      <c r="K555" s="610"/>
      <c r="L555" s="610"/>
      <c r="M555" s="597"/>
    </row>
    <row r="556" spans="1:16">
      <c r="A556" s="585" t="s">
        <v>2320</v>
      </c>
      <c r="B556" s="581"/>
      <c r="C556" s="578"/>
      <c r="D556" s="578" t="s">
        <v>2039</v>
      </c>
      <c r="E556" s="578"/>
      <c r="F556" s="578"/>
      <c r="G556" s="578"/>
      <c r="H556" s="578"/>
      <c r="I556" s="578"/>
      <c r="J556" s="578"/>
      <c r="K556" s="610"/>
      <c r="L556" s="610"/>
      <c r="M556" s="597"/>
    </row>
    <row r="557" spans="1:16">
      <c r="A557" s="584" t="s">
        <v>2321</v>
      </c>
      <c r="B557" s="580"/>
      <c r="C557" s="578"/>
      <c r="D557" s="578" t="s">
        <v>2029</v>
      </c>
      <c r="E557" s="578"/>
      <c r="F557" s="578"/>
      <c r="G557" s="578"/>
      <c r="H557" s="578"/>
      <c r="I557" s="578"/>
      <c r="J557" s="578"/>
      <c r="K557" s="610"/>
      <c r="L557" s="610"/>
      <c r="M557" s="597"/>
    </row>
    <row r="558" spans="1:16">
      <c r="A558" s="585" t="s">
        <v>2322</v>
      </c>
      <c r="B558" s="581"/>
      <c r="C558" s="578"/>
      <c r="D558" s="578" t="s">
        <v>2021</v>
      </c>
      <c r="E558" s="578"/>
      <c r="F558" s="578"/>
      <c r="G558" s="578"/>
      <c r="H558" s="578"/>
      <c r="I558" s="578"/>
      <c r="J558" s="578"/>
      <c r="K558" s="610"/>
      <c r="L558" s="610"/>
      <c r="M558" s="597"/>
    </row>
    <row r="559" spans="1:16" ht="15.75">
      <c r="A559" s="638" t="s">
        <v>32</v>
      </c>
      <c r="B559" s="639" t="s">
        <v>16</v>
      </c>
      <c r="C559" s="639" t="s">
        <v>1829</v>
      </c>
      <c r="D559" s="639" t="s">
        <v>1830</v>
      </c>
      <c r="E559" s="639" t="s">
        <v>2325</v>
      </c>
      <c r="F559" s="639">
        <v>2013</v>
      </c>
      <c r="G559" s="639" t="s">
        <v>3553</v>
      </c>
      <c r="H559" s="640" t="s">
        <v>4165</v>
      </c>
      <c r="I559" s="641" t="s">
        <v>4674</v>
      </c>
      <c r="J559" s="641" t="s">
        <v>4675</v>
      </c>
      <c r="K559" s="539" t="s">
        <v>5846</v>
      </c>
      <c r="L559" s="539" t="s">
        <v>6494</v>
      </c>
      <c r="M559" s="531" t="s">
        <v>6914</v>
      </c>
    </row>
    <row r="560" spans="1:16" ht="25.5">
      <c r="A560" s="584" t="s">
        <v>69</v>
      </c>
      <c r="B560" s="580" t="s">
        <v>2040</v>
      </c>
      <c r="C560" s="578" t="s">
        <v>925</v>
      </c>
      <c r="D560" s="565" t="s">
        <v>1676</v>
      </c>
      <c r="E560" s="565" t="s">
        <v>937</v>
      </c>
      <c r="F560" s="565" t="s">
        <v>1681</v>
      </c>
      <c r="G560" s="565" t="s">
        <v>3771</v>
      </c>
      <c r="H560" s="565" t="s">
        <v>4358</v>
      </c>
      <c r="I560" s="565" t="s">
        <v>3772</v>
      </c>
      <c r="J560" s="578" t="s">
        <v>4983</v>
      </c>
      <c r="K560" s="600" t="s">
        <v>6039</v>
      </c>
      <c r="L560" s="600" t="s">
        <v>264</v>
      </c>
      <c r="M560" s="1198" t="s">
        <v>312</v>
      </c>
      <c r="O560" s="275"/>
      <c r="P560" s="275"/>
    </row>
    <row r="561" spans="1:16" ht="15">
      <c r="A561" s="585" t="s">
        <v>70</v>
      </c>
      <c r="B561" s="581" t="s">
        <v>181</v>
      </c>
      <c r="C561" s="578" t="s">
        <v>181</v>
      </c>
      <c r="D561" s="578" t="s">
        <v>589</v>
      </c>
      <c r="E561" s="578" t="s">
        <v>1631</v>
      </c>
      <c r="F561" s="578" t="s">
        <v>1631</v>
      </c>
      <c r="G561" s="578" t="s">
        <v>160</v>
      </c>
      <c r="H561" s="578" t="s">
        <v>4359</v>
      </c>
      <c r="I561" s="565" t="s">
        <v>5229</v>
      </c>
      <c r="J561" s="578" t="s">
        <v>160</v>
      </c>
      <c r="K561" s="610" t="s">
        <v>1631</v>
      </c>
      <c r="L561" s="610" t="s">
        <v>533</v>
      </c>
      <c r="M561" s="1198" t="s">
        <v>1631</v>
      </c>
      <c r="O561" s="275"/>
      <c r="P561" s="275"/>
    </row>
    <row r="562" spans="1:16" ht="15">
      <c r="A562" s="584" t="s">
        <v>71</v>
      </c>
      <c r="B562" s="580" t="s">
        <v>2041</v>
      </c>
      <c r="C562" s="578" t="s">
        <v>927</v>
      </c>
      <c r="D562" s="578" t="s">
        <v>1677</v>
      </c>
      <c r="E562" s="578" t="s">
        <v>1677</v>
      </c>
      <c r="F562" s="578" t="s">
        <v>3253</v>
      </c>
      <c r="G562" s="578" t="s">
        <v>3772</v>
      </c>
      <c r="H562" s="578" t="s">
        <v>4360</v>
      </c>
      <c r="I562" s="565" t="s">
        <v>940</v>
      </c>
      <c r="J562" s="578" t="s">
        <v>3772</v>
      </c>
      <c r="K562" s="610" t="s">
        <v>499</v>
      </c>
      <c r="L562" s="610" t="s">
        <v>499</v>
      </c>
      <c r="M562" s="1198" t="s">
        <v>3772</v>
      </c>
      <c r="O562" s="275"/>
      <c r="P562" s="275"/>
    </row>
    <row r="563" spans="1:16" ht="15">
      <c r="A563" s="585" t="s">
        <v>72</v>
      </c>
      <c r="B563" s="581" t="s">
        <v>334</v>
      </c>
      <c r="C563" s="578" t="s">
        <v>1839</v>
      </c>
      <c r="D563" s="578" t="s">
        <v>2042</v>
      </c>
      <c r="E563" s="578" t="s">
        <v>242</v>
      </c>
      <c r="F563" s="578" t="s">
        <v>3254</v>
      </c>
      <c r="G563" s="578" t="s">
        <v>3773</v>
      </c>
      <c r="H563" s="578" t="s">
        <v>554</v>
      </c>
      <c r="I563" s="565" t="s">
        <v>160</v>
      </c>
      <c r="J563" s="578" t="s">
        <v>3290</v>
      </c>
      <c r="K563" s="610" t="s">
        <v>163</v>
      </c>
      <c r="L563" s="610" t="s">
        <v>163</v>
      </c>
      <c r="M563" s="1198" t="s">
        <v>4676</v>
      </c>
      <c r="O563" s="275"/>
      <c r="P563" s="275"/>
    </row>
    <row r="564" spans="1:16" ht="15">
      <c r="A564" s="584" t="s">
        <v>73</v>
      </c>
      <c r="B564" s="580" t="s">
        <v>264</v>
      </c>
      <c r="C564" s="578" t="s">
        <v>929</v>
      </c>
      <c r="D564" s="578" t="s">
        <v>2043</v>
      </c>
      <c r="E564" s="578" t="s">
        <v>1681</v>
      </c>
      <c r="F564" s="578" t="s">
        <v>3255</v>
      </c>
      <c r="G564" s="578" t="s">
        <v>1870</v>
      </c>
      <c r="H564" s="578" t="s">
        <v>4361</v>
      </c>
      <c r="I564" s="565" t="s">
        <v>5230</v>
      </c>
      <c r="J564" s="578" t="s">
        <v>4984</v>
      </c>
      <c r="K564" s="610" t="s">
        <v>6040</v>
      </c>
      <c r="L564" s="610" t="s">
        <v>3776</v>
      </c>
      <c r="M564" s="1198" t="s">
        <v>6041</v>
      </c>
      <c r="O564" s="275"/>
      <c r="P564" s="275"/>
    </row>
    <row r="565" spans="1:16" ht="15">
      <c r="A565" s="585" t="s">
        <v>74</v>
      </c>
      <c r="B565" s="581" t="s">
        <v>1836</v>
      </c>
      <c r="C565" s="578" t="s">
        <v>163</v>
      </c>
      <c r="D565" s="578" t="s">
        <v>671</v>
      </c>
      <c r="E565" s="578" t="s">
        <v>1631</v>
      </c>
      <c r="F565" s="578" t="s">
        <v>3256</v>
      </c>
      <c r="G565" s="578" t="s">
        <v>3568</v>
      </c>
      <c r="H565" s="578" t="s">
        <v>318</v>
      </c>
      <c r="I565" s="565" t="s">
        <v>322</v>
      </c>
      <c r="J565" s="578" t="s">
        <v>283</v>
      </c>
      <c r="K565" s="610" t="s">
        <v>671</v>
      </c>
      <c r="L565" s="610" t="s">
        <v>242</v>
      </c>
      <c r="M565" s="1198" t="s">
        <v>160</v>
      </c>
      <c r="O565" s="275"/>
      <c r="P565" s="275"/>
    </row>
    <row r="566" spans="1:16" ht="15">
      <c r="A566" s="584" t="s">
        <v>75</v>
      </c>
      <c r="B566" s="580" t="s">
        <v>339</v>
      </c>
      <c r="C566" s="578" t="s">
        <v>2044</v>
      </c>
      <c r="D566" s="578" t="s">
        <v>1331</v>
      </c>
      <c r="E566" s="578" t="s">
        <v>2338</v>
      </c>
      <c r="F566" s="578" t="s">
        <v>3257</v>
      </c>
      <c r="G566" s="578" t="s">
        <v>3774</v>
      </c>
      <c r="H566" s="578" t="s">
        <v>4362</v>
      </c>
      <c r="I566" s="565" t="s">
        <v>5677</v>
      </c>
      <c r="J566" s="578" t="s">
        <v>312</v>
      </c>
      <c r="K566" s="610" t="s">
        <v>3772</v>
      </c>
      <c r="L566" s="610" t="s">
        <v>2407</v>
      </c>
      <c r="M566" s="1198" t="s">
        <v>219</v>
      </c>
      <c r="O566" s="275"/>
      <c r="P566" s="275"/>
    </row>
    <row r="567" spans="1:16" ht="15">
      <c r="A567" s="585" t="s">
        <v>76</v>
      </c>
      <c r="B567" s="581" t="s">
        <v>1839</v>
      </c>
      <c r="C567" s="578" t="s">
        <v>181</v>
      </c>
      <c r="D567" s="578" t="s">
        <v>2042</v>
      </c>
      <c r="E567" s="578" t="s">
        <v>322</v>
      </c>
      <c r="F567" s="578" t="s">
        <v>3256</v>
      </c>
      <c r="G567" s="578" t="s">
        <v>3773</v>
      </c>
      <c r="H567" s="578" t="s">
        <v>181</v>
      </c>
      <c r="I567" s="565" t="s">
        <v>242</v>
      </c>
      <c r="J567" s="578" t="s">
        <v>283</v>
      </c>
      <c r="K567" s="610" t="s">
        <v>181</v>
      </c>
      <c r="L567" s="610" t="s">
        <v>242</v>
      </c>
      <c r="M567" s="1198" t="s">
        <v>5505</v>
      </c>
      <c r="O567" s="275"/>
      <c r="P567" s="275"/>
    </row>
    <row r="568" spans="1:16" ht="15">
      <c r="A568" s="584" t="s">
        <v>77</v>
      </c>
      <c r="B568" s="580" t="s">
        <v>2045</v>
      </c>
      <c r="C568" s="578" t="s">
        <v>933</v>
      </c>
      <c r="D568" s="578" t="s">
        <v>1679</v>
      </c>
      <c r="E568" s="578" t="s">
        <v>499</v>
      </c>
      <c r="F568" s="578" t="s">
        <v>3258</v>
      </c>
      <c r="G568" s="578" t="s">
        <v>3253</v>
      </c>
      <c r="H568" s="578" t="s">
        <v>3253</v>
      </c>
      <c r="I568" s="565" t="s">
        <v>935</v>
      </c>
      <c r="J568" s="578" t="s">
        <v>4986</v>
      </c>
      <c r="K568" s="610" t="s">
        <v>805</v>
      </c>
      <c r="L568" s="610" t="s">
        <v>2408</v>
      </c>
      <c r="M568" s="1198" t="s">
        <v>7011</v>
      </c>
      <c r="O568" s="275"/>
      <c r="P568" s="275"/>
    </row>
    <row r="569" spans="1:16" ht="15">
      <c r="A569" s="585" t="s">
        <v>78</v>
      </c>
      <c r="B569" s="581" t="s">
        <v>181</v>
      </c>
      <c r="C569" s="578" t="s">
        <v>181</v>
      </c>
      <c r="D569" s="578" t="s">
        <v>524</v>
      </c>
      <c r="E569" s="578" t="s">
        <v>2349</v>
      </c>
      <c r="F569" s="578" t="s">
        <v>322</v>
      </c>
      <c r="G569" s="578" t="s">
        <v>3775</v>
      </c>
      <c r="H569" s="578" t="s">
        <v>4359</v>
      </c>
      <c r="I569" s="565" t="s">
        <v>671</v>
      </c>
      <c r="J569" s="578" t="s">
        <v>960</v>
      </c>
      <c r="K569" s="610" t="s">
        <v>322</v>
      </c>
      <c r="L569" s="610" t="s">
        <v>6548</v>
      </c>
      <c r="M569" s="1198" t="s">
        <v>5989</v>
      </c>
      <c r="O569" s="275"/>
      <c r="P569" s="275"/>
    </row>
    <row r="570" spans="1:16" ht="15">
      <c r="A570" s="584" t="s">
        <v>79</v>
      </c>
      <c r="B570" s="580" t="s">
        <v>173</v>
      </c>
      <c r="C570" s="578" t="s">
        <v>934</v>
      </c>
      <c r="D570" s="578" t="s">
        <v>1680</v>
      </c>
      <c r="E570" s="578" t="s">
        <v>2507</v>
      </c>
      <c r="F570" s="578" t="s">
        <v>3251</v>
      </c>
      <c r="G570" s="578" t="s">
        <v>3776</v>
      </c>
      <c r="H570" s="578" t="s">
        <v>4363</v>
      </c>
      <c r="I570" s="565" t="s">
        <v>5232</v>
      </c>
      <c r="J570" s="578" t="s">
        <v>4987</v>
      </c>
      <c r="K570" s="610" t="s">
        <v>6041</v>
      </c>
      <c r="L570" s="610" t="s">
        <v>544</v>
      </c>
      <c r="M570" s="1198" t="s">
        <v>1870</v>
      </c>
    </row>
    <row r="571" spans="1:16" ht="15">
      <c r="A571" s="585" t="s">
        <v>80</v>
      </c>
      <c r="B571" s="581" t="s">
        <v>1839</v>
      </c>
      <c r="C571" s="578" t="s">
        <v>169</v>
      </c>
      <c r="D571" s="578" t="s">
        <v>1839</v>
      </c>
      <c r="E571" s="578" t="s">
        <v>249</v>
      </c>
      <c r="F571" s="578" t="s">
        <v>671</v>
      </c>
      <c r="G571" s="578" t="s">
        <v>242</v>
      </c>
      <c r="H571" s="578" t="s">
        <v>169</v>
      </c>
      <c r="I571" s="565" t="s">
        <v>283</v>
      </c>
      <c r="J571" s="578" t="s">
        <v>322</v>
      </c>
      <c r="K571" s="610" t="s">
        <v>160</v>
      </c>
      <c r="L571" s="610" t="s">
        <v>533</v>
      </c>
      <c r="M571" s="1198" t="s">
        <v>674</v>
      </c>
    </row>
    <row r="572" spans="1:16" ht="15">
      <c r="A572" s="584" t="s">
        <v>81</v>
      </c>
      <c r="B572" s="580" t="s">
        <v>291</v>
      </c>
      <c r="C572" s="578" t="s">
        <v>2047</v>
      </c>
      <c r="D572" s="578" t="s">
        <v>312</v>
      </c>
      <c r="E572" s="578" t="s">
        <v>1870</v>
      </c>
      <c r="F572" s="578" t="s">
        <v>2338</v>
      </c>
      <c r="G572" s="578" t="s">
        <v>2506</v>
      </c>
      <c r="H572" s="578" t="s">
        <v>4364</v>
      </c>
      <c r="I572" s="565" t="s">
        <v>4989</v>
      </c>
      <c r="J572" s="578" t="s">
        <v>1652</v>
      </c>
      <c r="K572" s="610" t="s">
        <v>3776</v>
      </c>
      <c r="L572" s="610" t="s">
        <v>3252</v>
      </c>
      <c r="M572" s="1198" t="s">
        <v>7012</v>
      </c>
    </row>
    <row r="573" spans="1:16" ht="15">
      <c r="A573" s="585" t="s">
        <v>82</v>
      </c>
      <c r="B573" s="581" t="s">
        <v>340</v>
      </c>
      <c r="C573" s="578" t="s">
        <v>163</v>
      </c>
      <c r="D573" s="578" t="s">
        <v>589</v>
      </c>
      <c r="E573" s="578" t="s">
        <v>671</v>
      </c>
      <c r="F573" s="578" t="s">
        <v>322</v>
      </c>
      <c r="G573" s="578" t="s">
        <v>3773</v>
      </c>
      <c r="H573" s="578" t="s">
        <v>549</v>
      </c>
      <c r="I573" s="565" t="s">
        <v>145</v>
      </c>
      <c r="J573" s="578" t="s">
        <v>322</v>
      </c>
      <c r="K573" s="610" t="s">
        <v>242</v>
      </c>
      <c r="L573" s="610" t="s">
        <v>249</v>
      </c>
      <c r="M573" s="1198" t="s">
        <v>249</v>
      </c>
    </row>
    <row r="574" spans="1:16" ht="15">
      <c r="A574" s="584" t="s">
        <v>83</v>
      </c>
      <c r="B574" s="580" t="s">
        <v>2048</v>
      </c>
      <c r="C574" s="578" t="s">
        <v>2049</v>
      </c>
      <c r="D574" s="578" t="s">
        <v>1681</v>
      </c>
      <c r="E574" s="578" t="s">
        <v>2508</v>
      </c>
      <c r="F574" s="578" t="s">
        <v>269</v>
      </c>
      <c r="G574" s="578" t="s">
        <v>2338</v>
      </c>
      <c r="H574" s="578" t="s">
        <v>4365</v>
      </c>
      <c r="I574" s="565" t="s">
        <v>1340</v>
      </c>
      <c r="J574" s="578" t="s">
        <v>4988</v>
      </c>
      <c r="K574" s="610" t="s">
        <v>6042</v>
      </c>
      <c r="L574" s="610" t="s">
        <v>312</v>
      </c>
      <c r="M574" s="1198" t="s">
        <v>4984</v>
      </c>
    </row>
    <row r="575" spans="1:16" ht="15">
      <c r="A575" s="585" t="s">
        <v>84</v>
      </c>
      <c r="B575" s="581" t="s">
        <v>304</v>
      </c>
      <c r="C575" s="578" t="s">
        <v>169</v>
      </c>
      <c r="D575" s="578" t="s">
        <v>589</v>
      </c>
      <c r="E575" s="578" t="s">
        <v>671</v>
      </c>
      <c r="F575" s="578" t="s">
        <v>3259</v>
      </c>
      <c r="G575" s="578" t="s">
        <v>322</v>
      </c>
      <c r="H575" s="578" t="s">
        <v>181</v>
      </c>
      <c r="I575" s="565" t="s">
        <v>242</v>
      </c>
      <c r="J575" s="578" t="s">
        <v>283</v>
      </c>
      <c r="K575" s="610" t="s">
        <v>242</v>
      </c>
      <c r="L575" s="610" t="s">
        <v>1631</v>
      </c>
      <c r="M575" s="1198" t="s">
        <v>1631</v>
      </c>
    </row>
    <row r="576" spans="1:16" ht="15">
      <c r="A576" s="584" t="s">
        <v>85</v>
      </c>
      <c r="B576" s="580" t="s">
        <v>285</v>
      </c>
      <c r="C576" s="578" t="s">
        <v>2050</v>
      </c>
      <c r="D576" s="578" t="s">
        <v>2051</v>
      </c>
      <c r="E576" s="578" t="s">
        <v>2509</v>
      </c>
      <c r="F576" s="578" t="s">
        <v>1331</v>
      </c>
      <c r="G576" s="578" t="s">
        <v>2505</v>
      </c>
      <c r="H576" s="578" t="s">
        <v>2505</v>
      </c>
      <c r="I576" s="565" t="s">
        <v>173</v>
      </c>
      <c r="J576" s="578" t="s">
        <v>4989</v>
      </c>
      <c r="K576" s="610" t="s">
        <v>264</v>
      </c>
      <c r="L576" s="610" t="s">
        <v>6549</v>
      </c>
      <c r="M576" s="1198" t="s">
        <v>7013</v>
      </c>
    </row>
    <row r="577" spans="1:13" ht="15">
      <c r="A577" s="585" t="s">
        <v>86</v>
      </c>
      <c r="B577" s="581" t="s">
        <v>2042</v>
      </c>
      <c r="C577" s="578" t="s">
        <v>340</v>
      </c>
      <c r="D577" s="578" t="s">
        <v>181</v>
      </c>
      <c r="E577" s="578" t="s">
        <v>671</v>
      </c>
      <c r="F577" s="578" t="s">
        <v>469</v>
      </c>
      <c r="G577" s="578" t="s">
        <v>242</v>
      </c>
      <c r="H577" s="578" t="s">
        <v>4359</v>
      </c>
      <c r="I577" s="565" t="s">
        <v>322</v>
      </c>
      <c r="J577" s="578" t="s">
        <v>4985</v>
      </c>
      <c r="K577" s="610" t="s">
        <v>322</v>
      </c>
      <c r="L577" s="610" t="s">
        <v>463</v>
      </c>
      <c r="M577" s="1198" t="s">
        <v>12</v>
      </c>
    </row>
    <row r="578" spans="1:13" ht="15">
      <c r="A578" s="584" t="s">
        <v>87</v>
      </c>
      <c r="B578" s="580" t="s">
        <v>325</v>
      </c>
      <c r="C578" s="578" t="s">
        <v>2046</v>
      </c>
      <c r="D578" s="578" t="s">
        <v>1325</v>
      </c>
      <c r="E578" s="578" t="s">
        <v>1679</v>
      </c>
      <c r="F578" s="578" t="s">
        <v>1679</v>
      </c>
      <c r="G578" s="578" t="s">
        <v>3777</v>
      </c>
      <c r="H578" s="578" t="s">
        <v>4366</v>
      </c>
      <c r="I578" s="565" t="s">
        <v>5234</v>
      </c>
      <c r="J578" s="578" t="s">
        <v>4990</v>
      </c>
      <c r="K578" s="610" t="s">
        <v>4786</v>
      </c>
      <c r="L578" s="610" t="s">
        <v>6550</v>
      </c>
      <c r="M578" s="1198" t="s">
        <v>2646</v>
      </c>
    </row>
    <row r="579" spans="1:13" ht="15">
      <c r="A579" s="585" t="s">
        <v>88</v>
      </c>
      <c r="B579" s="581" t="s">
        <v>1836</v>
      </c>
      <c r="C579" s="578" t="s">
        <v>160</v>
      </c>
      <c r="D579" s="578" t="s">
        <v>2042</v>
      </c>
      <c r="E579" s="578" t="s">
        <v>2510</v>
      </c>
      <c r="F579" s="578" t="s">
        <v>549</v>
      </c>
      <c r="G579" s="578" t="s">
        <v>322</v>
      </c>
      <c r="H579" s="578" t="s">
        <v>181</v>
      </c>
      <c r="I579" s="565" t="s">
        <v>160</v>
      </c>
      <c r="J579" s="578" t="s">
        <v>683</v>
      </c>
      <c r="K579" s="610" t="s">
        <v>207</v>
      </c>
      <c r="L579" s="610" t="s">
        <v>454</v>
      </c>
      <c r="M579" s="1198" t="s">
        <v>147</v>
      </c>
    </row>
    <row r="580" spans="1:13" ht="15.75">
      <c r="A580" s="638" t="s">
        <v>33</v>
      </c>
      <c r="B580" s="639" t="s">
        <v>16</v>
      </c>
      <c r="C580" s="639" t="s">
        <v>1829</v>
      </c>
      <c r="D580" s="639" t="s">
        <v>1830</v>
      </c>
      <c r="E580" s="639" t="s">
        <v>2325</v>
      </c>
      <c r="F580" s="639">
        <v>2013</v>
      </c>
      <c r="G580" s="639" t="s">
        <v>3553</v>
      </c>
      <c r="H580" s="640" t="s">
        <v>4165</v>
      </c>
      <c r="I580" s="641" t="s">
        <v>4674</v>
      </c>
      <c r="J580" s="641" t="s">
        <v>4675</v>
      </c>
      <c r="K580" s="539" t="s">
        <v>5846</v>
      </c>
      <c r="L580" s="539" t="s">
        <v>6494</v>
      </c>
      <c r="M580" s="531" t="s">
        <v>6914</v>
      </c>
    </row>
    <row r="581" spans="1:13">
      <c r="A581" s="584" t="s">
        <v>69</v>
      </c>
      <c r="B581" s="580" t="s">
        <v>428</v>
      </c>
      <c r="C581" s="578" t="s">
        <v>2053</v>
      </c>
      <c r="D581" s="565" t="s">
        <v>448</v>
      </c>
      <c r="E581" s="565" t="s">
        <v>2520</v>
      </c>
      <c r="F581" s="565" t="s">
        <v>216</v>
      </c>
      <c r="G581" s="565" t="s">
        <v>949</v>
      </c>
      <c r="H581" s="565" t="s">
        <v>216</v>
      </c>
      <c r="I581" s="565" t="s">
        <v>897</v>
      </c>
      <c r="J581" s="578" t="s">
        <v>216</v>
      </c>
      <c r="K581" s="592"/>
      <c r="L581" s="600"/>
      <c r="M581" s="1302" t="s">
        <v>5315</v>
      </c>
    </row>
    <row r="582" spans="1:13">
      <c r="A582" s="585" t="s">
        <v>70</v>
      </c>
      <c r="B582" s="581" t="s">
        <v>418</v>
      </c>
      <c r="C582" s="578" t="s">
        <v>358</v>
      </c>
      <c r="D582" s="578" t="s">
        <v>1691</v>
      </c>
      <c r="E582" s="578" t="s">
        <v>331</v>
      </c>
      <c r="F582" s="578" t="s">
        <v>448</v>
      </c>
      <c r="G582" s="578" t="s">
        <v>1702</v>
      </c>
      <c r="H582" s="578" t="s">
        <v>4435</v>
      </c>
      <c r="I582" s="565" t="s">
        <v>4925</v>
      </c>
      <c r="J582" s="578" t="s">
        <v>2559</v>
      </c>
      <c r="K582" s="610"/>
      <c r="L582" s="610"/>
      <c r="M582" s="1302" t="s">
        <v>249</v>
      </c>
    </row>
    <row r="583" spans="1:13">
      <c r="A583" s="584" t="s">
        <v>71</v>
      </c>
      <c r="B583" s="580" t="s">
        <v>430</v>
      </c>
      <c r="C583" s="578" t="s">
        <v>216</v>
      </c>
      <c r="D583" s="578" t="s">
        <v>216</v>
      </c>
      <c r="E583" s="578" t="s">
        <v>216</v>
      </c>
      <c r="F583" s="578" t="s">
        <v>423</v>
      </c>
      <c r="G583" s="578" t="s">
        <v>897</v>
      </c>
      <c r="H583" s="578" t="s">
        <v>949</v>
      </c>
      <c r="I583" s="565" t="s">
        <v>949</v>
      </c>
      <c r="J583" s="578" t="s">
        <v>423</v>
      </c>
      <c r="K583" s="610"/>
      <c r="L583" s="610"/>
      <c r="M583" s="1302" t="s">
        <v>7270</v>
      </c>
    </row>
    <row r="584" spans="1:13">
      <c r="A584" s="585" t="s">
        <v>72</v>
      </c>
      <c r="B584" s="581" t="s">
        <v>416</v>
      </c>
      <c r="C584" s="578" t="s">
        <v>1333</v>
      </c>
      <c r="D584" s="578" t="s">
        <v>1691</v>
      </c>
      <c r="E584" s="578" t="s">
        <v>2521</v>
      </c>
      <c r="F584" s="578" t="s">
        <v>448</v>
      </c>
      <c r="G584" s="578" t="s">
        <v>4062</v>
      </c>
      <c r="H584" s="578" t="s">
        <v>4438</v>
      </c>
      <c r="I584" s="565" t="s">
        <v>282</v>
      </c>
      <c r="J584" s="578" t="s">
        <v>2559</v>
      </c>
      <c r="K584" s="610"/>
      <c r="L584" s="610"/>
      <c r="M584" s="1302" t="s">
        <v>7269</v>
      </c>
    </row>
    <row r="585" spans="1:13">
      <c r="A585" s="584" t="s">
        <v>73</v>
      </c>
      <c r="B585" s="580" t="s">
        <v>422</v>
      </c>
      <c r="C585" s="578" t="s">
        <v>423</v>
      </c>
      <c r="D585" s="578" t="s">
        <v>2054</v>
      </c>
      <c r="E585" s="578" t="s">
        <v>2522</v>
      </c>
      <c r="F585" s="578" t="s">
        <v>949</v>
      </c>
      <c r="G585" s="578" t="s">
        <v>423</v>
      </c>
      <c r="H585" s="578" t="s">
        <v>423</v>
      </c>
      <c r="I585" s="565" t="s">
        <v>942</v>
      </c>
      <c r="J585" s="578" t="s">
        <v>1694</v>
      </c>
      <c r="L585" s="600"/>
      <c r="M585" s="1302" t="s">
        <v>7271</v>
      </c>
    </row>
    <row r="586" spans="1:13">
      <c r="A586" s="585" t="s">
        <v>74</v>
      </c>
      <c r="B586" s="581" t="s">
        <v>421</v>
      </c>
      <c r="C586" s="578" t="s">
        <v>1333</v>
      </c>
      <c r="D586" s="578" t="s">
        <v>2055</v>
      </c>
      <c r="E586" s="578" t="s">
        <v>2521</v>
      </c>
      <c r="F586" s="578" t="s">
        <v>3143</v>
      </c>
      <c r="G586" s="578" t="s">
        <v>4062</v>
      </c>
      <c r="H586" s="578" t="s">
        <v>4435</v>
      </c>
      <c r="I586" s="565" t="s">
        <v>4925</v>
      </c>
      <c r="J586" s="578" t="s">
        <v>819</v>
      </c>
      <c r="L586" s="600"/>
      <c r="M586" s="1302" t="s">
        <v>249</v>
      </c>
    </row>
    <row r="587" spans="1:13">
      <c r="A587" s="584" t="s">
        <v>75</v>
      </c>
      <c r="B587" s="580" t="s">
        <v>2056</v>
      </c>
      <c r="C587" s="578" t="s">
        <v>2057</v>
      </c>
      <c r="D587" s="578" t="s">
        <v>1694</v>
      </c>
      <c r="E587" s="578" t="s">
        <v>2523</v>
      </c>
      <c r="F587" s="578" t="s">
        <v>1700</v>
      </c>
      <c r="G587" s="578" t="s">
        <v>4063</v>
      </c>
      <c r="H587" s="578" t="s">
        <v>4063</v>
      </c>
      <c r="I587" s="565" t="s">
        <v>5305</v>
      </c>
      <c r="J587" s="578" t="s">
        <v>431</v>
      </c>
      <c r="L587" s="600"/>
      <c r="M587" s="1302" t="s">
        <v>4063</v>
      </c>
    </row>
    <row r="588" spans="1:13">
      <c r="A588" s="585" t="s">
        <v>76</v>
      </c>
      <c r="B588" s="581" t="s">
        <v>358</v>
      </c>
      <c r="C588" s="578" t="s">
        <v>463</v>
      </c>
      <c r="D588" s="578" t="s">
        <v>2058</v>
      </c>
      <c r="E588" s="578" t="s">
        <v>210</v>
      </c>
      <c r="F588" s="578" t="s">
        <v>3260</v>
      </c>
      <c r="G588" s="578" t="s">
        <v>4064</v>
      </c>
      <c r="H588" s="578" t="s">
        <v>4344</v>
      </c>
      <c r="I588" s="565" t="s">
        <v>5609</v>
      </c>
      <c r="J588" s="578" t="s">
        <v>1417</v>
      </c>
      <c r="L588" s="600"/>
      <c r="M588" s="1302" t="s">
        <v>1086</v>
      </c>
    </row>
    <row r="589" spans="1:13">
      <c r="A589" s="584" t="s">
        <v>77</v>
      </c>
      <c r="B589" s="580" t="s">
        <v>2059</v>
      </c>
      <c r="C589" s="578" t="s">
        <v>2060</v>
      </c>
      <c r="D589" s="578" t="s">
        <v>805</v>
      </c>
      <c r="E589" s="578" t="s">
        <v>1700</v>
      </c>
      <c r="F589" s="578" t="s">
        <v>3263</v>
      </c>
      <c r="G589" s="578" t="s">
        <v>4063</v>
      </c>
      <c r="H589" s="578" t="s">
        <v>4503</v>
      </c>
      <c r="I589" s="565" t="s">
        <v>1658</v>
      </c>
      <c r="J589" s="578" t="s">
        <v>4068</v>
      </c>
      <c r="L589" s="600"/>
      <c r="M589" s="1302" t="s">
        <v>4991</v>
      </c>
    </row>
    <row r="590" spans="1:13">
      <c r="A590" s="585" t="s">
        <v>78</v>
      </c>
      <c r="B590" s="581" t="s">
        <v>2061</v>
      </c>
      <c r="C590" s="578" t="s">
        <v>2062</v>
      </c>
      <c r="D590" s="578" t="s">
        <v>2058</v>
      </c>
      <c r="E590" s="578" t="s">
        <v>296</v>
      </c>
      <c r="F590" s="578" t="s">
        <v>1547</v>
      </c>
      <c r="G590" s="578" t="s">
        <v>4065</v>
      </c>
      <c r="H590" s="578" t="s">
        <v>4438</v>
      </c>
      <c r="I590" s="565" t="s">
        <v>1890</v>
      </c>
      <c r="J590" s="578" t="s">
        <v>1417</v>
      </c>
      <c r="L590" s="600"/>
      <c r="M590" s="1302" t="s">
        <v>2062</v>
      </c>
    </row>
    <row r="591" spans="1:13">
      <c r="A591" s="584" t="s">
        <v>79</v>
      </c>
      <c r="B591" s="580" t="s">
        <v>423</v>
      </c>
      <c r="C591" s="578" t="s">
        <v>2063</v>
      </c>
      <c r="D591" s="578" t="s">
        <v>1696</v>
      </c>
      <c r="E591" s="578" t="s">
        <v>2524</v>
      </c>
      <c r="F591" s="578"/>
      <c r="G591" s="578" t="s">
        <v>4066</v>
      </c>
      <c r="H591" s="578" t="s">
        <v>4068</v>
      </c>
      <c r="I591" s="565" t="s">
        <v>5307</v>
      </c>
      <c r="J591" s="578" t="s">
        <v>2520</v>
      </c>
      <c r="L591" s="600"/>
      <c r="M591" s="1302" t="s">
        <v>949</v>
      </c>
    </row>
    <row r="592" spans="1:13">
      <c r="A592" s="585" t="s">
        <v>80</v>
      </c>
      <c r="B592" s="581" t="s">
        <v>420</v>
      </c>
      <c r="C592" s="578" t="s">
        <v>1881</v>
      </c>
      <c r="D592" s="578" t="s">
        <v>1697</v>
      </c>
      <c r="E592" s="578" t="s">
        <v>1702</v>
      </c>
      <c r="F592" s="578"/>
      <c r="G592" s="578" t="s">
        <v>4067</v>
      </c>
      <c r="H592" s="578" t="s">
        <v>4127</v>
      </c>
      <c r="I592" s="565" t="s">
        <v>2062</v>
      </c>
      <c r="J592" s="578" t="s">
        <v>802</v>
      </c>
      <c r="L592" s="600"/>
      <c r="M592" s="1302" t="s">
        <v>12</v>
      </c>
    </row>
    <row r="593" spans="1:16">
      <c r="A593" s="584" t="s">
        <v>81</v>
      </c>
      <c r="B593" s="580" t="s">
        <v>426</v>
      </c>
      <c r="C593" s="578" t="s">
        <v>2065</v>
      </c>
      <c r="D593" s="578" t="s">
        <v>1698</v>
      </c>
      <c r="E593" s="578" t="s">
        <v>2514</v>
      </c>
      <c r="F593" s="578"/>
      <c r="G593" s="578" t="s">
        <v>4068</v>
      </c>
      <c r="H593" s="578" t="s">
        <v>431</v>
      </c>
      <c r="I593" s="565" t="s">
        <v>5309</v>
      </c>
      <c r="J593" s="578" t="s">
        <v>4991</v>
      </c>
      <c r="L593" s="600"/>
      <c r="M593" s="1302" t="s">
        <v>511</v>
      </c>
    </row>
    <row r="594" spans="1:16">
      <c r="A594" s="585" t="s">
        <v>82</v>
      </c>
      <c r="B594" s="581" t="s">
        <v>159</v>
      </c>
      <c r="C594" s="578" t="s">
        <v>2066</v>
      </c>
      <c r="D594" s="578" t="s">
        <v>1699</v>
      </c>
      <c r="E594" s="578" t="s">
        <v>2525</v>
      </c>
      <c r="F594" s="578"/>
      <c r="G594" s="578" t="s">
        <v>163</v>
      </c>
      <c r="H594" s="578" t="s">
        <v>4127</v>
      </c>
      <c r="I594" s="565" t="s">
        <v>5310</v>
      </c>
      <c r="J594" s="578" t="s">
        <v>945</v>
      </c>
      <c r="L594" s="600"/>
      <c r="M594" s="1302" t="s">
        <v>1865</v>
      </c>
    </row>
    <row r="595" spans="1:16">
      <c r="A595" s="584" t="s">
        <v>83</v>
      </c>
      <c r="B595" s="580" t="s">
        <v>427</v>
      </c>
      <c r="C595" s="578" t="s">
        <v>2064</v>
      </c>
      <c r="D595" s="578" t="s">
        <v>1700</v>
      </c>
      <c r="E595" s="578" t="s">
        <v>2526</v>
      </c>
      <c r="F595" s="578"/>
      <c r="G595" s="578" t="s">
        <v>367</v>
      </c>
      <c r="H595" s="578" t="s">
        <v>4504</v>
      </c>
      <c r="I595" s="565" t="s">
        <v>5610</v>
      </c>
      <c r="J595" s="578" t="s">
        <v>949</v>
      </c>
      <c r="L595" s="600"/>
      <c r="M595" s="1302" t="s">
        <v>216</v>
      </c>
    </row>
    <row r="596" spans="1:16">
      <c r="A596" s="585" t="s">
        <v>84</v>
      </c>
      <c r="B596" s="581" t="s">
        <v>256</v>
      </c>
      <c r="C596" s="578" t="s">
        <v>2066</v>
      </c>
      <c r="D596" s="578" t="s">
        <v>2067</v>
      </c>
      <c r="E596" s="578" t="s">
        <v>2527</v>
      </c>
      <c r="F596" s="578"/>
      <c r="G596" s="578" t="s">
        <v>163</v>
      </c>
      <c r="H596" s="578" t="s">
        <v>2454</v>
      </c>
      <c r="I596" s="565" t="s">
        <v>5312</v>
      </c>
      <c r="J596" s="578" t="s">
        <v>1419</v>
      </c>
      <c r="L596" s="600"/>
      <c r="M596" s="1302" t="s">
        <v>7221</v>
      </c>
    </row>
    <row r="597" spans="1:16">
      <c r="A597" s="584" t="s">
        <v>85</v>
      </c>
      <c r="B597" s="580" t="s">
        <v>429</v>
      </c>
      <c r="C597" s="578" t="s">
        <v>430</v>
      </c>
      <c r="D597" s="578" t="s">
        <v>2064</v>
      </c>
      <c r="E597" s="578" t="s">
        <v>2528</v>
      </c>
      <c r="F597" s="578"/>
      <c r="G597" s="578" t="s">
        <v>4069</v>
      </c>
      <c r="H597" s="578"/>
      <c r="I597" s="565" t="s">
        <v>5313</v>
      </c>
      <c r="J597" s="578" t="s">
        <v>5315</v>
      </c>
      <c r="L597" s="600"/>
      <c r="M597" s="1302" t="s">
        <v>423</v>
      </c>
    </row>
    <row r="598" spans="1:16">
      <c r="A598" s="585" t="s">
        <v>86</v>
      </c>
      <c r="B598" s="581" t="s">
        <v>417</v>
      </c>
      <c r="C598" s="578" t="s">
        <v>463</v>
      </c>
      <c r="D598" s="578" t="s">
        <v>1702</v>
      </c>
      <c r="E598" s="578" t="s">
        <v>2529</v>
      </c>
      <c r="F598" s="578"/>
      <c r="G598" s="578" t="s">
        <v>4040</v>
      </c>
      <c r="H598" s="578"/>
      <c r="I598" s="565" t="s">
        <v>358</v>
      </c>
      <c r="J598" s="578" t="s">
        <v>3588</v>
      </c>
      <c r="L598" s="600"/>
      <c r="M598" s="1302" t="s">
        <v>7221</v>
      </c>
    </row>
    <row r="599" spans="1:16">
      <c r="A599" s="584" t="s">
        <v>87</v>
      </c>
      <c r="B599" s="580" t="s">
        <v>114</v>
      </c>
      <c r="C599" s="578" t="s">
        <v>2068</v>
      </c>
      <c r="D599" s="578" t="s">
        <v>430</v>
      </c>
      <c r="E599" s="578" t="s">
        <v>2530</v>
      </c>
      <c r="F599" s="578"/>
      <c r="G599" s="578" t="s">
        <v>508</v>
      </c>
      <c r="H599" s="578"/>
      <c r="I599" s="565" t="s">
        <v>5611</v>
      </c>
      <c r="J599" s="578" t="s">
        <v>5316</v>
      </c>
      <c r="L599" s="600"/>
      <c r="M599" s="1302"/>
    </row>
    <row r="600" spans="1:16">
      <c r="A600" s="585" t="s">
        <v>88</v>
      </c>
      <c r="B600" s="581" t="s">
        <v>114</v>
      </c>
      <c r="C600" s="578" t="s">
        <v>1333</v>
      </c>
      <c r="D600" s="578" t="s">
        <v>2069</v>
      </c>
      <c r="E600" s="578" t="s">
        <v>1693</v>
      </c>
      <c r="F600" s="578"/>
      <c r="G600" s="578" t="s">
        <v>4070</v>
      </c>
      <c r="H600" s="578"/>
      <c r="I600" s="565" t="s">
        <v>1899</v>
      </c>
      <c r="J600" s="578" t="s">
        <v>3588</v>
      </c>
      <c r="L600" s="600"/>
      <c r="M600" s="1302"/>
    </row>
    <row r="601" spans="1:16" ht="15.75">
      <c r="A601" s="638" t="s">
        <v>34</v>
      </c>
      <c r="B601" s="639" t="s">
        <v>16</v>
      </c>
      <c r="C601" s="639" t="s">
        <v>1829</v>
      </c>
      <c r="D601" s="639" t="s">
        <v>1830</v>
      </c>
      <c r="E601" s="639" t="s">
        <v>2325</v>
      </c>
      <c r="F601" s="639">
        <v>2013</v>
      </c>
      <c r="G601" s="639" t="s">
        <v>3553</v>
      </c>
      <c r="H601" s="640" t="s">
        <v>4165</v>
      </c>
      <c r="I601" s="641" t="s">
        <v>4674</v>
      </c>
      <c r="J601" s="641" t="s">
        <v>4675</v>
      </c>
      <c r="K601" s="539" t="s">
        <v>5846</v>
      </c>
      <c r="L601" s="539" t="s">
        <v>6494</v>
      </c>
      <c r="M601" s="531" t="s">
        <v>6914</v>
      </c>
    </row>
    <row r="602" spans="1:16" ht="15">
      <c r="A602" s="584" t="s">
        <v>69</v>
      </c>
      <c r="B602" s="580" t="s">
        <v>606</v>
      </c>
      <c r="C602" s="578" t="s">
        <v>606</v>
      </c>
      <c r="D602" s="565" t="s">
        <v>1203</v>
      </c>
      <c r="E602" s="565" t="s">
        <v>1203</v>
      </c>
      <c r="F602" s="565" t="s">
        <v>1203</v>
      </c>
      <c r="G602" s="565" t="s">
        <v>1195</v>
      </c>
      <c r="H602" s="565" t="s">
        <v>961</v>
      </c>
      <c r="I602" s="565" t="s">
        <v>5678</v>
      </c>
      <c r="J602" s="578" t="s">
        <v>1181</v>
      </c>
      <c r="K602" s="600" t="s">
        <v>1921</v>
      </c>
      <c r="L602" s="600" t="s">
        <v>1195</v>
      </c>
      <c r="M602" s="619" t="s">
        <v>7068</v>
      </c>
    </row>
    <row r="603" spans="1:16" ht="15">
      <c r="A603" s="585" t="s">
        <v>70</v>
      </c>
      <c r="B603" s="581" t="s">
        <v>617</v>
      </c>
      <c r="C603" s="578" t="s">
        <v>952</v>
      </c>
      <c r="D603" s="578" t="s">
        <v>589</v>
      </c>
      <c r="E603" s="578" t="s">
        <v>283</v>
      </c>
      <c r="F603" s="578" t="s">
        <v>283</v>
      </c>
      <c r="G603" s="578" t="s">
        <v>283</v>
      </c>
      <c r="H603" s="578" t="s">
        <v>283</v>
      </c>
      <c r="I603" s="565" t="s">
        <v>322</v>
      </c>
      <c r="J603" s="578" t="s">
        <v>4992</v>
      </c>
      <c r="K603" s="610" t="s">
        <v>283</v>
      </c>
      <c r="L603" s="610" t="s">
        <v>283</v>
      </c>
      <c r="M603" s="619" t="s">
        <v>322</v>
      </c>
      <c r="O603" s="615"/>
      <c r="P603" s="615"/>
    </row>
    <row r="604" spans="1:16" ht="15">
      <c r="A604" s="584" t="s">
        <v>71</v>
      </c>
      <c r="B604" s="580" t="s">
        <v>607</v>
      </c>
      <c r="C604" s="578" t="s">
        <v>544</v>
      </c>
      <c r="D604" s="578" t="s">
        <v>961</v>
      </c>
      <c r="E604" s="578" t="s">
        <v>325</v>
      </c>
      <c r="F604" s="578" t="s">
        <v>611</v>
      </c>
      <c r="G604" s="578" t="s">
        <v>961</v>
      </c>
      <c r="H604" s="578" t="s">
        <v>611</v>
      </c>
      <c r="I604" s="565" t="s">
        <v>5679</v>
      </c>
      <c r="J604" s="578" t="s">
        <v>4993</v>
      </c>
      <c r="K604" s="610" t="s">
        <v>6121</v>
      </c>
      <c r="L604" s="610" t="s">
        <v>1921</v>
      </c>
      <c r="M604" s="619" t="s">
        <v>3779</v>
      </c>
      <c r="O604" s="615"/>
      <c r="P604" s="615"/>
    </row>
    <row r="605" spans="1:16" ht="15">
      <c r="A605" s="585" t="s">
        <v>72</v>
      </c>
      <c r="B605" s="581" t="s">
        <v>169</v>
      </c>
      <c r="C605" s="578" t="s">
        <v>543</v>
      </c>
      <c r="D605" s="578" t="s">
        <v>589</v>
      </c>
      <c r="E605" s="578" t="s">
        <v>9</v>
      </c>
      <c r="F605" s="578" t="s">
        <v>208</v>
      </c>
      <c r="G605" s="578" t="s">
        <v>283</v>
      </c>
      <c r="H605" s="578" t="s">
        <v>322</v>
      </c>
      <c r="I605" s="565" t="s">
        <v>283</v>
      </c>
      <c r="J605" s="578" t="s">
        <v>4992</v>
      </c>
      <c r="K605" s="610" t="s">
        <v>322</v>
      </c>
      <c r="L605" s="610" t="s">
        <v>283</v>
      </c>
      <c r="M605" s="619" t="s">
        <v>283</v>
      </c>
      <c r="O605" s="615"/>
      <c r="P605" s="615"/>
    </row>
    <row r="606" spans="1:16" ht="15">
      <c r="A606" s="584" t="s">
        <v>73</v>
      </c>
      <c r="B606" s="580" t="s">
        <v>608</v>
      </c>
      <c r="C606" s="578" t="s">
        <v>611</v>
      </c>
      <c r="D606" s="578" t="s">
        <v>325</v>
      </c>
      <c r="E606" s="578" t="s">
        <v>961</v>
      </c>
      <c r="F606" s="578" t="s">
        <v>961</v>
      </c>
      <c r="G606" s="578" t="s">
        <v>954</v>
      </c>
      <c r="H606" s="578" t="s">
        <v>4507</v>
      </c>
      <c r="I606" s="565" t="s">
        <v>325</v>
      </c>
      <c r="J606" s="578" t="s">
        <v>1195</v>
      </c>
      <c r="K606" s="610" t="s">
        <v>3803</v>
      </c>
      <c r="L606" s="610" t="s">
        <v>4993</v>
      </c>
      <c r="M606" s="619" t="s">
        <v>3787</v>
      </c>
      <c r="O606" s="615"/>
      <c r="P606" s="615"/>
    </row>
    <row r="607" spans="1:16" ht="15">
      <c r="A607" s="585" t="s">
        <v>74</v>
      </c>
      <c r="B607" s="581" t="s">
        <v>618</v>
      </c>
      <c r="C607" s="578" t="s">
        <v>1839</v>
      </c>
      <c r="D607" s="578" t="s">
        <v>543</v>
      </c>
      <c r="E607" s="578" t="s">
        <v>283</v>
      </c>
      <c r="F607" s="578" t="s">
        <v>283</v>
      </c>
      <c r="G607" s="578" t="s">
        <v>2543</v>
      </c>
      <c r="H607" s="578" t="s">
        <v>322</v>
      </c>
      <c r="I607" s="565" t="s">
        <v>322</v>
      </c>
      <c r="J607" s="578" t="s">
        <v>283</v>
      </c>
      <c r="K607" s="610" t="s">
        <v>322</v>
      </c>
      <c r="L607" s="610" t="s">
        <v>322</v>
      </c>
      <c r="M607" s="619" t="s">
        <v>6731</v>
      </c>
      <c r="O607" s="615"/>
      <c r="P607" s="615"/>
    </row>
    <row r="608" spans="1:16" ht="15">
      <c r="A608" s="584" t="s">
        <v>75</v>
      </c>
      <c r="B608" s="580" t="s">
        <v>609</v>
      </c>
      <c r="C608" s="578" t="s">
        <v>2070</v>
      </c>
      <c r="D608" s="578" t="s">
        <v>544</v>
      </c>
      <c r="E608" s="578" t="s">
        <v>2540</v>
      </c>
      <c r="F608" s="578" t="s">
        <v>325</v>
      </c>
      <c r="G608" s="578" t="s">
        <v>3801</v>
      </c>
      <c r="H608" s="578" t="s">
        <v>1195</v>
      </c>
      <c r="I608" s="565" t="s">
        <v>954</v>
      </c>
      <c r="J608" s="578" t="s">
        <v>4994</v>
      </c>
      <c r="K608" s="610" t="s">
        <v>6122</v>
      </c>
      <c r="L608" s="610" t="s">
        <v>3803</v>
      </c>
      <c r="M608" s="619" t="s">
        <v>6121</v>
      </c>
      <c r="O608" s="615"/>
      <c r="P608" s="615"/>
    </row>
    <row r="609" spans="1:16" ht="15">
      <c r="A609" s="585" t="s">
        <v>76</v>
      </c>
      <c r="B609" s="581" t="s">
        <v>619</v>
      </c>
      <c r="C609" s="578" t="s">
        <v>955</v>
      </c>
      <c r="D609" s="578" t="s">
        <v>543</v>
      </c>
      <c r="E609" s="578" t="s">
        <v>283</v>
      </c>
      <c r="F609" s="578" t="s">
        <v>3269</v>
      </c>
      <c r="G609" s="578" t="s">
        <v>399</v>
      </c>
      <c r="H609" s="578" t="s">
        <v>283</v>
      </c>
      <c r="I609" s="578"/>
      <c r="J609" s="578" t="s">
        <v>532</v>
      </c>
      <c r="K609" s="610" t="s">
        <v>322</v>
      </c>
      <c r="L609" s="610" t="s">
        <v>322</v>
      </c>
      <c r="M609" s="619" t="s">
        <v>7069</v>
      </c>
      <c r="O609" s="615"/>
      <c r="P609" s="615"/>
    </row>
    <row r="610" spans="1:16" ht="15">
      <c r="A610" s="584" t="s">
        <v>77</v>
      </c>
      <c r="B610" s="580" t="s">
        <v>544</v>
      </c>
      <c r="C610" s="578" t="s">
        <v>956</v>
      </c>
      <c r="D610" s="578" t="s">
        <v>2071</v>
      </c>
      <c r="E610" s="578" t="s">
        <v>1194</v>
      </c>
      <c r="F610" s="578" t="s">
        <v>958</v>
      </c>
      <c r="G610" s="578" t="s">
        <v>3802</v>
      </c>
      <c r="H610" s="578" t="s">
        <v>954</v>
      </c>
      <c r="I610" s="565" t="s">
        <v>5680</v>
      </c>
      <c r="J610" s="578" t="s">
        <v>168</v>
      </c>
      <c r="K610" s="610" t="s">
        <v>6123</v>
      </c>
      <c r="L610" s="610" t="s">
        <v>1181</v>
      </c>
      <c r="M610" s="619" t="s">
        <v>7070</v>
      </c>
      <c r="O610" s="615"/>
      <c r="P610" s="615"/>
    </row>
    <row r="611" spans="1:16" ht="15">
      <c r="A611" s="585" t="s">
        <v>78</v>
      </c>
      <c r="B611" s="581" t="s">
        <v>620</v>
      </c>
      <c r="C611" s="578" t="s">
        <v>957</v>
      </c>
      <c r="D611" s="578" t="s">
        <v>318</v>
      </c>
      <c r="E611" s="578" t="s">
        <v>671</v>
      </c>
      <c r="F611" s="578" t="s">
        <v>275</v>
      </c>
      <c r="G611" s="578" t="s">
        <v>2543</v>
      </c>
      <c r="H611" s="578" t="s">
        <v>3270</v>
      </c>
      <c r="I611" s="565" t="s">
        <v>322</v>
      </c>
      <c r="J611" s="578" t="s">
        <v>532</v>
      </c>
      <c r="K611" s="610" t="s">
        <v>322</v>
      </c>
      <c r="L611" s="610" t="s">
        <v>322</v>
      </c>
      <c r="M611" s="619" t="s">
        <v>283</v>
      </c>
      <c r="O611" s="615"/>
      <c r="P611" s="615"/>
    </row>
    <row r="612" spans="1:16" ht="15">
      <c r="A612" s="584" t="s">
        <v>79</v>
      </c>
      <c r="B612" s="580" t="s">
        <v>610</v>
      </c>
      <c r="C612" s="578" t="s">
        <v>2072</v>
      </c>
      <c r="D612" s="578" t="s">
        <v>606</v>
      </c>
      <c r="E612" s="578" t="s">
        <v>174</v>
      </c>
      <c r="F612" s="578" t="s">
        <v>954</v>
      </c>
      <c r="G612" s="578" t="s">
        <v>606</v>
      </c>
      <c r="H612" s="578" t="s">
        <v>1526</v>
      </c>
      <c r="I612" s="565" t="s">
        <v>1715</v>
      </c>
      <c r="J612" s="578" t="s">
        <v>606</v>
      </c>
      <c r="K612" s="610" t="s">
        <v>6124</v>
      </c>
      <c r="L612" s="610" t="s">
        <v>325</v>
      </c>
      <c r="M612" s="619" t="s">
        <v>6127</v>
      </c>
      <c r="O612" s="615"/>
      <c r="P612" s="615"/>
    </row>
    <row r="613" spans="1:16" ht="15">
      <c r="A613" s="585" t="s">
        <v>80</v>
      </c>
      <c r="B613" s="581" t="s">
        <v>160</v>
      </c>
      <c r="C613" s="578" t="s">
        <v>960</v>
      </c>
      <c r="D613" s="578" t="s">
        <v>589</v>
      </c>
      <c r="E613" s="578" t="s">
        <v>9</v>
      </c>
      <c r="F613" s="578" t="s">
        <v>3270</v>
      </c>
      <c r="G613" s="578" t="s">
        <v>283</v>
      </c>
      <c r="H613" s="578" t="s">
        <v>283</v>
      </c>
      <c r="I613" s="578"/>
      <c r="J613" s="578" t="s">
        <v>283</v>
      </c>
      <c r="K613" s="610" t="s">
        <v>283</v>
      </c>
      <c r="L613" s="610" t="s">
        <v>322</v>
      </c>
      <c r="M613" s="619" t="s">
        <v>283</v>
      </c>
      <c r="O613" s="615"/>
      <c r="P613" s="615"/>
    </row>
    <row r="614" spans="1:16" ht="15">
      <c r="A614" s="584" t="s">
        <v>81</v>
      </c>
      <c r="B614" s="580" t="s">
        <v>611</v>
      </c>
      <c r="C614" s="578" t="s">
        <v>562</v>
      </c>
      <c r="D614" s="578" t="s">
        <v>1526</v>
      </c>
      <c r="E614" s="578" t="s">
        <v>2541</v>
      </c>
      <c r="F614" s="578" t="s">
        <v>3271</v>
      </c>
      <c r="G614" s="578" t="s">
        <v>3803</v>
      </c>
      <c r="H614" s="578" t="s">
        <v>4508</v>
      </c>
      <c r="I614" s="565" t="s">
        <v>1195</v>
      </c>
      <c r="J614" s="578" t="s">
        <v>1715</v>
      </c>
      <c r="K614" s="610" t="s">
        <v>5493</v>
      </c>
      <c r="L614" s="610" t="s">
        <v>2070</v>
      </c>
      <c r="M614" s="619" t="s">
        <v>7071</v>
      </c>
      <c r="O614" s="615"/>
      <c r="P614" s="615"/>
    </row>
    <row r="615" spans="1:16" ht="15">
      <c r="A615" s="585" t="s">
        <v>82</v>
      </c>
      <c r="B615" s="581" t="s">
        <v>1839</v>
      </c>
      <c r="C615" s="578" t="s">
        <v>340</v>
      </c>
      <c r="D615" s="578" t="s">
        <v>589</v>
      </c>
      <c r="E615" s="578" t="s">
        <v>2542</v>
      </c>
      <c r="F615" s="578" t="s">
        <v>3254</v>
      </c>
      <c r="G615" s="578" t="s">
        <v>358</v>
      </c>
      <c r="H615" s="578" t="s">
        <v>454</v>
      </c>
      <c r="I615" s="565" t="s">
        <v>283</v>
      </c>
      <c r="J615" s="578" t="s">
        <v>239</v>
      </c>
      <c r="K615" s="610" t="s">
        <v>283</v>
      </c>
      <c r="L615" s="610" t="s">
        <v>6724</v>
      </c>
      <c r="M615" s="619" t="s">
        <v>6734</v>
      </c>
      <c r="O615" s="615"/>
      <c r="P615" s="615"/>
    </row>
    <row r="616" spans="1:16" ht="15">
      <c r="A616" s="584" t="s">
        <v>83</v>
      </c>
      <c r="B616" s="580" t="s">
        <v>612</v>
      </c>
      <c r="C616" s="578" t="s">
        <v>961</v>
      </c>
      <c r="D616" s="578" t="s">
        <v>1527</v>
      </c>
      <c r="E616" s="578" t="s">
        <v>954</v>
      </c>
      <c r="F616" s="578" t="s">
        <v>3272</v>
      </c>
      <c r="G616" s="578" t="s">
        <v>3804</v>
      </c>
      <c r="H616" s="578" t="s">
        <v>1294</v>
      </c>
      <c r="I616" s="565" t="s">
        <v>3790</v>
      </c>
      <c r="J616" s="578" t="s">
        <v>217</v>
      </c>
      <c r="K616" s="610" t="s">
        <v>6125</v>
      </c>
      <c r="L616" s="610" t="s">
        <v>219</v>
      </c>
      <c r="M616" s="619" t="s">
        <v>3781</v>
      </c>
      <c r="O616" s="615"/>
      <c r="P616" s="615"/>
    </row>
    <row r="617" spans="1:16" ht="15">
      <c r="A617" s="585" t="s">
        <v>84</v>
      </c>
      <c r="B617" s="581" t="s">
        <v>139</v>
      </c>
      <c r="C617" s="578" t="s">
        <v>952</v>
      </c>
      <c r="D617" s="578" t="s">
        <v>1839</v>
      </c>
      <c r="E617" s="578" t="s">
        <v>2543</v>
      </c>
      <c r="F617" s="578" t="s">
        <v>3273</v>
      </c>
      <c r="G617" s="578" t="s">
        <v>160</v>
      </c>
      <c r="H617" s="578" t="s">
        <v>249</v>
      </c>
      <c r="I617" s="578"/>
      <c r="J617" s="578" t="s">
        <v>536</v>
      </c>
      <c r="K617" s="610" t="s">
        <v>283</v>
      </c>
      <c r="L617" s="610" t="s">
        <v>355</v>
      </c>
      <c r="M617" s="619" t="s">
        <v>6731</v>
      </c>
      <c r="O617" s="600"/>
      <c r="P617" s="600"/>
    </row>
    <row r="618" spans="1:16" ht="15">
      <c r="A618" s="584" t="s">
        <v>85</v>
      </c>
      <c r="B618" s="580" t="s">
        <v>144</v>
      </c>
      <c r="C618" s="578" t="s">
        <v>2073</v>
      </c>
      <c r="D618" s="578" t="s">
        <v>2074</v>
      </c>
      <c r="E618" s="578" t="s">
        <v>610</v>
      </c>
      <c r="F618" s="578" t="s">
        <v>3274</v>
      </c>
      <c r="G618" s="578" t="s">
        <v>3805</v>
      </c>
      <c r="H618" s="578" t="s">
        <v>3802</v>
      </c>
      <c r="I618" s="565" t="s">
        <v>174</v>
      </c>
      <c r="J618" s="578" t="s">
        <v>4995</v>
      </c>
      <c r="K618" s="610" t="s">
        <v>168</v>
      </c>
      <c r="L618" s="610" t="s">
        <v>3441</v>
      </c>
      <c r="M618" s="619" t="s">
        <v>7072</v>
      </c>
      <c r="O618" s="600"/>
      <c r="P618" s="600"/>
    </row>
    <row r="619" spans="1:16" ht="15">
      <c r="A619" s="585" t="s">
        <v>86</v>
      </c>
      <c r="B619" s="581" t="s">
        <v>621</v>
      </c>
      <c r="C619" s="578" t="s">
        <v>454</v>
      </c>
      <c r="D619" s="578" t="s">
        <v>1839</v>
      </c>
      <c r="E619" s="578" t="s">
        <v>160</v>
      </c>
      <c r="F619" s="578" t="s">
        <v>3254</v>
      </c>
      <c r="G619" s="578" t="s">
        <v>454</v>
      </c>
      <c r="H619" s="578" t="s">
        <v>3270</v>
      </c>
      <c r="I619" s="565" t="s">
        <v>322</v>
      </c>
      <c r="J619" s="578" t="s">
        <v>4992</v>
      </c>
      <c r="K619" s="610" t="s">
        <v>322</v>
      </c>
      <c r="L619" s="610" t="s">
        <v>6725</v>
      </c>
      <c r="M619" s="619" t="s">
        <v>283</v>
      </c>
      <c r="O619" s="600"/>
      <c r="P619" s="600"/>
    </row>
    <row r="620" spans="1:16" ht="15">
      <c r="A620" s="584" t="s">
        <v>87</v>
      </c>
      <c r="B620" s="580" t="s">
        <v>114</v>
      </c>
      <c r="C620" s="578" t="s">
        <v>963</v>
      </c>
      <c r="D620" s="578" t="s">
        <v>956</v>
      </c>
      <c r="E620" s="578" t="s">
        <v>562</v>
      </c>
      <c r="F620" s="578" t="s">
        <v>3275</v>
      </c>
      <c r="G620" s="578" t="s">
        <v>3806</v>
      </c>
      <c r="H620" s="578" t="s">
        <v>174</v>
      </c>
      <c r="I620" s="565" t="s">
        <v>5681</v>
      </c>
      <c r="J620" s="578" t="s">
        <v>4996</v>
      </c>
      <c r="K620" s="610" t="s">
        <v>1169</v>
      </c>
      <c r="L620" s="610" t="s">
        <v>6726</v>
      </c>
      <c r="M620" s="619" t="s">
        <v>7073</v>
      </c>
      <c r="O620" s="600"/>
      <c r="P620" s="600"/>
    </row>
    <row r="621" spans="1:16" ht="15">
      <c r="A621" s="585" t="s">
        <v>88</v>
      </c>
      <c r="B621" s="581" t="s">
        <v>114</v>
      </c>
      <c r="C621" s="578" t="s">
        <v>1839</v>
      </c>
      <c r="D621" s="578" t="s">
        <v>209</v>
      </c>
      <c r="E621" s="578" t="s">
        <v>340</v>
      </c>
      <c r="F621" s="578" t="s">
        <v>3276</v>
      </c>
      <c r="G621" s="578" t="s">
        <v>3792</v>
      </c>
      <c r="H621" s="578" t="s">
        <v>322</v>
      </c>
      <c r="I621" s="565"/>
      <c r="J621" s="578" t="s">
        <v>4997</v>
      </c>
      <c r="K621" s="610" t="s">
        <v>355</v>
      </c>
      <c r="L621" s="610" t="s">
        <v>6727</v>
      </c>
      <c r="M621" s="619" t="s">
        <v>322</v>
      </c>
      <c r="O621" s="600"/>
      <c r="P621" s="600"/>
    </row>
    <row r="622" spans="1:16" ht="15">
      <c r="A622" s="584" t="s">
        <v>687</v>
      </c>
      <c r="B622" s="580"/>
      <c r="C622" s="578"/>
      <c r="D622" s="565"/>
      <c r="E622" s="565"/>
      <c r="F622" s="565"/>
      <c r="G622" s="565" t="s">
        <v>3779</v>
      </c>
      <c r="H622" s="565" t="s">
        <v>4509</v>
      </c>
      <c r="I622" s="565" t="s">
        <v>1181</v>
      </c>
      <c r="J622" s="578"/>
      <c r="K622" s="610" t="s">
        <v>1181</v>
      </c>
      <c r="L622" s="610" t="s">
        <v>6728</v>
      </c>
      <c r="M622" s="619" t="s">
        <v>7087</v>
      </c>
      <c r="O622" s="600"/>
      <c r="P622" s="600"/>
    </row>
    <row r="623" spans="1:16" ht="15">
      <c r="A623" s="585" t="s">
        <v>688</v>
      </c>
      <c r="B623" s="581"/>
      <c r="C623" s="578"/>
      <c r="D623" s="578"/>
      <c r="E623" s="578"/>
      <c r="F623" s="578"/>
      <c r="G623" s="578" t="s">
        <v>283</v>
      </c>
      <c r="H623" s="578" t="s">
        <v>447</v>
      </c>
      <c r="I623" s="565" t="s">
        <v>322</v>
      </c>
      <c r="J623" s="578"/>
      <c r="K623" s="610" t="s">
        <v>4992</v>
      </c>
      <c r="L623" s="610" t="s">
        <v>6729</v>
      </c>
      <c r="M623" s="619" t="s">
        <v>387</v>
      </c>
      <c r="O623" s="600"/>
      <c r="P623" s="600"/>
    </row>
    <row r="624" spans="1:16" ht="15">
      <c r="A624" s="584" t="s">
        <v>689</v>
      </c>
      <c r="B624" s="580"/>
      <c r="C624" s="578"/>
      <c r="D624" s="578"/>
      <c r="E624" s="578"/>
      <c r="F624" s="578"/>
      <c r="G624" s="578" t="s">
        <v>3780</v>
      </c>
      <c r="H624" s="578" t="s">
        <v>3780</v>
      </c>
      <c r="I624" s="565" t="s">
        <v>4993</v>
      </c>
      <c r="J624" s="578"/>
      <c r="K624" s="610" t="s">
        <v>6126</v>
      </c>
      <c r="L624" s="610" t="s">
        <v>6730</v>
      </c>
      <c r="M624" s="619" t="s">
        <v>7088</v>
      </c>
    </row>
    <row r="625" spans="1:13" ht="15">
      <c r="A625" s="585" t="s">
        <v>690</v>
      </c>
      <c r="B625" s="581"/>
      <c r="C625" s="578"/>
      <c r="D625" s="578"/>
      <c r="E625" s="578"/>
      <c r="F625" s="578"/>
      <c r="G625" s="578" t="s">
        <v>283</v>
      </c>
      <c r="H625" s="578" t="s">
        <v>283</v>
      </c>
      <c r="I625" s="565" t="s">
        <v>447</v>
      </c>
      <c r="J625" s="578"/>
      <c r="K625" s="610" t="s">
        <v>283</v>
      </c>
      <c r="L625" s="610" t="s">
        <v>283</v>
      </c>
      <c r="M625" s="619" t="s">
        <v>447</v>
      </c>
    </row>
    <row r="626" spans="1:13" ht="15">
      <c r="A626" s="584" t="s">
        <v>691</v>
      </c>
      <c r="B626" s="580"/>
      <c r="C626" s="578"/>
      <c r="D626" s="578"/>
      <c r="E626" s="578"/>
      <c r="F626" s="578"/>
      <c r="G626" s="578" t="s">
        <v>3781</v>
      </c>
      <c r="H626" s="578" t="s">
        <v>4510</v>
      </c>
      <c r="I626" s="565" t="s">
        <v>5682</v>
      </c>
      <c r="J626" s="578"/>
      <c r="K626" s="610" t="s">
        <v>4993</v>
      </c>
      <c r="L626" s="610" t="s">
        <v>3803</v>
      </c>
      <c r="M626" s="619" t="s">
        <v>7089</v>
      </c>
    </row>
    <row r="627" spans="1:13" ht="15">
      <c r="A627" s="585" t="s">
        <v>692</v>
      </c>
      <c r="B627" s="581"/>
      <c r="C627" s="578"/>
      <c r="D627" s="578"/>
      <c r="E627" s="578"/>
      <c r="F627" s="578"/>
      <c r="G627" s="578" t="s">
        <v>9</v>
      </c>
      <c r="H627" s="578" t="s">
        <v>9</v>
      </c>
      <c r="I627" s="565" t="s">
        <v>1062</v>
      </c>
      <c r="J627" s="578"/>
      <c r="K627" s="610" t="s">
        <v>4992</v>
      </c>
      <c r="L627" s="610" t="s">
        <v>6731</v>
      </c>
      <c r="M627" s="619" t="s">
        <v>532</v>
      </c>
    </row>
    <row r="628" spans="1:13" ht="15">
      <c r="A628" s="584" t="s">
        <v>693</v>
      </c>
      <c r="B628" s="580"/>
      <c r="C628" s="578"/>
      <c r="D628" s="578"/>
      <c r="E628" s="578"/>
      <c r="F628" s="578"/>
      <c r="G628" s="578" t="s">
        <v>3782</v>
      </c>
      <c r="H628" s="578" t="s">
        <v>4511</v>
      </c>
      <c r="I628" s="565" t="s">
        <v>3803</v>
      </c>
      <c r="J628" s="578"/>
      <c r="K628" s="610" t="s">
        <v>3787</v>
      </c>
      <c r="L628" s="610" t="s">
        <v>6732</v>
      </c>
      <c r="M628" s="619" t="s">
        <v>7090</v>
      </c>
    </row>
    <row r="629" spans="1:13" ht="15">
      <c r="A629" s="585" t="s">
        <v>694</v>
      </c>
      <c r="B629" s="581"/>
      <c r="C629" s="578"/>
      <c r="D629" s="578"/>
      <c r="E629" s="578"/>
      <c r="F629" s="578"/>
      <c r="G629" s="578" t="s">
        <v>283</v>
      </c>
      <c r="H629" s="578" t="s">
        <v>322</v>
      </c>
      <c r="I629" s="565" t="s">
        <v>1062</v>
      </c>
      <c r="J629" s="578"/>
      <c r="K629" s="610" t="s">
        <v>532</v>
      </c>
      <c r="L629" s="610" t="s">
        <v>322</v>
      </c>
      <c r="M629" s="619" t="s">
        <v>447</v>
      </c>
    </row>
    <row r="630" spans="1:13">
      <c r="A630" s="584" t="s">
        <v>695</v>
      </c>
      <c r="B630" s="580"/>
      <c r="C630" s="578"/>
      <c r="D630" s="578"/>
      <c r="E630" s="578"/>
      <c r="F630" s="578"/>
      <c r="G630" s="578" t="s">
        <v>3783</v>
      </c>
      <c r="H630" s="578" t="s">
        <v>1195</v>
      </c>
      <c r="I630" s="565" t="s">
        <v>1195</v>
      </c>
      <c r="J630" s="578"/>
      <c r="K630" s="610" t="s">
        <v>3781</v>
      </c>
      <c r="L630" s="610" t="s">
        <v>6733</v>
      </c>
      <c r="M630" s="597" t="s">
        <v>7091</v>
      </c>
    </row>
    <row r="631" spans="1:13">
      <c r="A631" s="585" t="s">
        <v>696</v>
      </c>
      <c r="B631" s="581"/>
      <c r="C631" s="578"/>
      <c r="D631" s="578"/>
      <c r="E631" s="578"/>
      <c r="F631" s="578"/>
      <c r="G631" s="578" t="s">
        <v>283</v>
      </c>
      <c r="H631" s="578" t="s">
        <v>283</v>
      </c>
      <c r="I631" s="565" t="s">
        <v>283</v>
      </c>
      <c r="J631" s="578"/>
      <c r="K631" s="610" t="s">
        <v>532</v>
      </c>
      <c r="L631" s="610" t="s">
        <v>6734</v>
      </c>
      <c r="M631" s="597" t="s">
        <v>7092</v>
      </c>
    </row>
    <row r="632" spans="1:13">
      <c r="A632" s="584" t="s">
        <v>697</v>
      </c>
      <c r="B632" s="580"/>
      <c r="C632" s="578"/>
      <c r="D632" s="578"/>
      <c r="E632" s="578"/>
      <c r="F632" s="578"/>
      <c r="G632" s="578" t="s">
        <v>3784</v>
      </c>
      <c r="H632" s="578" t="s">
        <v>3782</v>
      </c>
      <c r="I632" s="565" t="s">
        <v>5683</v>
      </c>
      <c r="J632" s="578"/>
      <c r="K632" s="610" t="s">
        <v>3779</v>
      </c>
      <c r="L632" s="610" t="s">
        <v>6735</v>
      </c>
      <c r="M632" s="597" t="s">
        <v>7093</v>
      </c>
    </row>
    <row r="633" spans="1:13">
      <c r="A633" s="585" t="s">
        <v>698</v>
      </c>
      <c r="B633" s="581"/>
      <c r="C633" s="578"/>
      <c r="D633" s="578"/>
      <c r="E633" s="578"/>
      <c r="F633" s="578"/>
      <c r="G633" s="578" t="s">
        <v>399</v>
      </c>
      <c r="H633" s="578" t="s">
        <v>283</v>
      </c>
      <c r="I633" s="565" t="s">
        <v>283</v>
      </c>
      <c r="J633" s="578"/>
      <c r="K633" s="610" t="s">
        <v>283</v>
      </c>
      <c r="L633" s="610" t="s">
        <v>283</v>
      </c>
      <c r="M633" s="597" t="s">
        <v>532</v>
      </c>
    </row>
    <row r="634" spans="1:13">
      <c r="A634" s="584" t="s">
        <v>699</v>
      </c>
      <c r="B634" s="580"/>
      <c r="C634" s="578"/>
      <c r="D634" s="578"/>
      <c r="E634" s="578"/>
      <c r="F634" s="578"/>
      <c r="G634" s="578" t="s">
        <v>3785</v>
      </c>
      <c r="H634" s="578" t="s">
        <v>3783</v>
      </c>
      <c r="I634" s="565" t="s">
        <v>4995</v>
      </c>
      <c r="J634" s="578"/>
      <c r="K634" s="610" t="s">
        <v>6127</v>
      </c>
      <c r="L634" s="610" t="s">
        <v>6736</v>
      </c>
      <c r="M634" s="597" t="s">
        <v>7094</v>
      </c>
    </row>
    <row r="635" spans="1:13">
      <c r="A635" s="585" t="s">
        <v>700</v>
      </c>
      <c r="B635" s="581"/>
      <c r="C635" s="578"/>
      <c r="D635" s="578"/>
      <c r="E635" s="578"/>
      <c r="F635" s="578"/>
      <c r="G635" s="578" t="s">
        <v>322</v>
      </c>
      <c r="H635" s="578" t="s">
        <v>283</v>
      </c>
      <c r="I635" s="565" t="s">
        <v>447</v>
      </c>
      <c r="J635" s="578"/>
      <c r="K635" s="610" t="s">
        <v>283</v>
      </c>
      <c r="L635" s="610" t="s">
        <v>283</v>
      </c>
      <c r="M635" s="597" t="s">
        <v>7095</v>
      </c>
    </row>
    <row r="636" spans="1:13" ht="25.5">
      <c r="A636" s="584" t="s">
        <v>2317</v>
      </c>
      <c r="B636" s="580"/>
      <c r="C636" s="578"/>
      <c r="D636" s="578"/>
      <c r="E636" s="578"/>
      <c r="F636" s="578"/>
      <c r="G636" s="578" t="s">
        <v>3786</v>
      </c>
      <c r="H636" s="578" t="s">
        <v>3786</v>
      </c>
      <c r="I636" s="565" t="s">
        <v>5684</v>
      </c>
      <c r="J636" s="578"/>
      <c r="K636" s="610" t="s">
        <v>6128</v>
      </c>
      <c r="L636" s="610" t="s">
        <v>6737</v>
      </c>
      <c r="M636" s="597" t="s">
        <v>7096</v>
      </c>
    </row>
    <row r="637" spans="1:13">
      <c r="A637" s="585" t="s">
        <v>2318</v>
      </c>
      <c r="B637" s="581"/>
      <c r="C637" s="578"/>
      <c r="D637" s="578"/>
      <c r="E637" s="578"/>
      <c r="F637" s="578"/>
      <c r="G637" s="578" t="s">
        <v>9</v>
      </c>
      <c r="H637" s="578" t="s">
        <v>9</v>
      </c>
      <c r="I637" s="565" t="s">
        <v>239</v>
      </c>
      <c r="J637" s="578"/>
      <c r="K637" s="610" t="s">
        <v>283</v>
      </c>
      <c r="L637" s="610" t="s">
        <v>6731</v>
      </c>
      <c r="M637" s="597" t="s">
        <v>447</v>
      </c>
    </row>
    <row r="638" spans="1:13">
      <c r="A638" s="584" t="s">
        <v>2319</v>
      </c>
      <c r="B638" s="580"/>
      <c r="C638" s="578"/>
      <c r="D638" s="578"/>
      <c r="E638" s="578"/>
      <c r="F638" s="578"/>
      <c r="G638" s="578" t="s">
        <v>3787</v>
      </c>
      <c r="H638" s="578" t="s">
        <v>3787</v>
      </c>
      <c r="I638" s="565" t="s">
        <v>5685</v>
      </c>
      <c r="J638" s="578"/>
      <c r="K638" s="610" t="s">
        <v>6129</v>
      </c>
      <c r="L638" s="610" t="s">
        <v>6738</v>
      </c>
      <c r="M638" s="597" t="s">
        <v>7097</v>
      </c>
    </row>
    <row r="639" spans="1:13">
      <c r="A639" s="585" t="s">
        <v>2320</v>
      </c>
      <c r="B639" s="581"/>
      <c r="C639" s="578"/>
      <c r="D639" s="578"/>
      <c r="E639" s="578"/>
      <c r="F639" s="578"/>
      <c r="G639" s="578" t="s">
        <v>9</v>
      </c>
      <c r="H639" s="578" t="s">
        <v>9</v>
      </c>
      <c r="I639" s="565" t="s">
        <v>2337</v>
      </c>
      <c r="J639" s="578"/>
      <c r="K639" s="610" t="s">
        <v>355</v>
      </c>
      <c r="L639" s="610" t="s">
        <v>283</v>
      </c>
      <c r="M639" s="597" t="s">
        <v>275</v>
      </c>
    </row>
    <row r="640" spans="1:13" ht="25.5">
      <c r="A640" s="584" t="s">
        <v>2321</v>
      </c>
      <c r="B640" s="580"/>
      <c r="C640" s="578"/>
      <c r="D640" s="578"/>
      <c r="E640" s="578"/>
      <c r="F640" s="578"/>
      <c r="G640" s="578" t="s">
        <v>3788</v>
      </c>
      <c r="H640" s="578" t="s">
        <v>3788</v>
      </c>
      <c r="I640" s="565" t="s">
        <v>5686</v>
      </c>
      <c r="J640" s="578"/>
      <c r="K640" s="610" t="s">
        <v>3780</v>
      </c>
      <c r="L640" s="613" t="s">
        <v>6739</v>
      </c>
      <c r="M640" s="597" t="s">
        <v>7098</v>
      </c>
    </row>
    <row r="641" spans="1:13">
      <c r="A641" s="585" t="s">
        <v>2322</v>
      </c>
      <c r="B641" s="581"/>
      <c r="C641" s="578"/>
      <c r="D641" s="578"/>
      <c r="E641" s="578"/>
      <c r="F641" s="578"/>
      <c r="G641" s="578" t="s">
        <v>3270</v>
      </c>
      <c r="H641" s="578" t="s">
        <v>3270</v>
      </c>
      <c r="I641" s="565" t="s">
        <v>4391</v>
      </c>
      <c r="J641" s="578"/>
      <c r="K641" s="610" t="s">
        <v>283</v>
      </c>
      <c r="L641" s="610" t="s">
        <v>322</v>
      </c>
      <c r="M641" s="597" t="s">
        <v>447</v>
      </c>
    </row>
    <row r="642" spans="1:13" ht="16.5" thickBot="1">
      <c r="A642" s="638" t="s">
        <v>35</v>
      </c>
      <c r="B642" s="639" t="s">
        <v>16</v>
      </c>
      <c r="C642" s="639" t="s">
        <v>1829</v>
      </c>
      <c r="D642" s="639" t="s">
        <v>1830</v>
      </c>
      <c r="E642" s="1331" t="s">
        <v>2325</v>
      </c>
      <c r="F642" s="1331">
        <v>2013</v>
      </c>
      <c r="G642" s="1331" t="s">
        <v>3553</v>
      </c>
      <c r="H642" s="1303" t="s">
        <v>4165</v>
      </c>
      <c r="I642" s="751" t="s">
        <v>4674</v>
      </c>
      <c r="J642" s="751" t="s">
        <v>4675</v>
      </c>
      <c r="K642" s="1332" t="s">
        <v>5846</v>
      </c>
      <c r="L642" s="1332" t="s">
        <v>6494</v>
      </c>
      <c r="M642" s="1333" t="s">
        <v>6914</v>
      </c>
    </row>
    <row r="643" spans="1:13">
      <c r="A643" s="584" t="s">
        <v>69</v>
      </c>
      <c r="B643" s="580" t="s">
        <v>432</v>
      </c>
      <c r="C643" s="578" t="s">
        <v>2057</v>
      </c>
      <c r="D643" s="565" t="s">
        <v>219</v>
      </c>
      <c r="E643" s="1306" t="s">
        <v>172</v>
      </c>
      <c r="F643" s="1307" t="s">
        <v>172</v>
      </c>
      <c r="G643" s="1307" t="s">
        <v>216</v>
      </c>
      <c r="H643" s="1307" t="s">
        <v>897</v>
      </c>
      <c r="I643" s="1307" t="s">
        <v>897</v>
      </c>
      <c r="J643" s="1327" t="s">
        <v>219</v>
      </c>
      <c r="K643" s="1328" t="s">
        <v>5321</v>
      </c>
      <c r="L643" s="1328" t="s">
        <v>5321</v>
      </c>
      <c r="M643" s="1342" t="s">
        <v>172</v>
      </c>
    </row>
    <row r="644" spans="1:13">
      <c r="A644" s="585" t="s">
        <v>70</v>
      </c>
      <c r="B644" s="581" t="s">
        <v>273</v>
      </c>
      <c r="C644" s="578" t="s">
        <v>463</v>
      </c>
      <c r="D644" s="578" t="s">
        <v>1691</v>
      </c>
      <c r="E644" s="1311" t="s">
        <v>2419</v>
      </c>
      <c r="F644" s="578" t="s">
        <v>3300</v>
      </c>
      <c r="G644" s="578" t="s">
        <v>4032</v>
      </c>
      <c r="H644" s="578" t="s">
        <v>4513</v>
      </c>
      <c r="I644" s="565" t="s">
        <v>4925</v>
      </c>
      <c r="J644" s="578" t="s">
        <v>798</v>
      </c>
      <c r="K644" s="610" t="s">
        <v>2648</v>
      </c>
      <c r="L644" s="610" t="s">
        <v>2648</v>
      </c>
      <c r="M644" s="633" t="s">
        <v>798</v>
      </c>
    </row>
    <row r="645" spans="1:13">
      <c r="A645" s="584" t="s">
        <v>71</v>
      </c>
      <c r="B645" s="580" t="s">
        <v>216</v>
      </c>
      <c r="C645" s="578" t="s">
        <v>216</v>
      </c>
      <c r="D645" s="578" t="s">
        <v>120</v>
      </c>
      <c r="E645" s="1311" t="s">
        <v>2551</v>
      </c>
      <c r="F645" s="578" t="s">
        <v>2551</v>
      </c>
      <c r="G645" s="578" t="s">
        <v>4072</v>
      </c>
      <c r="H645" s="578" t="s">
        <v>4514</v>
      </c>
      <c r="I645" s="565" t="s">
        <v>5319</v>
      </c>
      <c r="J645" s="578" t="s">
        <v>216</v>
      </c>
      <c r="K645" s="610" t="s">
        <v>897</v>
      </c>
      <c r="L645" s="610" t="s">
        <v>897</v>
      </c>
      <c r="M645" s="633" t="s">
        <v>968</v>
      </c>
    </row>
    <row r="646" spans="1:13">
      <c r="A646" s="585" t="s">
        <v>72</v>
      </c>
      <c r="B646" s="581" t="s">
        <v>421</v>
      </c>
      <c r="C646" s="578" t="s">
        <v>1333</v>
      </c>
      <c r="D646" s="578" t="s">
        <v>1705</v>
      </c>
      <c r="E646" s="1311" t="s">
        <v>2431</v>
      </c>
      <c r="F646" s="578" t="s">
        <v>1559</v>
      </c>
      <c r="G646" s="578" t="s">
        <v>1647</v>
      </c>
      <c r="H646" s="578" t="s">
        <v>816</v>
      </c>
      <c r="I646" s="565" t="s">
        <v>5320</v>
      </c>
      <c r="J646" s="578" t="s">
        <v>2559</v>
      </c>
      <c r="K646" s="610" t="s">
        <v>1414</v>
      </c>
      <c r="L646" s="610" t="s">
        <v>1414</v>
      </c>
      <c r="M646" s="633" t="s">
        <v>3588</v>
      </c>
    </row>
    <row r="647" spans="1:13">
      <c r="A647" s="584" t="s">
        <v>73</v>
      </c>
      <c r="B647" s="580" t="s">
        <v>433</v>
      </c>
      <c r="C647" s="578" t="s">
        <v>438</v>
      </c>
      <c r="D647" s="578" t="s">
        <v>216</v>
      </c>
      <c r="E647" s="1311" t="s">
        <v>897</v>
      </c>
      <c r="F647" s="578" t="s">
        <v>897</v>
      </c>
      <c r="G647" s="578" t="s">
        <v>2408</v>
      </c>
      <c r="H647" s="578" t="s">
        <v>2551</v>
      </c>
      <c r="I647" s="565" t="s">
        <v>4514</v>
      </c>
      <c r="J647" s="578" t="s">
        <v>4998</v>
      </c>
      <c r="K647" s="610" t="s">
        <v>172</v>
      </c>
      <c r="L647" s="610" t="s">
        <v>172</v>
      </c>
      <c r="M647" s="633" t="s">
        <v>6490</v>
      </c>
    </row>
    <row r="648" spans="1:13">
      <c r="A648" s="585" t="s">
        <v>74</v>
      </c>
      <c r="B648" s="581" t="s">
        <v>289</v>
      </c>
      <c r="C648" s="578" t="s">
        <v>672</v>
      </c>
      <c r="D648" s="578" t="s">
        <v>1706</v>
      </c>
      <c r="E648" s="1311" t="s">
        <v>2552</v>
      </c>
      <c r="F648" s="578" t="s">
        <v>2552</v>
      </c>
      <c r="G648" s="578" t="s">
        <v>4054</v>
      </c>
      <c r="H648" s="578" t="s">
        <v>816</v>
      </c>
      <c r="I648" s="565" t="s">
        <v>447</v>
      </c>
      <c r="J648" s="578" t="s">
        <v>1417</v>
      </c>
      <c r="K648" s="610" t="s">
        <v>798</v>
      </c>
      <c r="L648" s="610" t="s">
        <v>798</v>
      </c>
      <c r="M648" s="633" t="s">
        <v>3588</v>
      </c>
    </row>
    <row r="649" spans="1:13">
      <c r="A649" s="584" t="s">
        <v>75</v>
      </c>
      <c r="B649" s="580" t="s">
        <v>434</v>
      </c>
      <c r="C649" s="578" t="s">
        <v>850</v>
      </c>
      <c r="D649" s="578" t="s">
        <v>1707</v>
      </c>
      <c r="E649" s="1311" t="s">
        <v>968</v>
      </c>
      <c r="F649" s="578" t="s">
        <v>968</v>
      </c>
      <c r="G649" s="578" t="s">
        <v>4073</v>
      </c>
      <c r="H649" s="578" t="s">
        <v>4515</v>
      </c>
      <c r="I649" s="565" t="s">
        <v>5618</v>
      </c>
      <c r="J649" s="578" t="s">
        <v>432</v>
      </c>
      <c r="K649" s="610" t="s">
        <v>4514</v>
      </c>
      <c r="L649" s="610" t="s">
        <v>4514</v>
      </c>
      <c r="M649" s="633" t="s">
        <v>4514</v>
      </c>
    </row>
    <row r="650" spans="1:13">
      <c r="A650" s="585" t="s">
        <v>76</v>
      </c>
      <c r="B650" s="581" t="s">
        <v>296</v>
      </c>
      <c r="C650" s="578" t="s">
        <v>1899</v>
      </c>
      <c r="D650" s="578" t="s">
        <v>1708</v>
      </c>
      <c r="E650" s="1311" t="s">
        <v>2553</v>
      </c>
      <c r="F650" s="578" t="s">
        <v>3301</v>
      </c>
      <c r="G650" s="578" t="s">
        <v>4074</v>
      </c>
      <c r="H650" s="578" t="s">
        <v>798</v>
      </c>
      <c r="I650" s="565" t="s">
        <v>463</v>
      </c>
      <c r="J650" s="578" t="s">
        <v>3636</v>
      </c>
      <c r="K650" s="610" t="s">
        <v>6451</v>
      </c>
      <c r="L650" s="610" t="s">
        <v>6451</v>
      </c>
      <c r="M650" s="633" t="s">
        <v>6451</v>
      </c>
    </row>
    <row r="651" spans="1:13">
      <c r="A651" s="584" t="s">
        <v>77</v>
      </c>
      <c r="B651" s="580" t="s">
        <v>435</v>
      </c>
      <c r="C651" s="578" t="s">
        <v>2075</v>
      </c>
      <c r="D651" s="578" t="s">
        <v>1883</v>
      </c>
      <c r="E651" s="1311" t="s">
        <v>2554</v>
      </c>
      <c r="F651" s="578" t="s">
        <v>2554</v>
      </c>
      <c r="G651" s="578" t="s">
        <v>4075</v>
      </c>
      <c r="H651" s="578" t="s">
        <v>968</v>
      </c>
      <c r="I651" s="565" t="s">
        <v>5321</v>
      </c>
      <c r="J651" s="578" t="s">
        <v>4999</v>
      </c>
      <c r="K651" s="610" t="s">
        <v>968</v>
      </c>
      <c r="L651" s="610" t="s">
        <v>968</v>
      </c>
      <c r="M651" s="1302" t="s">
        <v>7272</v>
      </c>
    </row>
    <row r="652" spans="1:13">
      <c r="A652" s="585" t="s">
        <v>78</v>
      </c>
      <c r="B652" s="581" t="s">
        <v>210</v>
      </c>
      <c r="C652" s="578" t="s">
        <v>1881</v>
      </c>
      <c r="D652" s="578" t="s">
        <v>1709</v>
      </c>
      <c r="E652" s="1311" t="s">
        <v>2431</v>
      </c>
      <c r="F652" s="578" t="s">
        <v>3298</v>
      </c>
      <c r="G652" s="578" t="s">
        <v>4076</v>
      </c>
      <c r="H652" s="578" t="s">
        <v>4516</v>
      </c>
      <c r="I652" s="565" t="s">
        <v>4434</v>
      </c>
      <c r="J652" s="578" t="s">
        <v>798</v>
      </c>
      <c r="K652" s="610" t="s">
        <v>3588</v>
      </c>
      <c r="L652" s="610" t="s">
        <v>3588</v>
      </c>
      <c r="M652" s="1302" t="s">
        <v>1086</v>
      </c>
    </row>
    <row r="653" spans="1:13">
      <c r="A653" s="584" t="s">
        <v>79</v>
      </c>
      <c r="B653" s="580" t="s">
        <v>437</v>
      </c>
      <c r="C653" s="578" t="s">
        <v>2076</v>
      </c>
      <c r="D653" s="578" t="s">
        <v>1710</v>
      </c>
      <c r="E653" s="1311" t="s">
        <v>2555</v>
      </c>
      <c r="F653" s="578" t="s">
        <v>2555</v>
      </c>
      <c r="G653" s="578" t="s">
        <v>508</v>
      </c>
      <c r="H653" s="578" t="s">
        <v>2408</v>
      </c>
      <c r="I653" s="578" t="s">
        <v>2551</v>
      </c>
      <c r="J653" s="578" t="s">
        <v>433</v>
      </c>
      <c r="K653" s="610" t="s">
        <v>6490</v>
      </c>
      <c r="L653" s="610" t="s">
        <v>6490</v>
      </c>
      <c r="M653" s="1302" t="s">
        <v>7273</v>
      </c>
    </row>
    <row r="654" spans="1:13">
      <c r="A654" s="585" t="s">
        <v>80</v>
      </c>
      <c r="B654" s="581" t="s">
        <v>163</v>
      </c>
      <c r="C654" s="578" t="s">
        <v>1873</v>
      </c>
      <c r="D654" s="578" t="s">
        <v>1643</v>
      </c>
      <c r="E654" s="1311" t="s">
        <v>2418</v>
      </c>
      <c r="F654" s="578" t="s">
        <v>3302</v>
      </c>
      <c r="G654" s="578" t="s">
        <v>4054</v>
      </c>
      <c r="H654" s="578" t="s">
        <v>798</v>
      </c>
      <c r="I654" s="565" t="s">
        <v>1899</v>
      </c>
      <c r="J654" s="578" t="s">
        <v>3588</v>
      </c>
      <c r="K654" s="610" t="s">
        <v>3588</v>
      </c>
      <c r="L654" s="610" t="s">
        <v>3588</v>
      </c>
      <c r="M654" s="1302" t="s">
        <v>249</v>
      </c>
    </row>
    <row r="655" spans="1:13">
      <c r="A655" s="584" t="s">
        <v>81</v>
      </c>
      <c r="B655" s="580" t="s">
        <v>438</v>
      </c>
      <c r="C655" s="578" t="s">
        <v>433</v>
      </c>
      <c r="D655" s="578" t="s">
        <v>1711</v>
      </c>
      <c r="E655" s="1311" t="s">
        <v>2556</v>
      </c>
      <c r="F655" s="578" t="s">
        <v>2556</v>
      </c>
      <c r="G655" s="578" t="s">
        <v>433</v>
      </c>
      <c r="H655" s="578" t="s">
        <v>277</v>
      </c>
      <c r="I655" s="565" t="s">
        <v>968</v>
      </c>
      <c r="J655" s="578" t="s">
        <v>4928</v>
      </c>
      <c r="K655" s="610" t="s">
        <v>2551</v>
      </c>
      <c r="L655" s="610" t="s">
        <v>2551</v>
      </c>
      <c r="M655" s="1302" t="s">
        <v>4928</v>
      </c>
    </row>
    <row r="656" spans="1:13">
      <c r="A656" s="585" t="s">
        <v>82</v>
      </c>
      <c r="B656" s="581" t="s">
        <v>439</v>
      </c>
      <c r="C656" s="578" t="s">
        <v>1881</v>
      </c>
      <c r="D656" s="578" t="s">
        <v>114</v>
      </c>
      <c r="E656" s="1311" t="s">
        <v>2431</v>
      </c>
      <c r="F656" s="578" t="s">
        <v>1559</v>
      </c>
      <c r="G656" s="578" t="s">
        <v>4077</v>
      </c>
      <c r="H656" s="578" t="s">
        <v>798</v>
      </c>
      <c r="I656" s="565" t="s">
        <v>1395</v>
      </c>
      <c r="J656" s="578" t="s">
        <v>3636</v>
      </c>
      <c r="K656" s="610" t="s">
        <v>6451</v>
      </c>
      <c r="L656" s="610" t="s">
        <v>6451</v>
      </c>
      <c r="M656" s="1302" t="s">
        <v>249</v>
      </c>
    </row>
    <row r="657" spans="1:16">
      <c r="A657" s="584" t="s">
        <v>83</v>
      </c>
      <c r="B657" s="580" t="s">
        <v>440</v>
      </c>
      <c r="C657" s="578" t="s">
        <v>432</v>
      </c>
      <c r="D657" s="578" t="s">
        <v>2077</v>
      </c>
      <c r="E657" s="1311" t="s">
        <v>2557</v>
      </c>
      <c r="F657" s="578" t="s">
        <v>3303</v>
      </c>
      <c r="G657" s="578" t="s">
        <v>4078</v>
      </c>
      <c r="H657" s="578" t="s">
        <v>4517</v>
      </c>
      <c r="I657" s="565" t="s">
        <v>5322</v>
      </c>
      <c r="J657" s="578" t="s">
        <v>5000</v>
      </c>
      <c r="K657" s="610" t="s">
        <v>6491</v>
      </c>
      <c r="L657" s="610" t="s">
        <v>6491</v>
      </c>
      <c r="M657" s="1302" t="s">
        <v>2508</v>
      </c>
    </row>
    <row r="658" spans="1:16">
      <c r="A658" s="585" t="s">
        <v>84</v>
      </c>
      <c r="B658" s="581" t="s">
        <v>2078</v>
      </c>
      <c r="C658" s="578" t="s">
        <v>672</v>
      </c>
      <c r="D658" s="578" t="s">
        <v>114</v>
      </c>
      <c r="E658" s="1311" t="s">
        <v>2558</v>
      </c>
      <c r="F658" s="578" t="s">
        <v>3300</v>
      </c>
      <c r="G658" s="578" t="s">
        <v>4074</v>
      </c>
      <c r="H658" s="578" t="s">
        <v>790</v>
      </c>
      <c r="I658" s="565" t="s">
        <v>1395</v>
      </c>
      <c r="J658" s="578" t="s">
        <v>5537</v>
      </c>
      <c r="K658" s="610" t="s">
        <v>3588</v>
      </c>
      <c r="L658" s="610" t="s">
        <v>3588</v>
      </c>
      <c r="M658" s="1302" t="s">
        <v>671</v>
      </c>
    </row>
    <row r="659" spans="1:16">
      <c r="A659" s="584" t="s">
        <v>85</v>
      </c>
      <c r="B659" s="580" t="s">
        <v>442</v>
      </c>
      <c r="C659" s="578" t="s">
        <v>1960</v>
      </c>
      <c r="D659" s="578" t="s">
        <v>2079</v>
      </c>
      <c r="E659" s="1311" t="s">
        <v>942</v>
      </c>
      <c r="F659" s="578" t="s">
        <v>942</v>
      </c>
      <c r="G659" s="578" t="s">
        <v>4079</v>
      </c>
      <c r="H659" s="578" t="s">
        <v>4518</v>
      </c>
      <c r="I659" s="565" t="s">
        <v>172</v>
      </c>
      <c r="J659" s="578" t="s">
        <v>5001</v>
      </c>
      <c r="K659" s="610" t="s">
        <v>6492</v>
      </c>
      <c r="L659" s="610" t="s">
        <v>6492</v>
      </c>
      <c r="M659" s="1302" t="s">
        <v>216</v>
      </c>
    </row>
    <row r="660" spans="1:16">
      <c r="A660" s="585" t="s">
        <v>86</v>
      </c>
      <c r="B660" s="581" t="s">
        <v>273</v>
      </c>
      <c r="C660" s="578" t="s">
        <v>1873</v>
      </c>
      <c r="D660" s="578" t="s">
        <v>114</v>
      </c>
      <c r="E660" s="1311" t="s">
        <v>2559</v>
      </c>
      <c r="F660" s="578" t="s">
        <v>2552</v>
      </c>
      <c r="G660" s="578" t="s">
        <v>1640</v>
      </c>
      <c r="H660" s="578" t="s">
        <v>819</v>
      </c>
      <c r="I660" s="565" t="s">
        <v>463</v>
      </c>
      <c r="J660" s="578" t="s">
        <v>1417</v>
      </c>
      <c r="K660" s="610" t="s">
        <v>1086</v>
      </c>
      <c r="L660" s="610" t="s">
        <v>1086</v>
      </c>
      <c r="M660" s="1302" t="s">
        <v>7221</v>
      </c>
    </row>
    <row r="661" spans="1:16">
      <c r="A661" s="584" t="s">
        <v>87</v>
      </c>
      <c r="B661" s="580" t="s">
        <v>443</v>
      </c>
      <c r="C661" s="578" t="s">
        <v>2080</v>
      </c>
      <c r="D661" s="578" t="s">
        <v>2081</v>
      </c>
      <c r="E661" s="1311" t="s">
        <v>2560</v>
      </c>
      <c r="F661" s="578" t="s">
        <v>2560</v>
      </c>
      <c r="G661" s="578" t="s">
        <v>4080</v>
      </c>
      <c r="H661" s="578" t="s">
        <v>4519</v>
      </c>
      <c r="I661" s="565" t="s">
        <v>5323</v>
      </c>
      <c r="J661" s="578" t="s">
        <v>434</v>
      </c>
      <c r="K661" s="610" t="s">
        <v>6493</v>
      </c>
      <c r="L661" s="610" t="s">
        <v>6493</v>
      </c>
      <c r="M661" s="1302" t="s">
        <v>7274</v>
      </c>
    </row>
    <row r="662" spans="1:16" ht="13.5" thickBot="1">
      <c r="A662" s="585" t="s">
        <v>88</v>
      </c>
      <c r="B662" s="581" t="s">
        <v>282</v>
      </c>
      <c r="C662" s="578" t="s">
        <v>2066</v>
      </c>
      <c r="D662" s="578" t="s">
        <v>114</v>
      </c>
      <c r="E662" s="1313"/>
      <c r="F662" s="587" t="s">
        <v>3301</v>
      </c>
      <c r="G662" s="587" t="s">
        <v>4074</v>
      </c>
      <c r="H662" s="587" t="s">
        <v>1406</v>
      </c>
      <c r="I662" s="1330" t="s">
        <v>4434</v>
      </c>
      <c r="J662" s="587" t="s">
        <v>3588</v>
      </c>
      <c r="K662" s="642" t="s">
        <v>3588</v>
      </c>
      <c r="L662" s="642" t="s">
        <v>3588</v>
      </c>
      <c r="M662" s="1334" t="s">
        <v>1865</v>
      </c>
    </row>
    <row r="663" spans="1:16" ht="15.75">
      <c r="A663" s="638" t="s">
        <v>36</v>
      </c>
      <c r="B663" s="639" t="s">
        <v>16</v>
      </c>
      <c r="C663" s="639" t="s">
        <v>1829</v>
      </c>
      <c r="D663" s="639" t="s">
        <v>114</v>
      </c>
      <c r="E663" s="754" t="s">
        <v>2325</v>
      </c>
      <c r="F663" s="754">
        <v>2013</v>
      </c>
      <c r="G663" s="754" t="s">
        <v>3553</v>
      </c>
      <c r="H663" s="755" t="s">
        <v>4165</v>
      </c>
      <c r="I663" s="408" t="s">
        <v>4674</v>
      </c>
      <c r="J663" s="408" t="s">
        <v>4675</v>
      </c>
      <c r="K663" s="538" t="s">
        <v>5846</v>
      </c>
      <c r="L663" s="538" t="s">
        <v>6494</v>
      </c>
      <c r="M663" s="1326" t="s">
        <v>6914</v>
      </c>
    </row>
    <row r="664" spans="1:16" ht="15">
      <c r="A664" s="584" t="s">
        <v>69</v>
      </c>
      <c r="B664" s="580" t="s">
        <v>120</v>
      </c>
      <c r="C664" s="578" t="s">
        <v>971</v>
      </c>
      <c r="D664" s="565" t="s">
        <v>624</v>
      </c>
      <c r="E664" s="565" t="s">
        <v>2561</v>
      </c>
      <c r="F664" s="565" t="s">
        <v>847</v>
      </c>
      <c r="G664" s="565" t="s">
        <v>1722</v>
      </c>
      <c r="H664" s="565" t="s">
        <v>847</v>
      </c>
      <c r="I664" s="565" t="s">
        <v>847</v>
      </c>
      <c r="J664" s="578" t="s">
        <v>847</v>
      </c>
      <c r="K664" s="600" t="s">
        <v>1722</v>
      </c>
      <c r="L664" s="600" t="s">
        <v>847</v>
      </c>
      <c r="M664" s="619" t="s">
        <v>847</v>
      </c>
      <c r="O664" s="615"/>
      <c r="P664" s="615"/>
    </row>
    <row r="665" spans="1:16" ht="15">
      <c r="A665" s="585" t="s">
        <v>70</v>
      </c>
      <c r="B665" s="581" t="s">
        <v>355</v>
      </c>
      <c r="C665" s="578" t="s">
        <v>1839</v>
      </c>
      <c r="D665" s="578" t="s">
        <v>1839</v>
      </c>
      <c r="E665" s="578" t="s">
        <v>320</v>
      </c>
      <c r="F665" s="578" t="s">
        <v>973</v>
      </c>
      <c r="G665" s="578" t="s">
        <v>3306</v>
      </c>
      <c r="H665" s="578" t="s">
        <v>973</v>
      </c>
      <c r="I665" s="565" t="s">
        <v>973</v>
      </c>
      <c r="J665" s="578" t="s">
        <v>973</v>
      </c>
      <c r="K665" s="610" t="s">
        <v>3306</v>
      </c>
      <c r="L665" s="610" t="s">
        <v>973</v>
      </c>
      <c r="M665" s="619" t="s">
        <v>973</v>
      </c>
      <c r="O665" s="615"/>
      <c r="P665" s="615"/>
    </row>
    <row r="666" spans="1:16" ht="15">
      <c r="A666" s="584" t="s">
        <v>71</v>
      </c>
      <c r="B666" s="580" t="s">
        <v>624</v>
      </c>
      <c r="C666" s="578" t="s">
        <v>972</v>
      </c>
      <c r="D666" s="578" t="s">
        <v>2082</v>
      </c>
      <c r="E666" s="578" t="s">
        <v>1722</v>
      </c>
      <c r="F666" s="578" t="s">
        <v>168</v>
      </c>
      <c r="G666" s="578" t="s">
        <v>1248</v>
      </c>
      <c r="H666" s="578" t="s">
        <v>168</v>
      </c>
      <c r="I666" s="565" t="s">
        <v>5687</v>
      </c>
      <c r="J666" s="578" t="s">
        <v>168</v>
      </c>
      <c r="K666" s="610" t="s">
        <v>6045</v>
      </c>
      <c r="L666" s="610" t="s">
        <v>168</v>
      </c>
      <c r="M666" s="619" t="s">
        <v>168</v>
      </c>
      <c r="O666" s="615"/>
      <c r="P666" s="615"/>
    </row>
    <row r="667" spans="1:16" ht="15">
      <c r="A667" s="585" t="s">
        <v>72</v>
      </c>
      <c r="B667" s="581" t="s">
        <v>1839</v>
      </c>
      <c r="C667" s="578" t="s">
        <v>973</v>
      </c>
      <c r="D667" s="578" t="s">
        <v>973</v>
      </c>
      <c r="E667" s="578" t="s">
        <v>2562</v>
      </c>
      <c r="F667" s="578" t="s">
        <v>322</v>
      </c>
      <c r="G667" s="578" t="s">
        <v>4105</v>
      </c>
      <c r="H667" s="578" t="s">
        <v>322</v>
      </c>
      <c r="I667" s="565" t="s">
        <v>322</v>
      </c>
      <c r="J667" s="578" t="s">
        <v>322</v>
      </c>
      <c r="K667" s="610" t="s">
        <v>973</v>
      </c>
      <c r="L667" s="610" t="s">
        <v>322</v>
      </c>
      <c r="M667" s="619" t="s">
        <v>322</v>
      </c>
      <c r="O667" s="615"/>
      <c r="P667" s="615"/>
    </row>
    <row r="668" spans="1:16" ht="15">
      <c r="A668" s="584" t="s">
        <v>73</v>
      </c>
      <c r="B668" s="580" t="s">
        <v>625</v>
      </c>
      <c r="C668" s="578" t="s">
        <v>168</v>
      </c>
      <c r="D668" s="578" t="s">
        <v>2083</v>
      </c>
      <c r="E668" s="578" t="s">
        <v>1726</v>
      </c>
      <c r="F668" s="578" t="s">
        <v>1854</v>
      </c>
      <c r="G668" s="578" t="s">
        <v>2561</v>
      </c>
      <c r="H668" s="578" t="s">
        <v>971</v>
      </c>
      <c r="I668" s="565" t="s">
        <v>971</v>
      </c>
      <c r="J668" s="578" t="s">
        <v>2083</v>
      </c>
      <c r="K668" s="610" t="s">
        <v>2566</v>
      </c>
      <c r="L668" s="610" t="s">
        <v>971</v>
      </c>
      <c r="M668" s="619" t="s">
        <v>971</v>
      </c>
      <c r="O668" s="615"/>
      <c r="P668" s="615"/>
    </row>
    <row r="669" spans="1:16" ht="15">
      <c r="A669" s="585" t="s">
        <v>74</v>
      </c>
      <c r="B669" s="581" t="s">
        <v>169</v>
      </c>
      <c r="C669" s="578" t="s">
        <v>1839</v>
      </c>
      <c r="D669" s="578" t="s">
        <v>2084</v>
      </c>
      <c r="E669" s="578" t="s">
        <v>322</v>
      </c>
      <c r="F669" s="578" t="s">
        <v>305</v>
      </c>
      <c r="G669" s="578" t="s">
        <v>320</v>
      </c>
      <c r="H669" s="578" t="s">
        <v>322</v>
      </c>
      <c r="I669" s="565" t="s">
        <v>322</v>
      </c>
      <c r="J669" s="578" t="s">
        <v>3306</v>
      </c>
      <c r="K669" s="610" t="s">
        <v>3306</v>
      </c>
      <c r="L669" s="610" t="s">
        <v>322</v>
      </c>
      <c r="M669" s="619" t="s">
        <v>322</v>
      </c>
      <c r="O669" s="615"/>
      <c r="P669" s="615"/>
    </row>
    <row r="670" spans="1:16" ht="15">
      <c r="A670" s="584" t="s">
        <v>75</v>
      </c>
      <c r="B670" s="580" t="s">
        <v>626</v>
      </c>
      <c r="C670" s="578" t="s">
        <v>977</v>
      </c>
      <c r="D670" s="578" t="s">
        <v>2085</v>
      </c>
      <c r="E670" s="578" t="s">
        <v>1720</v>
      </c>
      <c r="F670" s="578" t="s">
        <v>3304</v>
      </c>
      <c r="G670" s="578" t="s">
        <v>972</v>
      </c>
      <c r="H670" s="578" t="s">
        <v>972</v>
      </c>
      <c r="I670" s="578" t="s">
        <v>2083</v>
      </c>
      <c r="J670" s="578" t="s">
        <v>971</v>
      </c>
      <c r="K670" s="610" t="s">
        <v>1726</v>
      </c>
      <c r="L670" s="610" t="s">
        <v>2083</v>
      </c>
      <c r="M670" s="619" t="s">
        <v>2083</v>
      </c>
      <c r="O670" s="615"/>
      <c r="P670" s="615"/>
    </row>
    <row r="671" spans="1:16" ht="15">
      <c r="A671" s="585" t="s">
        <v>76</v>
      </c>
      <c r="B671" s="581" t="s">
        <v>1839</v>
      </c>
      <c r="C671" s="578" t="s">
        <v>1839</v>
      </c>
      <c r="D671" s="578" t="s">
        <v>983</v>
      </c>
      <c r="E671" s="578" t="s">
        <v>322</v>
      </c>
      <c r="F671" s="578" t="s">
        <v>318</v>
      </c>
      <c r="G671" s="578" t="s">
        <v>320</v>
      </c>
      <c r="H671" s="578" t="s">
        <v>973</v>
      </c>
      <c r="I671" s="565" t="s">
        <v>3306</v>
      </c>
      <c r="J671" s="578" t="s">
        <v>322</v>
      </c>
      <c r="K671" s="610" t="s">
        <v>322</v>
      </c>
      <c r="L671" s="610" t="s">
        <v>3306</v>
      </c>
      <c r="M671" s="619" t="s">
        <v>3306</v>
      </c>
      <c r="O671" s="615"/>
      <c r="P671" s="615"/>
    </row>
    <row r="672" spans="1:16" ht="15">
      <c r="A672" s="584" t="s">
        <v>77</v>
      </c>
      <c r="B672" s="580" t="s">
        <v>627</v>
      </c>
      <c r="C672" s="578" t="s">
        <v>625</v>
      </c>
      <c r="D672" s="578" t="s">
        <v>626</v>
      </c>
      <c r="E672" s="578" t="s">
        <v>1724</v>
      </c>
      <c r="F672" s="578" t="s">
        <v>971</v>
      </c>
      <c r="G672" s="578" t="s">
        <v>751</v>
      </c>
      <c r="H672" s="578" t="s">
        <v>2083</v>
      </c>
      <c r="I672" s="578" t="s">
        <v>5240</v>
      </c>
      <c r="J672" s="578" t="s">
        <v>980</v>
      </c>
      <c r="K672" s="610" t="s">
        <v>1720</v>
      </c>
      <c r="L672" s="610" t="s">
        <v>972</v>
      </c>
      <c r="M672" s="619" t="s">
        <v>972</v>
      </c>
      <c r="O672" s="615"/>
      <c r="P672" s="615"/>
    </row>
    <row r="673" spans="1:16" ht="15">
      <c r="A673" s="585" t="s">
        <v>78</v>
      </c>
      <c r="B673" s="581" t="s">
        <v>2087</v>
      </c>
      <c r="C673" s="578" t="s">
        <v>973</v>
      </c>
      <c r="D673" s="578" t="s">
        <v>1839</v>
      </c>
      <c r="E673" s="578" t="s">
        <v>2563</v>
      </c>
      <c r="F673" s="578" t="s">
        <v>322</v>
      </c>
      <c r="G673" s="578" t="s">
        <v>322</v>
      </c>
      <c r="H673" s="578" t="s">
        <v>3306</v>
      </c>
      <c r="I673" s="565" t="s">
        <v>5241</v>
      </c>
      <c r="J673" s="578" t="s">
        <v>147</v>
      </c>
      <c r="K673" s="610" t="s">
        <v>322</v>
      </c>
      <c r="L673" s="610" t="s">
        <v>973</v>
      </c>
      <c r="M673" s="619" t="s">
        <v>973</v>
      </c>
      <c r="O673" s="615"/>
      <c r="P673" s="615"/>
    </row>
    <row r="674" spans="1:16" ht="15">
      <c r="A674" s="584" t="s">
        <v>79</v>
      </c>
      <c r="B674" s="580" t="s">
        <v>628</v>
      </c>
      <c r="C674" s="578" t="s">
        <v>228</v>
      </c>
      <c r="D674" s="578" t="s">
        <v>2088</v>
      </c>
      <c r="E674" s="578" t="s">
        <v>2564</v>
      </c>
      <c r="F674" s="578" t="s">
        <v>972</v>
      </c>
      <c r="G674" s="578" t="s">
        <v>756</v>
      </c>
      <c r="H674" s="578" t="s">
        <v>1854</v>
      </c>
      <c r="I674" s="565" t="s">
        <v>980</v>
      </c>
      <c r="J674" s="578" t="s">
        <v>972</v>
      </c>
      <c r="K674" s="610" t="s">
        <v>972</v>
      </c>
      <c r="L674" s="610" t="s">
        <v>5002</v>
      </c>
      <c r="M674" s="619" t="s">
        <v>7015</v>
      </c>
      <c r="O674" s="600"/>
      <c r="P674" s="600"/>
    </row>
    <row r="675" spans="1:16" ht="15">
      <c r="A675" s="585" t="s">
        <v>80</v>
      </c>
      <c r="B675" s="581" t="s">
        <v>2089</v>
      </c>
      <c r="C675" s="578" t="s">
        <v>147</v>
      </c>
      <c r="D675" s="578" t="s">
        <v>973</v>
      </c>
      <c r="E675" s="578" t="s">
        <v>358</v>
      </c>
      <c r="F675" s="578" t="s">
        <v>973</v>
      </c>
      <c r="G675" s="578" t="s">
        <v>358</v>
      </c>
      <c r="H675" s="578" t="s">
        <v>305</v>
      </c>
      <c r="I675" s="565" t="s">
        <v>147</v>
      </c>
      <c r="J675" s="578" t="s">
        <v>973</v>
      </c>
      <c r="K675" s="610" t="s">
        <v>973</v>
      </c>
      <c r="L675" s="610" t="s">
        <v>322</v>
      </c>
      <c r="M675" s="619" t="s">
        <v>322</v>
      </c>
      <c r="O675" s="600"/>
      <c r="P675" s="600"/>
    </row>
    <row r="676" spans="1:16" ht="15">
      <c r="A676" s="584" t="s">
        <v>81</v>
      </c>
      <c r="B676" s="580" t="s">
        <v>629</v>
      </c>
      <c r="C676" s="578" t="s">
        <v>354</v>
      </c>
      <c r="D676" s="578" t="s">
        <v>972</v>
      </c>
      <c r="E676" s="578" t="s">
        <v>972</v>
      </c>
      <c r="F676" s="578" t="s">
        <v>980</v>
      </c>
      <c r="G676" s="578" t="s">
        <v>3809</v>
      </c>
      <c r="H676" s="578" t="s">
        <v>980</v>
      </c>
      <c r="I676" s="565" t="s">
        <v>972</v>
      </c>
      <c r="J676" s="578" t="s">
        <v>5002</v>
      </c>
      <c r="K676" s="610" t="s">
        <v>6046</v>
      </c>
      <c r="L676" s="610" t="s">
        <v>1854</v>
      </c>
      <c r="M676" s="619" t="s">
        <v>7018</v>
      </c>
    </row>
    <row r="677" spans="1:16" ht="15">
      <c r="A677" s="585" t="s">
        <v>82</v>
      </c>
      <c r="B677" s="581" t="s">
        <v>1839</v>
      </c>
      <c r="C677" s="578" t="s">
        <v>2086</v>
      </c>
      <c r="D677" s="578" t="s">
        <v>973</v>
      </c>
      <c r="E677" s="578" t="s">
        <v>320</v>
      </c>
      <c r="F677" s="578" t="s">
        <v>536</v>
      </c>
      <c r="G677" s="578" t="s">
        <v>2563</v>
      </c>
      <c r="H677" s="578" t="s">
        <v>147</v>
      </c>
      <c r="I677" s="565" t="s">
        <v>973</v>
      </c>
      <c r="J677" s="578" t="s">
        <v>322</v>
      </c>
      <c r="K677" s="610" t="s">
        <v>322</v>
      </c>
      <c r="L677" s="610" t="s">
        <v>322</v>
      </c>
      <c r="M677" s="619" t="s">
        <v>7019</v>
      </c>
    </row>
    <row r="678" spans="1:16" ht="25.5">
      <c r="A678" s="584" t="s">
        <v>83</v>
      </c>
      <c r="B678" s="580" t="s">
        <v>630</v>
      </c>
      <c r="C678" s="578" t="s">
        <v>980</v>
      </c>
      <c r="D678" s="578" t="s">
        <v>2090</v>
      </c>
      <c r="E678" s="578" t="s">
        <v>2565</v>
      </c>
      <c r="F678" s="578" t="s">
        <v>2083</v>
      </c>
      <c r="G678" s="578" t="s">
        <v>3810</v>
      </c>
      <c r="H678" s="578" t="s">
        <v>4373</v>
      </c>
      <c r="I678" s="565" t="s">
        <v>124</v>
      </c>
      <c r="J678" s="578" t="s">
        <v>1854</v>
      </c>
      <c r="K678" s="610" t="s">
        <v>6047</v>
      </c>
      <c r="L678" s="610" t="s">
        <v>191</v>
      </c>
      <c r="M678" s="619" t="s">
        <v>3305</v>
      </c>
    </row>
    <row r="679" spans="1:16" ht="15">
      <c r="A679" s="585" t="s">
        <v>84</v>
      </c>
      <c r="B679" s="581" t="s">
        <v>1839</v>
      </c>
      <c r="C679" s="578" t="s">
        <v>147</v>
      </c>
      <c r="D679" s="578" t="s">
        <v>2091</v>
      </c>
      <c r="E679" s="578" t="s">
        <v>358</v>
      </c>
      <c r="F679" s="578" t="s">
        <v>3306</v>
      </c>
      <c r="G679" s="578" t="s">
        <v>358</v>
      </c>
      <c r="H679" s="578" t="s">
        <v>2563</v>
      </c>
      <c r="I679" s="565" t="s">
        <v>147</v>
      </c>
      <c r="J679" s="578" t="s">
        <v>305</v>
      </c>
      <c r="K679" s="610" t="s">
        <v>322</v>
      </c>
      <c r="L679" s="610" t="s">
        <v>322</v>
      </c>
      <c r="M679" s="619" t="s">
        <v>3306</v>
      </c>
    </row>
    <row r="680" spans="1:16" ht="15">
      <c r="A680" s="584" t="s">
        <v>85</v>
      </c>
      <c r="B680" s="580" t="s">
        <v>2092</v>
      </c>
      <c r="C680" s="578" t="s">
        <v>2082</v>
      </c>
      <c r="D680" s="578" t="s">
        <v>2093</v>
      </c>
      <c r="E680" s="578" t="s">
        <v>2566</v>
      </c>
      <c r="F680" s="578" t="s">
        <v>3311</v>
      </c>
      <c r="G680" s="578" t="s">
        <v>3811</v>
      </c>
      <c r="H680" s="578" t="s">
        <v>4374</v>
      </c>
      <c r="I680" s="565" t="s">
        <v>5242</v>
      </c>
      <c r="J680" s="578" t="s">
        <v>4373</v>
      </c>
      <c r="K680" s="610" t="s">
        <v>2564</v>
      </c>
      <c r="L680" s="610" t="s">
        <v>860</v>
      </c>
      <c r="M680" s="619" t="s">
        <v>980</v>
      </c>
    </row>
    <row r="681" spans="1:16" ht="15">
      <c r="A681" s="585" t="s">
        <v>86</v>
      </c>
      <c r="B681" s="581" t="s">
        <v>1944</v>
      </c>
      <c r="C681" s="578" t="s">
        <v>973</v>
      </c>
      <c r="D681" s="578" t="s">
        <v>1198</v>
      </c>
      <c r="E681" s="578" t="s">
        <v>2562</v>
      </c>
      <c r="F681" s="578" t="s">
        <v>1762</v>
      </c>
      <c r="G681" s="578" t="s">
        <v>536</v>
      </c>
      <c r="H681" s="578" t="s">
        <v>318</v>
      </c>
      <c r="I681" s="565" t="s">
        <v>5688</v>
      </c>
      <c r="J681" s="578" t="s">
        <v>2563</v>
      </c>
      <c r="K681" s="610" t="s">
        <v>322</v>
      </c>
      <c r="L681" s="610" t="s">
        <v>322</v>
      </c>
      <c r="M681" s="619" t="s">
        <v>536</v>
      </c>
    </row>
    <row r="682" spans="1:16" ht="15">
      <c r="A682" s="584" t="s">
        <v>87</v>
      </c>
      <c r="B682" s="580" t="s">
        <v>632</v>
      </c>
      <c r="C682" s="578" t="s">
        <v>982</v>
      </c>
      <c r="D682" s="578" t="s">
        <v>2094</v>
      </c>
      <c r="E682" s="578" t="s">
        <v>2567</v>
      </c>
      <c r="F682" s="578" t="s">
        <v>3305</v>
      </c>
      <c r="G682" s="578" t="s">
        <v>3812</v>
      </c>
      <c r="H682" s="578" t="s">
        <v>174</v>
      </c>
      <c r="I682" s="565" t="s">
        <v>982</v>
      </c>
      <c r="J682" s="578" t="s">
        <v>499</v>
      </c>
      <c r="K682" s="610" t="s">
        <v>6048</v>
      </c>
      <c r="L682" s="610" t="s">
        <v>3305</v>
      </c>
      <c r="M682" s="619" t="s">
        <v>7020</v>
      </c>
    </row>
    <row r="683" spans="1:16" ht="15">
      <c r="A683" s="585" t="s">
        <v>88</v>
      </c>
      <c r="B683" s="581" t="s">
        <v>147</v>
      </c>
      <c r="C683" s="578" t="s">
        <v>983</v>
      </c>
      <c r="D683" s="578" t="s">
        <v>258</v>
      </c>
      <c r="E683" s="578" t="s">
        <v>2562</v>
      </c>
      <c r="F683" s="578" t="s">
        <v>3306</v>
      </c>
      <c r="G683" s="578" t="s">
        <v>3813</v>
      </c>
      <c r="H683" s="578" t="s">
        <v>322</v>
      </c>
      <c r="I683" s="565" t="s">
        <v>2563</v>
      </c>
      <c r="J683" s="578" t="s">
        <v>322</v>
      </c>
      <c r="K683" s="610" t="s">
        <v>322</v>
      </c>
      <c r="L683" s="610" t="s">
        <v>3306</v>
      </c>
      <c r="M683" s="619" t="s">
        <v>7021</v>
      </c>
    </row>
    <row r="684" spans="1:16" ht="15.75">
      <c r="A684" s="638" t="s">
        <v>1152</v>
      </c>
      <c r="B684" s="639" t="s">
        <v>16</v>
      </c>
      <c r="C684" s="639" t="s">
        <v>1829</v>
      </c>
      <c r="D684" s="639" t="s">
        <v>1830</v>
      </c>
      <c r="E684" s="639" t="s">
        <v>2325</v>
      </c>
      <c r="F684" s="639">
        <v>2013</v>
      </c>
      <c r="G684" s="639" t="s">
        <v>3553</v>
      </c>
      <c r="H684" s="640" t="s">
        <v>4165</v>
      </c>
      <c r="I684" s="641" t="s">
        <v>4674</v>
      </c>
      <c r="J684" s="641" t="s">
        <v>4675</v>
      </c>
      <c r="K684" s="539" t="s">
        <v>5846</v>
      </c>
      <c r="L684" s="539" t="s">
        <v>6494</v>
      </c>
      <c r="M684" s="531" t="s">
        <v>6914</v>
      </c>
    </row>
    <row r="685" spans="1:16">
      <c r="A685" s="584" t="s">
        <v>69</v>
      </c>
      <c r="B685" s="580" t="s">
        <v>114</v>
      </c>
      <c r="C685" s="578" t="s">
        <v>1169</v>
      </c>
      <c r="D685" s="565" t="s">
        <v>1186</v>
      </c>
      <c r="E685" s="565"/>
      <c r="F685" s="565"/>
      <c r="G685" s="565" t="s">
        <v>3966</v>
      </c>
      <c r="H685" s="565" t="s">
        <v>3966</v>
      </c>
      <c r="I685" s="565" t="s">
        <v>1225</v>
      </c>
      <c r="J685" s="578" t="s">
        <v>5003</v>
      </c>
      <c r="K685" s="600" t="s">
        <v>3975</v>
      </c>
      <c r="L685" s="600" t="s">
        <v>5003</v>
      </c>
      <c r="M685" s="1302" t="s">
        <v>7233</v>
      </c>
    </row>
    <row r="686" spans="1:16">
      <c r="A686" s="585" t="s">
        <v>70</v>
      </c>
      <c r="B686" s="581" t="s">
        <v>114</v>
      </c>
      <c r="C686" s="578" t="s">
        <v>2095</v>
      </c>
      <c r="D686" s="578" t="s">
        <v>1186</v>
      </c>
      <c r="E686" s="578"/>
      <c r="F686" s="578"/>
      <c r="G686" s="578" t="s">
        <v>3967</v>
      </c>
      <c r="H686" s="578" t="s">
        <v>3967</v>
      </c>
      <c r="I686" s="578"/>
      <c r="J686" s="578" t="s">
        <v>1040</v>
      </c>
      <c r="K686" s="610" t="s">
        <v>6050</v>
      </c>
      <c r="L686" s="610" t="s">
        <v>169</v>
      </c>
      <c r="M686" s="1302" t="s">
        <v>7234</v>
      </c>
    </row>
    <row r="687" spans="1:16">
      <c r="A687" s="584" t="s">
        <v>71</v>
      </c>
      <c r="B687" s="580" t="s">
        <v>114</v>
      </c>
      <c r="C687" s="578" t="s">
        <v>244</v>
      </c>
      <c r="D687" s="578" t="s">
        <v>1186</v>
      </c>
      <c r="E687" s="578"/>
      <c r="F687" s="578"/>
      <c r="G687" s="578" t="s">
        <v>3968</v>
      </c>
      <c r="H687" s="578" t="s">
        <v>3968</v>
      </c>
      <c r="I687" s="578"/>
      <c r="J687" s="578" t="s">
        <v>5004</v>
      </c>
      <c r="K687" s="610" t="s">
        <v>5003</v>
      </c>
      <c r="L687" s="610" t="s">
        <v>301</v>
      </c>
      <c r="M687" s="1302" t="s">
        <v>3968</v>
      </c>
    </row>
    <row r="688" spans="1:16">
      <c r="A688" s="585" t="s">
        <v>72</v>
      </c>
      <c r="B688" s="581" t="s">
        <v>114</v>
      </c>
      <c r="C688" s="578" t="s">
        <v>1765</v>
      </c>
      <c r="D688" s="578" t="s">
        <v>1186</v>
      </c>
      <c r="E688" s="578"/>
      <c r="F688" s="578"/>
      <c r="G688" s="578" t="s">
        <v>3967</v>
      </c>
      <c r="H688" s="578" t="s">
        <v>3967</v>
      </c>
      <c r="I688" s="578"/>
      <c r="J688" s="578" t="s">
        <v>1040</v>
      </c>
      <c r="K688" s="610" t="s">
        <v>6051</v>
      </c>
      <c r="L688" s="610" t="s">
        <v>169</v>
      </c>
      <c r="M688" s="1302" t="s">
        <v>7234</v>
      </c>
    </row>
    <row r="689" spans="1:13" ht="38.25">
      <c r="A689" s="584" t="s">
        <v>73</v>
      </c>
      <c r="B689" s="580" t="s">
        <v>114</v>
      </c>
      <c r="C689" s="578" t="s">
        <v>1172</v>
      </c>
      <c r="D689" s="578" t="s">
        <v>1186</v>
      </c>
      <c r="E689" s="578"/>
      <c r="F689" s="578"/>
      <c r="G689" s="578" t="s">
        <v>3969</v>
      </c>
      <c r="H689" s="578" t="s">
        <v>4671</v>
      </c>
      <c r="I689" s="578"/>
      <c r="J689" s="578" t="s">
        <v>3976</v>
      </c>
      <c r="K689" s="610" t="s">
        <v>6052</v>
      </c>
      <c r="L689" s="610" t="s">
        <v>6502</v>
      </c>
      <c r="M689" s="1302" t="s">
        <v>7235</v>
      </c>
    </row>
    <row r="690" spans="1:13">
      <c r="A690" s="585" t="s">
        <v>74</v>
      </c>
      <c r="B690" s="581" t="s">
        <v>114</v>
      </c>
      <c r="C690" s="578" t="s">
        <v>340</v>
      </c>
      <c r="D690" s="578" t="s">
        <v>1186</v>
      </c>
      <c r="E690" s="578"/>
      <c r="F690" s="578"/>
      <c r="G690" s="578" t="s">
        <v>3970</v>
      </c>
      <c r="H690" s="578" t="s">
        <v>3970</v>
      </c>
      <c r="I690" s="578"/>
      <c r="J690" s="578" t="s">
        <v>1040</v>
      </c>
      <c r="K690" s="610" t="s">
        <v>6053</v>
      </c>
      <c r="L690" s="610" t="s">
        <v>147</v>
      </c>
      <c r="M690" s="1302" t="s">
        <v>7236</v>
      </c>
    </row>
    <row r="691" spans="1:13">
      <c r="A691" s="584" t="s">
        <v>75</v>
      </c>
      <c r="B691" s="580" t="s">
        <v>114</v>
      </c>
      <c r="C691" s="578" t="s">
        <v>2096</v>
      </c>
      <c r="D691" s="578" t="s">
        <v>1186</v>
      </c>
      <c r="E691" s="578"/>
      <c r="F691" s="578"/>
      <c r="G691" s="578" t="s">
        <v>3971</v>
      </c>
      <c r="H691" s="578" t="s">
        <v>3971</v>
      </c>
      <c r="I691" s="578"/>
      <c r="J691" s="578"/>
      <c r="K691" s="610" t="s">
        <v>6054</v>
      </c>
      <c r="L691" s="610" t="s">
        <v>3968</v>
      </c>
      <c r="M691" s="1302" t="s">
        <v>7237</v>
      </c>
    </row>
    <row r="692" spans="1:13">
      <c r="A692" s="585" t="s">
        <v>76</v>
      </c>
      <c r="B692" s="581" t="s">
        <v>114</v>
      </c>
      <c r="C692" s="578" t="s">
        <v>1174</v>
      </c>
      <c r="D692" s="578" t="s">
        <v>1186</v>
      </c>
      <c r="E692" s="578"/>
      <c r="F692" s="578"/>
      <c r="G692" s="578" t="s">
        <v>1096</v>
      </c>
      <c r="H692" s="578" t="s">
        <v>1096</v>
      </c>
      <c r="I692" s="578"/>
      <c r="J692" s="578"/>
      <c r="K692" s="610" t="s">
        <v>6055</v>
      </c>
      <c r="L692" s="610" t="s">
        <v>169</v>
      </c>
      <c r="M692" s="1302" t="s">
        <v>147</v>
      </c>
    </row>
    <row r="693" spans="1:13">
      <c r="A693" s="584" t="s">
        <v>77</v>
      </c>
      <c r="B693" s="580" t="s">
        <v>114</v>
      </c>
      <c r="C693" s="578" t="s">
        <v>2097</v>
      </c>
      <c r="D693" s="578" t="s">
        <v>1186</v>
      </c>
      <c r="E693" s="578"/>
      <c r="F693" s="578"/>
      <c r="G693" s="578" t="s">
        <v>3972</v>
      </c>
      <c r="H693" s="578" t="s">
        <v>3972</v>
      </c>
      <c r="I693" s="578"/>
      <c r="J693" s="578"/>
      <c r="K693" s="610" t="s">
        <v>6056</v>
      </c>
      <c r="L693" s="610" t="s">
        <v>6056</v>
      </c>
      <c r="M693" s="1302" t="s">
        <v>7238</v>
      </c>
    </row>
    <row r="694" spans="1:13">
      <c r="A694" s="585" t="s">
        <v>78</v>
      </c>
      <c r="B694" s="581" t="s">
        <v>114</v>
      </c>
      <c r="C694" s="578" t="s">
        <v>1176</v>
      </c>
      <c r="D694" s="578" t="s">
        <v>1186</v>
      </c>
      <c r="E694" s="578"/>
      <c r="F694" s="578"/>
      <c r="G694" s="578" t="s">
        <v>3967</v>
      </c>
      <c r="H694" s="578" t="s">
        <v>3967</v>
      </c>
      <c r="I694" s="578"/>
      <c r="J694" s="578"/>
      <c r="K694" s="610" t="s">
        <v>4752</v>
      </c>
      <c r="L694" s="610" t="s">
        <v>355</v>
      </c>
      <c r="M694" s="1302" t="s">
        <v>7234</v>
      </c>
    </row>
    <row r="695" spans="1:13" ht="25.5">
      <c r="A695" s="584" t="s">
        <v>79</v>
      </c>
      <c r="B695" s="580" t="s">
        <v>114</v>
      </c>
      <c r="C695" s="578" t="s">
        <v>1177</v>
      </c>
      <c r="D695" s="578" t="s">
        <v>1186</v>
      </c>
      <c r="E695" s="578"/>
      <c r="F695" s="578"/>
      <c r="G695" s="578" t="s">
        <v>3973</v>
      </c>
      <c r="H695" s="578" t="s">
        <v>3973</v>
      </c>
      <c r="I695" s="578"/>
      <c r="J695" s="578"/>
      <c r="K695" s="610" t="s">
        <v>3968</v>
      </c>
      <c r="L695" s="610" t="s">
        <v>6503</v>
      </c>
      <c r="M695" s="1302" t="s">
        <v>7239</v>
      </c>
    </row>
    <row r="696" spans="1:13">
      <c r="A696" s="585" t="s">
        <v>80</v>
      </c>
      <c r="B696" s="581" t="s">
        <v>114</v>
      </c>
      <c r="C696" s="578" t="s">
        <v>1178</v>
      </c>
      <c r="D696" s="578" t="s">
        <v>1186</v>
      </c>
      <c r="E696" s="578"/>
      <c r="F696" s="578"/>
      <c r="G696" s="578" t="s">
        <v>3974</v>
      </c>
      <c r="H696" s="578" t="s">
        <v>3974</v>
      </c>
      <c r="I696" s="578"/>
      <c r="J696" s="578"/>
      <c r="K696" s="610" t="s">
        <v>6051</v>
      </c>
      <c r="L696" s="610" t="s">
        <v>318</v>
      </c>
      <c r="M696" s="1302" t="s">
        <v>7240</v>
      </c>
    </row>
    <row r="697" spans="1:13">
      <c r="A697" s="584" t="s">
        <v>81</v>
      </c>
      <c r="B697" s="580" t="s">
        <v>114</v>
      </c>
      <c r="C697" s="578" t="s">
        <v>1179</v>
      </c>
      <c r="D697" s="578" t="s">
        <v>1186</v>
      </c>
      <c r="E697" s="578"/>
      <c r="F697" s="578"/>
      <c r="G697" s="578" t="s">
        <v>3975</v>
      </c>
      <c r="H697" s="578" t="s">
        <v>3975</v>
      </c>
      <c r="I697" s="578"/>
      <c r="J697" s="578"/>
      <c r="K697" s="610" t="s">
        <v>1248</v>
      </c>
      <c r="L697" s="610" t="s">
        <v>876</v>
      </c>
      <c r="M697" s="1302" t="s">
        <v>7241</v>
      </c>
    </row>
    <row r="698" spans="1:13">
      <c r="A698" s="585" t="s">
        <v>82</v>
      </c>
      <c r="B698" s="581" t="s">
        <v>114</v>
      </c>
      <c r="C698" s="578" t="s">
        <v>1765</v>
      </c>
      <c r="D698" s="578" t="s">
        <v>1186</v>
      </c>
      <c r="E698" s="578"/>
      <c r="F698" s="578"/>
      <c r="G698" s="578" t="s">
        <v>1096</v>
      </c>
      <c r="H698" s="578" t="s">
        <v>1096</v>
      </c>
      <c r="I698" s="578"/>
      <c r="J698" s="578"/>
      <c r="K698" s="610" t="s">
        <v>3328</v>
      </c>
      <c r="L698" s="610" t="s">
        <v>322</v>
      </c>
      <c r="M698" s="1302" t="s">
        <v>147</v>
      </c>
    </row>
    <row r="699" spans="1:13">
      <c r="A699" s="584" t="s">
        <v>83</v>
      </c>
      <c r="B699" s="580" t="s">
        <v>114</v>
      </c>
      <c r="C699" s="578" t="s">
        <v>2098</v>
      </c>
      <c r="D699" s="578" t="s">
        <v>1186</v>
      </c>
      <c r="E699" s="578"/>
      <c r="F699" s="578"/>
      <c r="G699" s="578" t="s">
        <v>3976</v>
      </c>
      <c r="H699" s="578" t="s">
        <v>3976</v>
      </c>
      <c r="I699" s="578"/>
      <c r="J699" s="578"/>
      <c r="K699" s="610" t="s">
        <v>6057</v>
      </c>
      <c r="L699" s="610" t="s">
        <v>6504</v>
      </c>
      <c r="M699" s="1302" t="s">
        <v>7242</v>
      </c>
    </row>
    <row r="700" spans="1:13">
      <c r="A700" s="585" t="s">
        <v>84</v>
      </c>
      <c r="B700" s="581" t="s">
        <v>114</v>
      </c>
      <c r="C700" s="578" t="s">
        <v>447</v>
      </c>
      <c r="D700" s="578" t="s">
        <v>1186</v>
      </c>
      <c r="E700" s="578"/>
      <c r="F700" s="578"/>
      <c r="G700" s="578" t="s">
        <v>3967</v>
      </c>
      <c r="H700" s="578" t="s">
        <v>3967</v>
      </c>
      <c r="I700" s="578"/>
      <c r="J700" s="578"/>
      <c r="K700" s="610" t="s">
        <v>6055</v>
      </c>
      <c r="L700" s="610" t="s">
        <v>249</v>
      </c>
      <c r="M700" s="1302" t="s">
        <v>7234</v>
      </c>
    </row>
    <row r="701" spans="1:13" ht="25.5">
      <c r="A701" s="584" t="s">
        <v>85</v>
      </c>
      <c r="B701" s="580" t="s">
        <v>114</v>
      </c>
      <c r="C701" s="578" t="s">
        <v>1181</v>
      </c>
      <c r="D701" s="578" t="s">
        <v>1186</v>
      </c>
      <c r="E701" s="578"/>
      <c r="F701" s="578"/>
      <c r="G701" s="578" t="s">
        <v>3977</v>
      </c>
      <c r="H701" s="578" t="s">
        <v>3977</v>
      </c>
      <c r="I701" s="578"/>
      <c r="J701" s="578"/>
      <c r="K701" s="610" t="s">
        <v>6058</v>
      </c>
      <c r="L701" s="610" t="s">
        <v>6505</v>
      </c>
      <c r="M701" s="1302" t="s">
        <v>7243</v>
      </c>
    </row>
    <row r="702" spans="1:13">
      <c r="A702" s="585" t="s">
        <v>86</v>
      </c>
      <c r="B702" s="581" t="s">
        <v>114</v>
      </c>
      <c r="C702" s="578" t="s">
        <v>340</v>
      </c>
      <c r="D702" s="578" t="s">
        <v>1186</v>
      </c>
      <c r="E702" s="578"/>
      <c r="F702" s="578"/>
      <c r="G702" s="578" t="s">
        <v>1096</v>
      </c>
      <c r="H702" s="578" t="s">
        <v>1096</v>
      </c>
      <c r="I702" s="578"/>
      <c r="J702" s="578"/>
      <c r="K702" s="610" t="s">
        <v>6055</v>
      </c>
      <c r="L702" s="610" t="s">
        <v>169</v>
      </c>
      <c r="M702" s="1302" t="s">
        <v>147</v>
      </c>
    </row>
    <row r="703" spans="1:13">
      <c r="A703" s="584" t="s">
        <v>87</v>
      </c>
      <c r="B703" s="580" t="s">
        <v>114</v>
      </c>
      <c r="C703" s="578" t="s">
        <v>1182</v>
      </c>
      <c r="D703" s="578" t="s">
        <v>1186</v>
      </c>
      <c r="E703" s="578"/>
      <c r="F703" s="578"/>
      <c r="G703" s="578" t="s">
        <v>3978</v>
      </c>
      <c r="H703" s="578" t="s">
        <v>3978</v>
      </c>
      <c r="I703" s="578"/>
      <c r="J703" s="578"/>
      <c r="K703" s="610" t="s">
        <v>6059</v>
      </c>
      <c r="L703" s="610" t="s">
        <v>6506</v>
      </c>
      <c r="M703" s="1302" t="s">
        <v>7244</v>
      </c>
    </row>
    <row r="704" spans="1:13">
      <c r="A704" s="585" t="s">
        <v>88</v>
      </c>
      <c r="B704" s="581" t="s">
        <v>114</v>
      </c>
      <c r="C704" s="578" t="s">
        <v>331</v>
      </c>
      <c r="D704" s="578" t="s">
        <v>1186</v>
      </c>
      <c r="E704" s="578"/>
      <c r="F704" s="578"/>
      <c r="G704" s="578" t="s">
        <v>3979</v>
      </c>
      <c r="H704" s="578" t="s">
        <v>3979</v>
      </c>
      <c r="I704" s="578"/>
      <c r="J704" s="578"/>
      <c r="K704" s="610" t="s">
        <v>6060</v>
      </c>
      <c r="L704" s="610" t="s">
        <v>147</v>
      </c>
      <c r="M704" s="1302" t="s">
        <v>7245</v>
      </c>
    </row>
    <row r="705" spans="1:16" ht="15.75">
      <c r="A705" s="638" t="s">
        <v>37</v>
      </c>
      <c r="B705" s="639" t="s">
        <v>16</v>
      </c>
      <c r="C705" s="639" t="s">
        <v>1829</v>
      </c>
      <c r="D705" s="639" t="s">
        <v>1830</v>
      </c>
      <c r="E705" s="639" t="s">
        <v>2325</v>
      </c>
      <c r="F705" s="639">
        <v>2013</v>
      </c>
      <c r="G705" s="639" t="s">
        <v>3553</v>
      </c>
      <c r="H705" s="640" t="s">
        <v>4165</v>
      </c>
      <c r="I705" s="641" t="s">
        <v>4674</v>
      </c>
      <c r="J705" s="641" t="s">
        <v>4675</v>
      </c>
      <c r="K705" s="539" t="s">
        <v>5846</v>
      </c>
      <c r="L705" s="539" t="s">
        <v>6494</v>
      </c>
      <c r="M705" s="531" t="s">
        <v>6914</v>
      </c>
    </row>
    <row r="706" spans="1:16" ht="15">
      <c r="A706" s="584" t="s">
        <v>69</v>
      </c>
      <c r="B706" s="580" t="s">
        <v>257</v>
      </c>
      <c r="C706" s="578" t="s">
        <v>257</v>
      </c>
      <c r="D706" s="565" t="s">
        <v>1186</v>
      </c>
      <c r="E706" s="565" t="s">
        <v>2581</v>
      </c>
      <c r="F706" s="565" t="s">
        <v>3406</v>
      </c>
      <c r="G706" s="565" t="s">
        <v>3818</v>
      </c>
      <c r="H706" s="578" t="s">
        <v>265</v>
      </c>
      <c r="I706" s="565" t="s">
        <v>168</v>
      </c>
      <c r="J706" s="578" t="s">
        <v>168</v>
      </c>
      <c r="K706" s="600" t="s">
        <v>265</v>
      </c>
      <c r="L706" s="600" t="s">
        <v>5934</v>
      </c>
      <c r="M706" s="1188" t="s">
        <v>6939</v>
      </c>
    </row>
    <row r="707" spans="1:16" ht="15">
      <c r="A707" s="585" t="s">
        <v>70</v>
      </c>
      <c r="B707" s="581" t="s">
        <v>318</v>
      </c>
      <c r="C707" s="578" t="s">
        <v>318</v>
      </c>
      <c r="D707" s="578" t="s">
        <v>1186</v>
      </c>
      <c r="E707" s="578" t="s">
        <v>2589</v>
      </c>
      <c r="F707" s="578" t="s">
        <v>533</v>
      </c>
      <c r="G707" s="578" t="s">
        <v>525</v>
      </c>
      <c r="H707" s="578" t="s">
        <v>283</v>
      </c>
      <c r="I707" s="565" t="s">
        <v>358</v>
      </c>
      <c r="J707" s="578" t="s">
        <v>358</v>
      </c>
      <c r="K707" s="610" t="s">
        <v>952</v>
      </c>
      <c r="L707" s="610" t="s">
        <v>549</v>
      </c>
      <c r="M707" s="1188" t="s">
        <v>6935</v>
      </c>
      <c r="O707" s="1189"/>
      <c r="P707" s="1189"/>
    </row>
    <row r="708" spans="1:16" ht="15">
      <c r="A708" s="584" t="s">
        <v>71</v>
      </c>
      <c r="B708" s="580" t="s">
        <v>0</v>
      </c>
      <c r="C708" s="578" t="s">
        <v>0</v>
      </c>
      <c r="D708" s="578" t="s">
        <v>1186</v>
      </c>
      <c r="E708" s="578" t="s">
        <v>2583</v>
      </c>
      <c r="F708" s="578" t="s">
        <v>2581</v>
      </c>
      <c r="G708" s="578" t="s">
        <v>265</v>
      </c>
      <c r="H708" s="578" t="s">
        <v>990</v>
      </c>
      <c r="I708" s="565" t="s">
        <v>4522</v>
      </c>
      <c r="J708" s="578" t="s">
        <v>5005</v>
      </c>
      <c r="K708" s="610" t="s">
        <v>3414</v>
      </c>
      <c r="L708" s="610" t="s">
        <v>168</v>
      </c>
      <c r="M708" s="1188" t="s">
        <v>265</v>
      </c>
      <c r="O708" s="1189"/>
      <c r="P708" s="1189"/>
    </row>
    <row r="709" spans="1:16" ht="15">
      <c r="A709" s="585" t="s">
        <v>72</v>
      </c>
      <c r="B709" s="581" t="s">
        <v>358</v>
      </c>
      <c r="C709" s="578" t="s">
        <v>358</v>
      </c>
      <c r="D709" s="578" t="s">
        <v>1186</v>
      </c>
      <c r="E709" s="578" t="s">
        <v>533</v>
      </c>
      <c r="F709" s="578" t="s">
        <v>3407</v>
      </c>
      <c r="G709" s="578" t="s">
        <v>589</v>
      </c>
      <c r="H709" s="578" t="s">
        <v>399</v>
      </c>
      <c r="I709" s="565" t="s">
        <v>549</v>
      </c>
      <c r="J709" s="578" t="s">
        <v>549</v>
      </c>
      <c r="K709" s="610" t="s">
        <v>2140</v>
      </c>
      <c r="L709" s="610" t="s">
        <v>358</v>
      </c>
      <c r="M709" s="1188" t="s">
        <v>589</v>
      </c>
      <c r="O709" s="1189"/>
      <c r="P709" s="1189"/>
    </row>
    <row r="710" spans="1:16" ht="15">
      <c r="A710" s="584" t="s">
        <v>73</v>
      </c>
      <c r="B710" s="580" t="s">
        <v>278</v>
      </c>
      <c r="C710" s="578" t="s">
        <v>278</v>
      </c>
      <c r="D710" s="578" t="s">
        <v>1186</v>
      </c>
      <c r="E710" s="578" t="s">
        <v>2590</v>
      </c>
      <c r="F710" s="578" t="s">
        <v>124</v>
      </c>
      <c r="G710" s="578" t="s">
        <v>990</v>
      </c>
      <c r="H710" s="578" t="s">
        <v>359</v>
      </c>
      <c r="I710" s="565" t="s">
        <v>5514</v>
      </c>
      <c r="J710" s="578" t="s">
        <v>2570</v>
      </c>
      <c r="K710" s="610" t="s">
        <v>144</v>
      </c>
      <c r="L710" s="610" t="s">
        <v>5005</v>
      </c>
      <c r="M710" s="1188" t="s">
        <v>144</v>
      </c>
      <c r="O710" s="1189"/>
      <c r="P710" s="1189"/>
    </row>
    <row r="711" spans="1:16" ht="15">
      <c r="A711" s="585" t="s">
        <v>74</v>
      </c>
      <c r="B711" s="581" t="s">
        <v>358</v>
      </c>
      <c r="C711" s="578" t="s">
        <v>358</v>
      </c>
      <c r="D711" s="578" t="s">
        <v>1186</v>
      </c>
      <c r="E711" s="578" t="s">
        <v>549</v>
      </c>
      <c r="F711" s="578" t="s">
        <v>2032</v>
      </c>
      <c r="G711" s="578" t="s">
        <v>399</v>
      </c>
      <c r="H711" s="578" t="s">
        <v>147</v>
      </c>
      <c r="I711" s="565" t="s">
        <v>163</v>
      </c>
      <c r="J711" s="578" t="s">
        <v>589</v>
      </c>
      <c r="K711" s="610" t="s">
        <v>331</v>
      </c>
      <c r="L711" s="610" t="s">
        <v>549</v>
      </c>
      <c r="M711" s="1188" t="s">
        <v>5515</v>
      </c>
      <c r="O711" s="1189"/>
      <c r="P711" s="1189"/>
    </row>
    <row r="712" spans="1:16" ht="15">
      <c r="A712" s="584" t="s">
        <v>75</v>
      </c>
      <c r="B712" s="580" t="s">
        <v>144</v>
      </c>
      <c r="C712" s="578" t="s">
        <v>300</v>
      </c>
      <c r="D712" s="578" t="s">
        <v>1186</v>
      </c>
      <c r="E712" s="578" t="s">
        <v>325</v>
      </c>
      <c r="F712" s="578" t="s">
        <v>3408</v>
      </c>
      <c r="G712" s="578" t="s">
        <v>3827</v>
      </c>
      <c r="H712" s="578" t="s">
        <v>3827</v>
      </c>
      <c r="I712" s="565" t="s">
        <v>5413</v>
      </c>
      <c r="J712" s="578" t="s">
        <v>926</v>
      </c>
      <c r="K712" s="610" t="s">
        <v>5931</v>
      </c>
      <c r="L712" s="610" t="s">
        <v>217</v>
      </c>
      <c r="M712" s="1188" t="s">
        <v>2570</v>
      </c>
      <c r="O712" s="1189"/>
      <c r="P712" s="1189"/>
    </row>
    <row r="713" spans="1:16" ht="25.5">
      <c r="A713" s="585" t="s">
        <v>76</v>
      </c>
      <c r="B713" s="581" t="s">
        <v>2099</v>
      </c>
      <c r="C713" s="578" t="s">
        <v>2100</v>
      </c>
      <c r="D713" s="578" t="s">
        <v>1186</v>
      </c>
      <c r="E713" s="578" t="s">
        <v>533</v>
      </c>
      <c r="F713" s="578" t="s">
        <v>3409</v>
      </c>
      <c r="G713" s="578" t="s">
        <v>533</v>
      </c>
      <c r="H713" s="578" t="s">
        <v>533</v>
      </c>
      <c r="I713" s="565" t="s">
        <v>5515</v>
      </c>
      <c r="J713" s="578" t="s">
        <v>163</v>
      </c>
      <c r="K713" s="610" t="s">
        <v>160</v>
      </c>
      <c r="L713" s="610" t="s">
        <v>5515</v>
      </c>
      <c r="M713" s="1188" t="s">
        <v>589</v>
      </c>
      <c r="O713" s="1189"/>
      <c r="P713" s="1189"/>
    </row>
    <row r="714" spans="1:16" ht="15">
      <c r="A714" s="584" t="s">
        <v>77</v>
      </c>
      <c r="B714" s="580" t="s">
        <v>300</v>
      </c>
      <c r="C714" s="578" t="s">
        <v>144</v>
      </c>
      <c r="D714" s="578" t="s">
        <v>1186</v>
      </c>
      <c r="E714" s="578" t="s">
        <v>926</v>
      </c>
      <c r="F714" s="578" t="s">
        <v>3410</v>
      </c>
      <c r="G714" s="578" t="s">
        <v>359</v>
      </c>
      <c r="H714" s="578" t="s">
        <v>2570</v>
      </c>
      <c r="I714" s="565" t="s">
        <v>5</v>
      </c>
      <c r="J714" s="578" t="s">
        <v>5006</v>
      </c>
      <c r="K714" s="610" t="s">
        <v>5932</v>
      </c>
      <c r="L714" s="610" t="s">
        <v>926</v>
      </c>
      <c r="M714" s="1188" t="s">
        <v>499</v>
      </c>
      <c r="O714" s="1189"/>
      <c r="P714" s="1189"/>
    </row>
    <row r="715" spans="1:16" ht="15">
      <c r="A715" s="585" t="s">
        <v>78</v>
      </c>
      <c r="B715" s="581" t="s">
        <v>2101</v>
      </c>
      <c r="C715" s="578" t="s">
        <v>988</v>
      </c>
      <c r="D715" s="578" t="s">
        <v>1186</v>
      </c>
      <c r="E715" s="578" t="s">
        <v>163</v>
      </c>
      <c r="F715" s="578" t="s">
        <v>674</v>
      </c>
      <c r="G715" s="578" t="s">
        <v>3823</v>
      </c>
      <c r="H715" s="578" t="s">
        <v>283</v>
      </c>
      <c r="I715" s="565" t="s">
        <v>2521</v>
      </c>
      <c r="J715" s="578" t="s">
        <v>5007</v>
      </c>
      <c r="K715" s="610" t="s">
        <v>242</v>
      </c>
      <c r="L715" s="610" t="s">
        <v>163</v>
      </c>
      <c r="M715" s="1188" t="s">
        <v>6935</v>
      </c>
      <c r="O715" s="1189"/>
      <c r="P715" s="1189"/>
    </row>
    <row r="716" spans="1:16" ht="15">
      <c r="A716" s="584" t="s">
        <v>79</v>
      </c>
      <c r="B716" s="580" t="s">
        <v>2102</v>
      </c>
      <c r="C716" s="578" t="s">
        <v>325</v>
      </c>
      <c r="D716" s="578" t="s">
        <v>1186</v>
      </c>
      <c r="E716" s="578" t="s">
        <v>2591</v>
      </c>
      <c r="F716" s="578" t="s">
        <v>926</v>
      </c>
      <c r="G716" s="578" t="s">
        <v>3828</v>
      </c>
      <c r="H716" s="578" t="s">
        <v>2581</v>
      </c>
      <c r="I716" s="565" t="s">
        <v>2570</v>
      </c>
      <c r="J716" s="578" t="s">
        <v>217</v>
      </c>
      <c r="K716" s="610" t="s">
        <v>926</v>
      </c>
      <c r="L716" s="610" t="s">
        <v>5</v>
      </c>
      <c r="M716" s="1188" t="s">
        <v>2582</v>
      </c>
      <c r="O716" s="1189"/>
      <c r="P716" s="1189"/>
    </row>
    <row r="717" spans="1:16" ht="15">
      <c r="A717" s="585" t="s">
        <v>80</v>
      </c>
      <c r="B717" s="581" t="s">
        <v>358</v>
      </c>
      <c r="C717" s="578" t="s">
        <v>358</v>
      </c>
      <c r="D717" s="578" t="s">
        <v>1186</v>
      </c>
      <c r="E717" s="578" t="s">
        <v>549</v>
      </c>
      <c r="F717" s="578" t="s">
        <v>163</v>
      </c>
      <c r="G717" s="578" t="s">
        <v>3823</v>
      </c>
      <c r="H717" s="578" t="s">
        <v>4536</v>
      </c>
      <c r="I717" s="565" t="s">
        <v>2521</v>
      </c>
      <c r="J717" s="578" t="s">
        <v>331</v>
      </c>
      <c r="K717" s="610" t="s">
        <v>447</v>
      </c>
      <c r="L717" s="610" t="s">
        <v>589</v>
      </c>
      <c r="M717" s="1188" t="s">
        <v>318</v>
      </c>
      <c r="O717" s="1189"/>
      <c r="P717" s="1189"/>
    </row>
    <row r="718" spans="1:16" ht="15">
      <c r="A718" s="584" t="s">
        <v>81</v>
      </c>
      <c r="B718" s="580" t="s">
        <v>325</v>
      </c>
      <c r="C718" s="578" t="s">
        <v>1883</v>
      </c>
      <c r="D718" s="578" t="s">
        <v>1186</v>
      </c>
      <c r="E718" s="578" t="s">
        <v>265</v>
      </c>
      <c r="F718" s="578" t="s">
        <v>3400</v>
      </c>
      <c r="G718" s="578" t="s">
        <v>3419</v>
      </c>
      <c r="H718" s="578" t="s">
        <v>926</v>
      </c>
      <c r="I718" s="565" t="s">
        <v>228</v>
      </c>
      <c r="J718" s="578" t="s">
        <v>5008</v>
      </c>
      <c r="K718" s="610" t="s">
        <v>4522</v>
      </c>
      <c r="L718" s="610" t="s">
        <v>6676</v>
      </c>
      <c r="M718" s="1188" t="s">
        <v>5934</v>
      </c>
      <c r="O718" s="1189"/>
      <c r="P718" s="1189"/>
    </row>
    <row r="719" spans="1:16" ht="15">
      <c r="A719" s="585" t="s">
        <v>82</v>
      </c>
      <c r="B719" s="581" t="s">
        <v>358</v>
      </c>
      <c r="C719" s="578" t="s">
        <v>984</v>
      </c>
      <c r="D719" s="578" t="s">
        <v>1186</v>
      </c>
      <c r="E719" s="578" t="s">
        <v>2521</v>
      </c>
      <c r="F719" s="578" t="s">
        <v>163</v>
      </c>
      <c r="G719" s="578" t="s">
        <v>3820</v>
      </c>
      <c r="H719" s="578" t="s">
        <v>447</v>
      </c>
      <c r="I719" s="565" t="s">
        <v>5515</v>
      </c>
      <c r="J719" s="578" t="s">
        <v>549</v>
      </c>
      <c r="K719" s="610" t="s">
        <v>524</v>
      </c>
      <c r="L719" s="610" t="s">
        <v>674</v>
      </c>
      <c r="M719" s="1188" t="s">
        <v>6940</v>
      </c>
      <c r="O719" s="1189"/>
      <c r="P719" s="1189"/>
    </row>
    <row r="720" spans="1:16" ht="15">
      <c r="A720" s="584" t="s">
        <v>83</v>
      </c>
      <c r="B720" s="580" t="s">
        <v>265</v>
      </c>
      <c r="C720" s="578" t="s">
        <v>989</v>
      </c>
      <c r="D720" s="578" t="s">
        <v>1186</v>
      </c>
      <c r="E720" s="578" t="s">
        <v>2582</v>
      </c>
      <c r="F720" s="578" t="s">
        <v>244</v>
      </c>
      <c r="G720" s="578" t="s">
        <v>2581</v>
      </c>
      <c r="H720" s="578" t="s">
        <v>3419</v>
      </c>
      <c r="I720" s="565" t="s">
        <v>2581</v>
      </c>
      <c r="J720" s="578" t="s">
        <v>2581</v>
      </c>
      <c r="K720" s="610" t="s">
        <v>5933</v>
      </c>
      <c r="L720" s="610" t="s">
        <v>5006</v>
      </c>
      <c r="M720" s="1188" t="s">
        <v>6678</v>
      </c>
      <c r="O720" s="1189"/>
      <c r="P720" s="1189"/>
    </row>
    <row r="721" spans="1:16" ht="15">
      <c r="A721" s="585" t="s">
        <v>84</v>
      </c>
      <c r="B721" s="581" t="s">
        <v>2101</v>
      </c>
      <c r="C721" s="578" t="s">
        <v>988</v>
      </c>
      <c r="D721" s="578" t="s">
        <v>1186</v>
      </c>
      <c r="E721" s="578" t="s">
        <v>674</v>
      </c>
      <c r="F721" s="578" t="s">
        <v>387</v>
      </c>
      <c r="G721" s="578" t="s">
        <v>3829</v>
      </c>
      <c r="H721" s="578" t="s">
        <v>4524</v>
      </c>
      <c r="I721" s="565" t="s">
        <v>4420</v>
      </c>
      <c r="J721" s="578" t="s">
        <v>2707</v>
      </c>
      <c r="K721" s="610" t="s">
        <v>454</v>
      </c>
      <c r="L721" s="610" t="s">
        <v>6677</v>
      </c>
      <c r="M721" s="1188" t="s">
        <v>318</v>
      </c>
      <c r="O721" s="1189"/>
      <c r="P721" s="1189"/>
    </row>
    <row r="722" spans="1:16" ht="15">
      <c r="A722" s="584" t="s">
        <v>85</v>
      </c>
      <c r="B722" s="580" t="s">
        <v>2103</v>
      </c>
      <c r="C722" s="578" t="s">
        <v>990</v>
      </c>
      <c r="D722" s="578" t="s">
        <v>1186</v>
      </c>
      <c r="E722" s="578" t="s">
        <v>191</v>
      </c>
      <c r="F722" s="578" t="s">
        <v>0</v>
      </c>
      <c r="G722" s="578" t="s">
        <v>926</v>
      </c>
      <c r="H722" s="578" t="s">
        <v>3828</v>
      </c>
      <c r="I722" s="565" t="s">
        <v>499</v>
      </c>
      <c r="J722" s="578" t="s">
        <v>5009</v>
      </c>
      <c r="K722" s="610" t="s">
        <v>770</v>
      </c>
      <c r="L722" s="610" t="s">
        <v>6678</v>
      </c>
      <c r="M722" s="1188" t="s">
        <v>1652</v>
      </c>
      <c r="O722" s="1189"/>
      <c r="P722" s="1189"/>
    </row>
    <row r="723" spans="1:16" ht="15">
      <c r="A723" s="585" t="s">
        <v>86</v>
      </c>
      <c r="B723" s="581" t="s">
        <v>2099</v>
      </c>
      <c r="C723" s="578" t="s">
        <v>318</v>
      </c>
      <c r="D723" s="578" t="s">
        <v>1186</v>
      </c>
      <c r="E723" s="578" t="s">
        <v>533</v>
      </c>
      <c r="F723" s="578" t="s">
        <v>533</v>
      </c>
      <c r="G723" s="578" t="s">
        <v>249</v>
      </c>
      <c r="H723" s="578" t="s">
        <v>4537</v>
      </c>
      <c r="I723" s="565" t="s">
        <v>163</v>
      </c>
      <c r="J723" s="578" t="s">
        <v>549</v>
      </c>
      <c r="K723" s="610" t="s">
        <v>331</v>
      </c>
      <c r="L723" s="610" t="s">
        <v>674</v>
      </c>
      <c r="M723" s="1188" t="s">
        <v>6935</v>
      </c>
      <c r="O723" s="1189"/>
      <c r="P723" s="1189"/>
    </row>
    <row r="724" spans="1:16" ht="15">
      <c r="A724" s="584" t="s">
        <v>87</v>
      </c>
      <c r="B724" s="580" t="s">
        <v>373</v>
      </c>
      <c r="C724" s="578" t="s">
        <v>2104</v>
      </c>
      <c r="D724" s="578" t="s">
        <v>1186</v>
      </c>
      <c r="E724" s="578" t="s">
        <v>2587</v>
      </c>
      <c r="F724" s="578" t="s">
        <v>120</v>
      </c>
      <c r="G724" s="578" t="s">
        <v>3830</v>
      </c>
      <c r="H724" s="578" t="s">
        <v>3819</v>
      </c>
      <c r="I724" s="565" t="s">
        <v>5516</v>
      </c>
      <c r="J724" s="578" t="s">
        <v>300</v>
      </c>
      <c r="K724" s="610" t="s">
        <v>228</v>
      </c>
      <c r="L724" s="610" t="s">
        <v>2581</v>
      </c>
      <c r="M724" s="1188" t="s">
        <v>3410</v>
      </c>
      <c r="O724" s="1189"/>
      <c r="P724" s="1189"/>
    </row>
    <row r="725" spans="1:16" ht="25.5">
      <c r="A725" s="585" t="s">
        <v>88</v>
      </c>
      <c r="B725" s="581" t="s">
        <v>2099</v>
      </c>
      <c r="C725" s="578" t="s">
        <v>2105</v>
      </c>
      <c r="D725" s="578" t="s">
        <v>1186</v>
      </c>
      <c r="E725" s="578" t="s">
        <v>147</v>
      </c>
      <c r="F725" s="578" t="s">
        <v>387</v>
      </c>
      <c r="G725" s="578" t="s">
        <v>249</v>
      </c>
      <c r="H725" s="578" t="s">
        <v>533</v>
      </c>
      <c r="I725" s="565" t="s">
        <v>672</v>
      </c>
      <c r="J725" s="578" t="s">
        <v>589</v>
      </c>
      <c r="K725" s="610" t="s">
        <v>331</v>
      </c>
      <c r="L725" s="610" t="s">
        <v>2707</v>
      </c>
      <c r="M725" s="1188" t="s">
        <v>318</v>
      </c>
      <c r="O725" s="1189"/>
      <c r="P725" s="1189"/>
    </row>
    <row r="726" spans="1:16" ht="15">
      <c r="A726" s="584" t="s">
        <v>687</v>
      </c>
      <c r="B726" s="580" t="s">
        <v>2106</v>
      </c>
      <c r="C726" s="578" t="s">
        <v>114</v>
      </c>
      <c r="D726" s="565" t="s">
        <v>1186</v>
      </c>
      <c r="E726" s="565" t="s">
        <v>144</v>
      </c>
      <c r="F726" s="565" t="s">
        <v>278</v>
      </c>
      <c r="G726" s="565" t="s">
        <v>325</v>
      </c>
      <c r="H726" s="578" t="s">
        <v>4538</v>
      </c>
      <c r="I726" s="565" t="s">
        <v>325</v>
      </c>
      <c r="J726" s="578" t="s">
        <v>265</v>
      </c>
      <c r="K726" s="610" t="s">
        <v>5934</v>
      </c>
      <c r="L726" s="610" t="s">
        <v>6679</v>
      </c>
      <c r="M726" s="1188" t="s">
        <v>6947</v>
      </c>
      <c r="O726" s="1189"/>
      <c r="P726" s="1189"/>
    </row>
    <row r="727" spans="1:16" ht="15">
      <c r="A727" s="585" t="s">
        <v>688</v>
      </c>
      <c r="B727" s="581" t="s">
        <v>2107</v>
      </c>
      <c r="C727" s="578" t="s">
        <v>114</v>
      </c>
      <c r="D727" s="578" t="s">
        <v>1186</v>
      </c>
      <c r="E727" s="578" t="s">
        <v>147</v>
      </c>
      <c r="F727" s="578" t="s">
        <v>533</v>
      </c>
      <c r="G727" s="578" t="s">
        <v>533</v>
      </c>
      <c r="H727" s="565" t="s">
        <v>589</v>
      </c>
      <c r="I727" s="565" t="s">
        <v>533</v>
      </c>
      <c r="J727" s="578" t="s">
        <v>589</v>
      </c>
      <c r="K727" s="610" t="s">
        <v>549</v>
      </c>
      <c r="L727" s="610" t="s">
        <v>322</v>
      </c>
      <c r="M727" s="1188" t="s">
        <v>358</v>
      </c>
    </row>
    <row r="728" spans="1:16" ht="15">
      <c r="A728" s="584" t="s">
        <v>689</v>
      </c>
      <c r="B728" s="580" t="s">
        <v>2</v>
      </c>
      <c r="C728" s="578" t="s">
        <v>114</v>
      </c>
      <c r="D728" s="578" t="s">
        <v>1186</v>
      </c>
      <c r="E728" s="578" t="s">
        <v>989</v>
      </c>
      <c r="F728" s="578" t="s">
        <v>2581</v>
      </c>
      <c r="G728" s="578" t="s">
        <v>244</v>
      </c>
      <c r="H728" s="578" t="s">
        <v>4539</v>
      </c>
      <c r="I728" s="565" t="s">
        <v>265</v>
      </c>
      <c r="J728" s="578" t="s">
        <v>2570</v>
      </c>
      <c r="K728" s="610" t="s">
        <v>5005</v>
      </c>
      <c r="L728" s="610" t="s">
        <v>265</v>
      </c>
      <c r="M728" s="1188" t="s">
        <v>6948</v>
      </c>
    </row>
    <row r="729" spans="1:16" ht="15">
      <c r="A729" s="585" t="s">
        <v>690</v>
      </c>
      <c r="B729" s="581" t="s">
        <v>3</v>
      </c>
      <c r="C729" s="578" t="s">
        <v>114</v>
      </c>
      <c r="D729" s="578" t="s">
        <v>1186</v>
      </c>
      <c r="E729" s="578" t="s">
        <v>147</v>
      </c>
      <c r="F729" s="578" t="s">
        <v>535</v>
      </c>
      <c r="G729" s="578" t="s">
        <v>387</v>
      </c>
      <c r="H729" s="578" t="s">
        <v>454</v>
      </c>
      <c r="I729" s="565" t="s">
        <v>169</v>
      </c>
      <c r="J729" s="578" t="s">
        <v>589</v>
      </c>
      <c r="K729" s="600" t="s">
        <v>549</v>
      </c>
      <c r="L729" s="600" t="s">
        <v>589</v>
      </c>
      <c r="M729" s="1188" t="s">
        <v>320</v>
      </c>
    </row>
    <row r="730" spans="1:16" ht="15">
      <c r="A730" s="584" t="s">
        <v>691</v>
      </c>
      <c r="B730" s="580" t="s">
        <v>354</v>
      </c>
      <c r="C730" s="578" t="s">
        <v>114</v>
      </c>
      <c r="D730" s="578" t="s">
        <v>1186</v>
      </c>
      <c r="E730" s="578" t="s">
        <v>2577</v>
      </c>
      <c r="F730" s="578" t="s">
        <v>359</v>
      </c>
      <c r="G730" s="578" t="s">
        <v>2581</v>
      </c>
      <c r="H730" s="578" t="s">
        <v>4535</v>
      </c>
      <c r="I730" s="565" t="s">
        <v>926</v>
      </c>
      <c r="J730" s="578" t="s">
        <v>3414</v>
      </c>
      <c r="K730" s="600" t="s">
        <v>926</v>
      </c>
      <c r="L730" s="600" t="s">
        <v>6680</v>
      </c>
      <c r="M730" s="1188" t="s">
        <v>5934</v>
      </c>
    </row>
    <row r="731" spans="1:16" ht="15">
      <c r="A731" s="585" t="s">
        <v>692</v>
      </c>
      <c r="B731" s="581" t="s">
        <v>355</v>
      </c>
      <c r="C731" s="578" t="s">
        <v>114</v>
      </c>
      <c r="D731" s="578" t="s">
        <v>1186</v>
      </c>
      <c r="E731" s="578" t="s">
        <v>533</v>
      </c>
      <c r="F731" s="578" t="s">
        <v>147</v>
      </c>
      <c r="G731" s="578" t="s">
        <v>3843</v>
      </c>
      <c r="H731" s="578" t="s">
        <v>163</v>
      </c>
      <c r="I731" s="565" t="s">
        <v>447</v>
      </c>
      <c r="J731" s="578" t="s">
        <v>358</v>
      </c>
      <c r="K731" s="600" t="s">
        <v>5925</v>
      </c>
      <c r="L731" s="600" t="s">
        <v>621</v>
      </c>
      <c r="M731" s="1188" t="s">
        <v>549</v>
      </c>
    </row>
    <row r="732" spans="1:16" ht="15">
      <c r="A732" s="584" t="s">
        <v>693</v>
      </c>
      <c r="B732" s="580" t="s">
        <v>2108</v>
      </c>
      <c r="C732" s="578" t="s">
        <v>114</v>
      </c>
      <c r="D732" s="578" t="s">
        <v>1186</v>
      </c>
      <c r="E732" s="578" t="s">
        <v>2578</v>
      </c>
      <c r="F732" s="578" t="s">
        <v>499</v>
      </c>
      <c r="G732" s="578" t="s">
        <v>265</v>
      </c>
      <c r="H732" s="578" t="s">
        <v>4528</v>
      </c>
      <c r="I732" s="565" t="s">
        <v>144</v>
      </c>
      <c r="J732" s="578" t="s">
        <v>144</v>
      </c>
      <c r="K732" s="600" t="s">
        <v>3406</v>
      </c>
      <c r="L732" s="600" t="s">
        <v>2582</v>
      </c>
      <c r="M732" s="1188" t="s">
        <v>6678</v>
      </c>
    </row>
    <row r="733" spans="1:16" ht="15">
      <c r="A733" s="585" t="s">
        <v>694</v>
      </c>
      <c r="B733" s="581" t="s">
        <v>334</v>
      </c>
      <c r="C733" s="578" t="s">
        <v>114</v>
      </c>
      <c r="D733" s="578" t="s">
        <v>1186</v>
      </c>
      <c r="E733" s="578" t="s">
        <v>2579</v>
      </c>
      <c r="F733" s="578" t="s">
        <v>447</v>
      </c>
      <c r="G733" s="578" t="s">
        <v>3845</v>
      </c>
      <c r="H733" s="578" t="s">
        <v>358</v>
      </c>
      <c r="I733" s="565" t="s">
        <v>331</v>
      </c>
      <c r="J733" s="578" t="s">
        <v>331</v>
      </c>
      <c r="K733" s="600" t="s">
        <v>533</v>
      </c>
      <c r="L733" s="600" t="s">
        <v>3568</v>
      </c>
      <c r="M733" s="1188" t="s">
        <v>3568</v>
      </c>
    </row>
    <row r="734" spans="1:16" ht="15">
      <c r="A734" s="584" t="s">
        <v>695</v>
      </c>
      <c r="B734" s="580" t="s">
        <v>219</v>
      </c>
      <c r="C734" s="578" t="s">
        <v>114</v>
      </c>
      <c r="D734" s="578" t="s">
        <v>1186</v>
      </c>
      <c r="E734" s="578" t="s">
        <v>325</v>
      </c>
      <c r="F734" s="578" t="s">
        <v>926</v>
      </c>
      <c r="G734" s="578" t="s">
        <v>3419</v>
      </c>
      <c r="H734" s="578" t="s">
        <v>4540</v>
      </c>
      <c r="I734" s="565" t="s">
        <v>4522</v>
      </c>
      <c r="J734" s="578" t="s">
        <v>926</v>
      </c>
      <c r="K734" s="600" t="s">
        <v>5006</v>
      </c>
      <c r="L734" s="600" t="s">
        <v>5</v>
      </c>
      <c r="M734" s="1188" t="s">
        <v>5</v>
      </c>
    </row>
    <row r="735" spans="1:16" ht="15">
      <c r="A735" s="585" t="s">
        <v>696</v>
      </c>
      <c r="B735" s="581" t="s">
        <v>355</v>
      </c>
      <c r="C735" s="578" t="s">
        <v>114</v>
      </c>
      <c r="D735" s="578" t="s">
        <v>1186</v>
      </c>
      <c r="E735" s="578" t="s">
        <v>533</v>
      </c>
      <c r="F735" s="578" t="s">
        <v>447</v>
      </c>
      <c r="G735" s="578" t="s">
        <v>3846</v>
      </c>
      <c r="H735" s="578" t="s">
        <v>4541</v>
      </c>
      <c r="I735" s="565" t="s">
        <v>5510</v>
      </c>
      <c r="J735" s="578" t="s">
        <v>447</v>
      </c>
      <c r="K735" s="600" t="s">
        <v>5935</v>
      </c>
      <c r="L735" s="600" t="s">
        <v>589</v>
      </c>
      <c r="M735" s="1188" t="s">
        <v>320</v>
      </c>
    </row>
    <row r="736" spans="1:16" ht="15">
      <c r="A736" s="584" t="s">
        <v>697</v>
      </c>
      <c r="B736" s="580" t="s">
        <v>2109</v>
      </c>
      <c r="C736" s="578" t="s">
        <v>114</v>
      </c>
      <c r="D736" s="578" t="s">
        <v>1186</v>
      </c>
      <c r="E736" s="578" t="s">
        <v>575</v>
      </c>
      <c r="F736" s="578" t="s">
        <v>3421</v>
      </c>
      <c r="G736" s="578" t="s">
        <v>926</v>
      </c>
      <c r="H736" s="578" t="s">
        <v>4530</v>
      </c>
      <c r="I736" s="565" t="s">
        <v>2570</v>
      </c>
      <c r="J736" s="578" t="s">
        <v>4522</v>
      </c>
      <c r="K736" s="600" t="s">
        <v>2581</v>
      </c>
      <c r="L736" s="600" t="s">
        <v>6681</v>
      </c>
      <c r="M736" s="1188" t="s">
        <v>6949</v>
      </c>
    </row>
    <row r="737" spans="1:16" ht="15">
      <c r="A737" s="585" t="s">
        <v>698</v>
      </c>
      <c r="B737" s="581" t="s">
        <v>209</v>
      </c>
      <c r="C737" s="578" t="s">
        <v>114</v>
      </c>
      <c r="D737" s="578" t="s">
        <v>1186</v>
      </c>
      <c r="E737" s="578" t="s">
        <v>387</v>
      </c>
      <c r="F737" s="578" t="s">
        <v>2521</v>
      </c>
      <c r="G737" s="578" t="s">
        <v>163</v>
      </c>
      <c r="H737" s="578" t="s">
        <v>549</v>
      </c>
      <c r="I737" s="565" t="s">
        <v>169</v>
      </c>
      <c r="J737" s="578" t="s">
        <v>524</v>
      </c>
      <c r="K737" s="600" t="s">
        <v>3829</v>
      </c>
      <c r="L737" s="600" t="s">
        <v>3568</v>
      </c>
      <c r="M737" s="1188" t="s">
        <v>3568</v>
      </c>
    </row>
    <row r="738" spans="1:16" ht="15">
      <c r="A738" s="584" t="s">
        <v>699</v>
      </c>
      <c r="B738" s="580" t="s">
        <v>6</v>
      </c>
      <c r="C738" s="578" t="s">
        <v>114</v>
      </c>
      <c r="D738" s="578" t="s">
        <v>1186</v>
      </c>
      <c r="E738" s="578" t="s">
        <v>2580</v>
      </c>
      <c r="F738" s="578" t="s">
        <v>265</v>
      </c>
      <c r="G738" s="578" t="s">
        <v>3847</v>
      </c>
      <c r="H738" s="578" t="s">
        <v>4542</v>
      </c>
      <c r="I738" s="565" t="s">
        <v>3415</v>
      </c>
      <c r="J738" s="578" t="s">
        <v>2571</v>
      </c>
      <c r="K738" s="600" t="s">
        <v>300</v>
      </c>
      <c r="L738" s="600" t="s">
        <v>926</v>
      </c>
      <c r="M738" s="1188" t="s">
        <v>6950</v>
      </c>
    </row>
    <row r="739" spans="1:16" ht="15">
      <c r="A739" s="585" t="s">
        <v>700</v>
      </c>
      <c r="B739" s="581" t="s">
        <v>2110</v>
      </c>
      <c r="C739" s="578" t="s">
        <v>114</v>
      </c>
      <c r="D739" s="578" t="s">
        <v>1186</v>
      </c>
      <c r="E739" s="578" t="s">
        <v>147</v>
      </c>
      <c r="F739" s="578" t="s">
        <v>2521</v>
      </c>
      <c r="G739" s="578" t="s">
        <v>399</v>
      </c>
      <c r="H739" s="578" t="s">
        <v>318</v>
      </c>
      <c r="I739" s="565" t="s">
        <v>355</v>
      </c>
      <c r="J739" s="578" t="s">
        <v>5010</v>
      </c>
      <c r="K739" s="600" t="s">
        <v>952</v>
      </c>
      <c r="L739" s="600" t="s">
        <v>6682</v>
      </c>
      <c r="M739" s="1188" t="s">
        <v>1890</v>
      </c>
    </row>
    <row r="740" spans="1:16" ht="15">
      <c r="A740" s="584" t="s">
        <v>2317</v>
      </c>
      <c r="B740" s="580"/>
      <c r="C740" s="578"/>
      <c r="D740" s="578"/>
      <c r="E740" s="578" t="s">
        <v>926</v>
      </c>
      <c r="F740" s="578" t="s">
        <v>3414</v>
      </c>
      <c r="G740" s="578" t="s">
        <v>3410</v>
      </c>
      <c r="H740" s="578" t="s">
        <v>4543</v>
      </c>
      <c r="I740" s="565" t="s">
        <v>5516</v>
      </c>
      <c r="J740" s="578" t="s">
        <v>5011</v>
      </c>
      <c r="K740" s="600" t="s">
        <v>5933</v>
      </c>
      <c r="L740" s="600" t="s">
        <v>2570</v>
      </c>
      <c r="M740" s="1188" t="s">
        <v>277</v>
      </c>
    </row>
    <row r="741" spans="1:16" ht="15">
      <c r="A741" s="585" t="s">
        <v>2318</v>
      </c>
      <c r="B741" s="581"/>
      <c r="C741" s="578"/>
      <c r="D741" s="578"/>
      <c r="E741" s="578" t="s">
        <v>163</v>
      </c>
      <c r="F741" s="578" t="s">
        <v>533</v>
      </c>
      <c r="G741" s="578" t="s">
        <v>318</v>
      </c>
      <c r="H741" s="578" t="s">
        <v>469</v>
      </c>
      <c r="I741" s="565" t="s">
        <v>672</v>
      </c>
      <c r="J741" s="578" t="s">
        <v>674</v>
      </c>
      <c r="K741" s="600" t="s">
        <v>3829</v>
      </c>
      <c r="L741" s="600" t="s">
        <v>589</v>
      </c>
      <c r="M741" s="1188" t="s">
        <v>320</v>
      </c>
    </row>
    <row r="742" spans="1:16" ht="15">
      <c r="A742" s="584" t="s">
        <v>2319</v>
      </c>
      <c r="B742" s="580"/>
      <c r="C742" s="578"/>
      <c r="D742" s="578"/>
      <c r="E742" s="578" t="s">
        <v>2581</v>
      </c>
      <c r="F742" s="578" t="s">
        <v>989</v>
      </c>
      <c r="G742" s="578" t="s">
        <v>3848</v>
      </c>
      <c r="H742" s="578" t="s">
        <v>4544</v>
      </c>
      <c r="I742" s="565" t="s">
        <v>5</v>
      </c>
      <c r="J742" s="578" t="s">
        <v>5012</v>
      </c>
      <c r="K742" s="600" t="s">
        <v>2570</v>
      </c>
      <c r="L742" s="600" t="s">
        <v>3410</v>
      </c>
      <c r="M742" s="1188" t="s">
        <v>6951</v>
      </c>
    </row>
    <row r="743" spans="1:16" ht="15">
      <c r="A743" s="585" t="s">
        <v>2320</v>
      </c>
      <c r="B743" s="581"/>
      <c r="C743" s="578"/>
      <c r="D743" s="578"/>
      <c r="E743" s="578" t="s">
        <v>454</v>
      </c>
      <c r="F743" s="578" t="s">
        <v>3422</v>
      </c>
      <c r="G743" s="578" t="s">
        <v>331</v>
      </c>
      <c r="H743" s="578" t="s">
        <v>318</v>
      </c>
      <c r="I743" s="565" t="s">
        <v>169</v>
      </c>
      <c r="J743" s="578" t="s">
        <v>5013</v>
      </c>
      <c r="K743" s="600" t="s">
        <v>2521</v>
      </c>
      <c r="L743" s="600" t="s">
        <v>3568</v>
      </c>
      <c r="M743" s="1188" t="s">
        <v>549</v>
      </c>
    </row>
    <row r="744" spans="1:16" ht="15">
      <c r="A744" s="584" t="s">
        <v>2321</v>
      </c>
      <c r="B744" s="580"/>
      <c r="C744" s="578"/>
      <c r="D744" s="578"/>
      <c r="E744" s="578" t="s">
        <v>2582</v>
      </c>
      <c r="F744" s="578" t="s">
        <v>244</v>
      </c>
      <c r="G744" s="578" t="s">
        <v>3849</v>
      </c>
      <c r="H744" s="578" t="s">
        <v>4545</v>
      </c>
      <c r="I744" s="565" t="s">
        <v>5011</v>
      </c>
      <c r="J744" s="578" t="s">
        <v>5</v>
      </c>
      <c r="K744" s="600" t="s">
        <v>228</v>
      </c>
      <c r="L744" s="600" t="s">
        <v>3569</v>
      </c>
      <c r="M744" s="1188" t="s">
        <v>6952</v>
      </c>
    </row>
    <row r="745" spans="1:16" ht="15">
      <c r="A745" s="585" t="s">
        <v>2322</v>
      </c>
      <c r="B745" s="581"/>
      <c r="C745" s="578"/>
      <c r="D745" s="578"/>
      <c r="E745" s="578" t="s">
        <v>318</v>
      </c>
      <c r="F745" s="578" t="s">
        <v>2521</v>
      </c>
      <c r="G745" s="578" t="s">
        <v>331</v>
      </c>
      <c r="H745" s="578" t="s">
        <v>163</v>
      </c>
      <c r="I745" s="565" t="s">
        <v>399</v>
      </c>
      <c r="J745" s="578"/>
      <c r="K745" s="610" t="s">
        <v>1380</v>
      </c>
      <c r="L745" s="610" t="s">
        <v>6682</v>
      </c>
      <c r="M745" s="1188" t="s">
        <v>3568</v>
      </c>
    </row>
    <row r="746" spans="1:16" ht="15.75">
      <c r="A746" s="638" t="s">
        <v>38</v>
      </c>
      <c r="B746" s="639" t="s">
        <v>16</v>
      </c>
      <c r="C746" s="639" t="s">
        <v>1829</v>
      </c>
      <c r="D746" s="639" t="s">
        <v>1830</v>
      </c>
      <c r="E746" s="639" t="s">
        <v>2325</v>
      </c>
      <c r="F746" s="639">
        <v>2013</v>
      </c>
      <c r="G746" s="639" t="s">
        <v>3553</v>
      </c>
      <c r="H746" s="640" t="s">
        <v>4165</v>
      </c>
      <c r="I746" s="641" t="s">
        <v>4674</v>
      </c>
      <c r="J746" s="641" t="s">
        <v>4675</v>
      </c>
      <c r="K746" s="539" t="s">
        <v>5846</v>
      </c>
      <c r="L746" s="539" t="s">
        <v>6494</v>
      </c>
      <c r="M746" s="531" t="s">
        <v>6914</v>
      </c>
    </row>
    <row r="747" spans="1:16">
      <c r="A747" s="584" t="s">
        <v>69</v>
      </c>
      <c r="B747" s="580" t="s">
        <v>262</v>
      </c>
      <c r="C747" s="578" t="s">
        <v>2111</v>
      </c>
      <c r="D747" s="565" t="s">
        <v>2111</v>
      </c>
      <c r="E747" s="565" t="s">
        <v>995</v>
      </c>
      <c r="F747" s="565" t="s">
        <v>3322</v>
      </c>
      <c r="G747" s="565" t="s">
        <v>2603</v>
      </c>
      <c r="H747" s="565" t="s">
        <v>3322</v>
      </c>
      <c r="I747" s="565" t="s">
        <v>5418</v>
      </c>
      <c r="J747" s="578" t="s">
        <v>2603</v>
      </c>
      <c r="K747" s="600" t="s">
        <v>2603</v>
      </c>
      <c r="L747" s="600" t="s">
        <v>2603</v>
      </c>
      <c r="M747" s="507" t="s">
        <v>219</v>
      </c>
      <c r="O747" s="417"/>
      <c r="P747" s="417"/>
    </row>
    <row r="748" spans="1:16">
      <c r="A748" s="585" t="s">
        <v>70</v>
      </c>
      <c r="B748" s="581" t="s">
        <v>447</v>
      </c>
      <c r="C748" s="578" t="s">
        <v>464</v>
      </c>
      <c r="D748" s="578" t="s">
        <v>464</v>
      </c>
      <c r="E748" s="578" t="s">
        <v>824</v>
      </c>
      <c r="F748" s="578" t="s">
        <v>464</v>
      </c>
      <c r="G748" s="578" t="s">
        <v>984</v>
      </c>
      <c r="H748" s="578" t="s">
        <v>464</v>
      </c>
      <c r="I748" s="578" t="s">
        <v>447</v>
      </c>
      <c r="J748" s="578" t="s">
        <v>249</v>
      </c>
      <c r="K748" s="610" t="s">
        <v>249</v>
      </c>
      <c r="L748" s="610" t="s">
        <v>239</v>
      </c>
      <c r="M748" s="507" t="s">
        <v>96</v>
      </c>
      <c r="O748" s="417"/>
      <c r="P748" s="417"/>
    </row>
    <row r="749" spans="1:16">
      <c r="A749" s="584" t="s">
        <v>71</v>
      </c>
      <c r="B749" s="580" t="s">
        <v>279</v>
      </c>
      <c r="C749" s="578" t="s">
        <v>262</v>
      </c>
      <c r="D749" s="578" t="s">
        <v>266</v>
      </c>
      <c r="E749" s="578" t="s">
        <v>993</v>
      </c>
      <c r="F749" s="578" t="s">
        <v>1294</v>
      </c>
      <c r="G749" s="578" t="s">
        <v>3859</v>
      </c>
      <c r="H749" s="578" t="s">
        <v>1294</v>
      </c>
      <c r="I749" s="578" t="s">
        <v>3862</v>
      </c>
      <c r="J749" s="578" t="s">
        <v>993</v>
      </c>
      <c r="K749" s="610" t="s">
        <v>993</v>
      </c>
      <c r="L749" s="610" t="s">
        <v>993</v>
      </c>
      <c r="M749" s="507" t="s">
        <v>1294</v>
      </c>
      <c r="O749" s="417"/>
      <c r="P749" s="417"/>
    </row>
    <row r="750" spans="1:16">
      <c r="A750" s="585" t="s">
        <v>72</v>
      </c>
      <c r="B750" s="581" t="s">
        <v>283</v>
      </c>
      <c r="C750" s="578" t="s">
        <v>447</v>
      </c>
      <c r="D750" s="578" t="s">
        <v>824</v>
      </c>
      <c r="E750" s="578" t="s">
        <v>464</v>
      </c>
      <c r="F750" s="578" t="s">
        <v>249</v>
      </c>
      <c r="G750" s="578" t="s">
        <v>447</v>
      </c>
      <c r="H750" s="578" t="s">
        <v>239</v>
      </c>
      <c r="I750" s="578" t="s">
        <v>5419</v>
      </c>
      <c r="J750" s="578" t="s">
        <v>2757</v>
      </c>
      <c r="K750" s="610" t="s">
        <v>533</v>
      </c>
      <c r="L750" s="610" t="s">
        <v>447</v>
      </c>
      <c r="M750" s="507" t="s">
        <v>239</v>
      </c>
      <c r="O750" s="417"/>
      <c r="P750" s="417"/>
    </row>
    <row r="751" spans="1:16">
      <c r="A751" s="584" t="s">
        <v>73</v>
      </c>
      <c r="B751" s="580" t="s">
        <v>325</v>
      </c>
      <c r="C751" s="578" t="s">
        <v>2112</v>
      </c>
      <c r="D751" s="578" t="s">
        <v>191</v>
      </c>
      <c r="E751" s="578" t="s">
        <v>1353</v>
      </c>
      <c r="F751" s="578" t="s">
        <v>3323</v>
      </c>
      <c r="G751" s="578" t="s">
        <v>3860</v>
      </c>
      <c r="H751" s="578" t="s">
        <v>4387</v>
      </c>
      <c r="I751" s="578" t="s">
        <v>993</v>
      </c>
      <c r="J751" s="578" t="s">
        <v>5014</v>
      </c>
      <c r="K751" s="610" t="s">
        <v>5016</v>
      </c>
      <c r="L751" s="610" t="s">
        <v>5016</v>
      </c>
      <c r="M751" s="507" t="s">
        <v>325</v>
      </c>
      <c r="O751" s="417"/>
      <c r="P751" s="417"/>
    </row>
    <row r="752" spans="1:16">
      <c r="A752" s="585" t="s">
        <v>74</v>
      </c>
      <c r="B752" s="581" t="s">
        <v>464</v>
      </c>
      <c r="C752" s="578" t="s">
        <v>169</v>
      </c>
      <c r="D752" s="578" t="s">
        <v>464</v>
      </c>
      <c r="E752" s="578" t="s">
        <v>447</v>
      </c>
      <c r="F752" s="578" t="s">
        <v>824</v>
      </c>
      <c r="G752" s="578" t="s">
        <v>447</v>
      </c>
      <c r="H752" s="578" t="s">
        <v>447</v>
      </c>
      <c r="I752" s="565" t="s">
        <v>3865</v>
      </c>
      <c r="J752" s="578" t="s">
        <v>385</v>
      </c>
      <c r="K752" s="610" t="s">
        <v>355</v>
      </c>
      <c r="L752" s="610" t="s">
        <v>355</v>
      </c>
      <c r="M752" s="507" t="s">
        <v>533</v>
      </c>
      <c r="O752" s="417"/>
      <c r="P752" s="417"/>
    </row>
    <row r="753" spans="1:16">
      <c r="A753" s="584" t="s">
        <v>75</v>
      </c>
      <c r="B753" s="580" t="s">
        <v>271</v>
      </c>
      <c r="C753" s="578" t="s">
        <v>2113</v>
      </c>
      <c r="D753" s="578" t="s">
        <v>279</v>
      </c>
      <c r="E753" s="578" t="s">
        <v>2600</v>
      </c>
      <c r="F753" s="578" t="s">
        <v>3324</v>
      </c>
      <c r="G753" s="578" t="s">
        <v>3861</v>
      </c>
      <c r="H753" s="578" t="s">
        <v>4383</v>
      </c>
      <c r="I753" s="578" t="s">
        <v>995</v>
      </c>
      <c r="J753" s="578" t="s">
        <v>3861</v>
      </c>
      <c r="K753" s="610" t="s">
        <v>266</v>
      </c>
      <c r="L753" s="610" t="s">
        <v>3859</v>
      </c>
      <c r="M753" s="507" t="s">
        <v>3441</v>
      </c>
      <c r="O753" s="417"/>
      <c r="P753" s="417"/>
    </row>
    <row r="754" spans="1:16">
      <c r="A754" s="585" t="s">
        <v>76</v>
      </c>
      <c r="B754" s="581" t="s">
        <v>274</v>
      </c>
      <c r="C754" s="578" t="s">
        <v>268</v>
      </c>
      <c r="D754" s="578" t="s">
        <v>1351</v>
      </c>
      <c r="E754" s="578" t="s">
        <v>1351</v>
      </c>
      <c r="F754" s="578" t="s">
        <v>1351</v>
      </c>
      <c r="G754" s="578" t="s">
        <v>2258</v>
      </c>
      <c r="H754" s="578" t="s">
        <v>4388</v>
      </c>
      <c r="I754" s="565" t="s">
        <v>181</v>
      </c>
      <c r="J754" s="578" t="s">
        <v>316</v>
      </c>
      <c r="K754" s="610" t="s">
        <v>268</v>
      </c>
      <c r="L754" s="610" t="s">
        <v>447</v>
      </c>
      <c r="M754" s="507" t="s">
        <v>6927</v>
      </c>
      <c r="O754" s="417"/>
      <c r="P754" s="417"/>
    </row>
    <row r="755" spans="1:16" ht="25.5">
      <c r="A755" s="584" t="s">
        <v>77</v>
      </c>
      <c r="B755" s="580" t="s">
        <v>2114</v>
      </c>
      <c r="C755" s="578" t="s">
        <v>309</v>
      </c>
      <c r="D755" s="578" t="s">
        <v>1715</v>
      </c>
      <c r="E755" s="578" t="s">
        <v>2601</v>
      </c>
      <c r="F755" s="578" t="s">
        <v>499</v>
      </c>
      <c r="G755" s="578" t="s">
        <v>1353</v>
      </c>
      <c r="H755" s="578" t="s">
        <v>279</v>
      </c>
      <c r="I755" s="578" t="s">
        <v>3861</v>
      </c>
      <c r="J755" s="578" t="s">
        <v>5015</v>
      </c>
      <c r="K755" s="610" t="s">
        <v>3859</v>
      </c>
      <c r="L755" s="610" t="s">
        <v>994</v>
      </c>
      <c r="M755" s="507" t="s">
        <v>1710</v>
      </c>
      <c r="O755" s="417"/>
      <c r="P755" s="417"/>
    </row>
    <row r="756" spans="1:16">
      <c r="A756" s="585" t="s">
        <v>78</v>
      </c>
      <c r="B756" s="581" t="s">
        <v>49</v>
      </c>
      <c r="C756" s="578" t="s">
        <v>996</v>
      </c>
      <c r="D756" s="578" t="s">
        <v>249</v>
      </c>
      <c r="E756" s="578" t="s">
        <v>447</v>
      </c>
      <c r="F756" s="578" t="s">
        <v>447</v>
      </c>
      <c r="G756" s="578" t="s">
        <v>195</v>
      </c>
      <c r="H756" s="578" t="s">
        <v>283</v>
      </c>
      <c r="I756" s="565" t="s">
        <v>290</v>
      </c>
      <c r="J756" s="578" t="s">
        <v>2757</v>
      </c>
      <c r="K756" s="610" t="s">
        <v>447</v>
      </c>
      <c r="L756" s="610" t="s">
        <v>283</v>
      </c>
      <c r="M756" s="507" t="s">
        <v>447</v>
      </c>
      <c r="O756" s="417"/>
      <c r="P756" s="417"/>
    </row>
    <row r="757" spans="1:16">
      <c r="A757" s="584" t="s">
        <v>79</v>
      </c>
      <c r="B757" s="580" t="s">
        <v>266</v>
      </c>
      <c r="C757" s="578" t="s">
        <v>2115</v>
      </c>
      <c r="D757" s="578" t="s">
        <v>1716</v>
      </c>
      <c r="E757" s="578" t="s">
        <v>999</v>
      </c>
      <c r="F757" s="578" t="s">
        <v>1000</v>
      </c>
      <c r="G757" s="578" t="s">
        <v>2604</v>
      </c>
      <c r="H757" s="578" t="s">
        <v>4379</v>
      </c>
      <c r="I757" s="578" t="s">
        <v>5017</v>
      </c>
      <c r="J757" s="578" t="s">
        <v>5016</v>
      </c>
      <c r="K757" s="610" t="s">
        <v>999</v>
      </c>
      <c r="L757" s="610" t="s">
        <v>999</v>
      </c>
      <c r="M757" s="507" t="s">
        <v>6928</v>
      </c>
    </row>
    <row r="758" spans="1:16" ht="51">
      <c r="A758" s="585" t="s">
        <v>80</v>
      </c>
      <c r="B758" s="581" t="s">
        <v>268</v>
      </c>
      <c r="C758" s="578" t="s">
        <v>2116</v>
      </c>
      <c r="D758" s="578" t="s">
        <v>2117</v>
      </c>
      <c r="E758" s="578" t="s">
        <v>2602</v>
      </c>
      <c r="F758" s="578" t="s">
        <v>1351</v>
      </c>
      <c r="G758" s="578" t="s">
        <v>181</v>
      </c>
      <c r="H758" s="578" t="s">
        <v>3327</v>
      </c>
      <c r="I758" s="565" t="s">
        <v>283</v>
      </c>
      <c r="J758" s="578" t="s">
        <v>355</v>
      </c>
      <c r="K758" s="610" t="s">
        <v>3313</v>
      </c>
      <c r="L758" s="610" t="s">
        <v>447</v>
      </c>
      <c r="M758" s="507" t="s">
        <v>160</v>
      </c>
    </row>
    <row r="759" spans="1:16">
      <c r="A759" s="584" t="s">
        <v>81</v>
      </c>
      <c r="B759" s="580" t="s">
        <v>287</v>
      </c>
      <c r="C759" s="578" t="s">
        <v>2118</v>
      </c>
      <c r="D759" s="578" t="s">
        <v>1000</v>
      </c>
      <c r="E759" s="578" t="s">
        <v>2603</v>
      </c>
      <c r="F759" s="578" t="s">
        <v>219</v>
      </c>
      <c r="G759" s="578" t="s">
        <v>993</v>
      </c>
      <c r="H759" s="578" t="s">
        <v>1652</v>
      </c>
      <c r="I759" s="578" t="s">
        <v>5014</v>
      </c>
      <c r="J759" s="578" t="s">
        <v>5017</v>
      </c>
      <c r="K759" s="610" t="s">
        <v>5019</v>
      </c>
      <c r="L759" s="610" t="s">
        <v>6590</v>
      </c>
      <c r="M759" s="507" t="s">
        <v>6929</v>
      </c>
    </row>
    <row r="760" spans="1:16">
      <c r="A760" s="585" t="s">
        <v>82</v>
      </c>
      <c r="B760" s="581" t="s">
        <v>290</v>
      </c>
      <c r="C760" s="578" t="s">
        <v>274</v>
      </c>
      <c r="D760" s="578" t="s">
        <v>1351</v>
      </c>
      <c r="E760" s="578" t="s">
        <v>249</v>
      </c>
      <c r="F760" s="578" t="s">
        <v>355</v>
      </c>
      <c r="G760" s="578" t="s">
        <v>533</v>
      </c>
      <c r="H760" s="578" t="s">
        <v>447</v>
      </c>
      <c r="I760" s="578" t="s">
        <v>5420</v>
      </c>
      <c r="J760" s="578" t="s">
        <v>283</v>
      </c>
      <c r="K760" s="610" t="s">
        <v>195</v>
      </c>
      <c r="L760" s="610" t="s">
        <v>447</v>
      </c>
      <c r="M760" s="507" t="s">
        <v>6927</v>
      </c>
    </row>
    <row r="761" spans="1:16">
      <c r="A761" s="584" t="s">
        <v>83</v>
      </c>
      <c r="B761" s="580" t="s">
        <v>173</v>
      </c>
      <c r="C761" s="578" t="s">
        <v>2119</v>
      </c>
      <c r="D761" s="578" t="s">
        <v>1526</v>
      </c>
      <c r="E761" s="578" t="s">
        <v>2604</v>
      </c>
      <c r="F761" s="578" t="s">
        <v>3325</v>
      </c>
      <c r="G761" s="578" t="s">
        <v>3862</v>
      </c>
      <c r="H761" s="578" t="s">
        <v>3857</v>
      </c>
      <c r="I761" s="578" t="s">
        <v>5421</v>
      </c>
      <c r="J761" s="578" t="s">
        <v>5018</v>
      </c>
      <c r="K761" s="610" t="s">
        <v>6136</v>
      </c>
      <c r="L761" s="610" t="s">
        <v>6591</v>
      </c>
      <c r="M761" s="507" t="s">
        <v>6930</v>
      </c>
    </row>
    <row r="762" spans="1:16">
      <c r="A762" s="585" t="s">
        <v>84</v>
      </c>
      <c r="B762" s="581" t="s">
        <v>258</v>
      </c>
      <c r="C762" s="578" t="s">
        <v>447</v>
      </c>
      <c r="D762" s="578" t="s">
        <v>283</v>
      </c>
      <c r="E762" s="578" t="s">
        <v>2605</v>
      </c>
      <c r="F762" s="578" t="s">
        <v>2605</v>
      </c>
      <c r="G762" s="578" t="s">
        <v>3863</v>
      </c>
      <c r="H762" s="578" t="s">
        <v>290</v>
      </c>
      <c r="I762" s="565" t="s">
        <v>163</v>
      </c>
      <c r="J762" s="578" t="s">
        <v>165</v>
      </c>
      <c r="K762" s="610" t="s">
        <v>283</v>
      </c>
      <c r="L762" s="610" t="s">
        <v>283</v>
      </c>
      <c r="M762" s="507" t="s">
        <v>5509</v>
      </c>
    </row>
    <row r="763" spans="1:16">
      <c r="A763" s="584" t="s">
        <v>85</v>
      </c>
      <c r="B763" s="580" t="s">
        <v>301</v>
      </c>
      <c r="C763" s="578" t="s">
        <v>1000</v>
      </c>
      <c r="D763" s="578" t="s">
        <v>977</v>
      </c>
      <c r="E763" s="578" t="s">
        <v>2595</v>
      </c>
      <c r="F763" s="578" t="s">
        <v>3326</v>
      </c>
      <c r="G763" s="578" t="s">
        <v>3864</v>
      </c>
      <c r="H763" s="578" t="s">
        <v>4389</v>
      </c>
      <c r="I763" s="565" t="s">
        <v>5422</v>
      </c>
      <c r="J763" s="578" t="s">
        <v>5019</v>
      </c>
      <c r="K763" s="610" t="s">
        <v>6137</v>
      </c>
      <c r="L763" s="610" t="s">
        <v>5019</v>
      </c>
      <c r="M763" s="507" t="s">
        <v>5360</v>
      </c>
    </row>
    <row r="764" spans="1:16">
      <c r="A764" s="585" t="s">
        <v>86</v>
      </c>
      <c r="B764" s="581" t="s">
        <v>283</v>
      </c>
      <c r="C764" s="578" t="s">
        <v>1001</v>
      </c>
      <c r="D764" s="578" t="s">
        <v>447</v>
      </c>
      <c r="E764" s="578" t="s">
        <v>2606</v>
      </c>
      <c r="F764" s="578" t="s">
        <v>3327</v>
      </c>
      <c r="G764" s="578" t="s">
        <v>3865</v>
      </c>
      <c r="H764" s="578" t="s">
        <v>2605</v>
      </c>
      <c r="I764" s="565" t="s">
        <v>181</v>
      </c>
      <c r="J764" s="578" t="s">
        <v>195</v>
      </c>
      <c r="K764" s="610" t="s">
        <v>533</v>
      </c>
      <c r="L764" s="610" t="s">
        <v>447</v>
      </c>
      <c r="M764" s="507" t="s">
        <v>6931</v>
      </c>
    </row>
    <row r="765" spans="1:16">
      <c r="A765" s="584" t="s">
        <v>87</v>
      </c>
      <c r="B765" s="580" t="s">
        <v>309</v>
      </c>
      <c r="C765" s="578" t="s">
        <v>2120</v>
      </c>
      <c r="D765" s="578" t="s">
        <v>2121</v>
      </c>
      <c r="E765" s="578" t="s">
        <v>2607</v>
      </c>
      <c r="F765" s="578" t="s">
        <v>262</v>
      </c>
      <c r="G765" s="578" t="s">
        <v>3866</v>
      </c>
      <c r="H765" s="578" t="s">
        <v>4390</v>
      </c>
      <c r="I765" s="578" t="s">
        <v>5423</v>
      </c>
      <c r="J765" s="578" t="s">
        <v>3862</v>
      </c>
      <c r="K765" s="610" t="s">
        <v>5416</v>
      </c>
      <c r="L765" s="610" t="s">
        <v>6137</v>
      </c>
      <c r="M765" s="507" t="s">
        <v>1854</v>
      </c>
    </row>
    <row r="766" spans="1:16">
      <c r="A766" s="585" t="s">
        <v>88</v>
      </c>
      <c r="B766" s="581" t="s">
        <v>290</v>
      </c>
      <c r="C766" s="578" t="s">
        <v>447</v>
      </c>
      <c r="D766" s="578" t="s">
        <v>283</v>
      </c>
      <c r="E766" s="578" t="s">
        <v>464</v>
      </c>
      <c r="F766" s="578" t="s">
        <v>3328</v>
      </c>
      <c r="G766" s="578" t="s">
        <v>686</v>
      </c>
      <c r="H766" s="578" t="s">
        <v>4391</v>
      </c>
      <c r="I766" s="565" t="s">
        <v>5424</v>
      </c>
      <c r="J766" s="578" t="s">
        <v>1346</v>
      </c>
      <c r="K766" s="610" t="s">
        <v>6138</v>
      </c>
      <c r="L766" s="610" t="s">
        <v>447</v>
      </c>
      <c r="M766" s="507" t="s">
        <v>533</v>
      </c>
    </row>
    <row r="767" spans="1:16" ht="15.75">
      <c r="A767" s="638" t="s">
        <v>39</v>
      </c>
      <c r="B767" s="639" t="s">
        <v>16</v>
      </c>
      <c r="C767" s="639" t="s">
        <v>1829</v>
      </c>
      <c r="D767" s="639" t="s">
        <v>1830</v>
      </c>
      <c r="E767" s="639" t="s">
        <v>2325</v>
      </c>
      <c r="F767" s="639">
        <v>2013</v>
      </c>
      <c r="G767" s="639" t="s">
        <v>3553</v>
      </c>
      <c r="H767" s="640" t="s">
        <v>4165</v>
      </c>
      <c r="I767" s="641" t="s">
        <v>4674</v>
      </c>
      <c r="J767" s="641" t="s">
        <v>4675</v>
      </c>
      <c r="K767" s="539" t="s">
        <v>5846</v>
      </c>
      <c r="L767" s="539" t="s">
        <v>6494</v>
      </c>
      <c r="M767" s="531" t="s">
        <v>6914</v>
      </c>
    </row>
    <row r="768" spans="1:16" ht="25.5">
      <c r="A768" s="584" t="s">
        <v>69</v>
      </c>
      <c r="B768" s="580" t="s">
        <v>263</v>
      </c>
      <c r="C768" s="578" t="s">
        <v>2122</v>
      </c>
      <c r="D768" s="565" t="s">
        <v>1516</v>
      </c>
      <c r="E768" s="565" t="s">
        <v>1297</v>
      </c>
      <c r="F768" s="565" t="s">
        <v>2608</v>
      </c>
      <c r="G768" s="565" t="s">
        <v>3912</v>
      </c>
      <c r="H768" s="565" t="s">
        <v>4558</v>
      </c>
      <c r="I768" s="565" t="s">
        <v>4567</v>
      </c>
      <c r="J768" s="578" t="s">
        <v>5020</v>
      </c>
      <c r="K768" s="600" t="s">
        <v>6151</v>
      </c>
      <c r="L768" s="600" t="s">
        <v>6151</v>
      </c>
      <c r="M768" s="1199" t="s">
        <v>5023</v>
      </c>
      <c r="O768" s="417"/>
      <c r="P768" s="1192"/>
    </row>
    <row r="769" spans="1:16" ht="15">
      <c r="A769" s="585" t="s">
        <v>70</v>
      </c>
      <c r="B769" s="581" t="s">
        <v>394</v>
      </c>
      <c r="C769" s="578" t="s">
        <v>259</v>
      </c>
      <c r="D769" s="578" t="s">
        <v>259</v>
      </c>
      <c r="E769" s="578" t="s">
        <v>2630</v>
      </c>
      <c r="F769" s="578" t="s">
        <v>1007</v>
      </c>
      <c r="G769" s="578" t="s">
        <v>320</v>
      </c>
      <c r="H769" s="578" t="s">
        <v>331</v>
      </c>
      <c r="I769" s="565" t="s">
        <v>1236</v>
      </c>
      <c r="J769" s="578" t="s">
        <v>671</v>
      </c>
      <c r="K769" s="610" t="s">
        <v>671</v>
      </c>
      <c r="L769" s="610" t="s">
        <v>671</v>
      </c>
      <c r="M769" s="1200" t="s">
        <v>249</v>
      </c>
      <c r="O769" s="417"/>
      <c r="P769" s="1192"/>
    </row>
    <row r="770" spans="1:16" ht="15">
      <c r="A770" s="584" t="s">
        <v>71</v>
      </c>
      <c r="B770" s="580" t="s">
        <v>302</v>
      </c>
      <c r="C770" s="578" t="s">
        <v>1005</v>
      </c>
      <c r="D770" s="578" t="s">
        <v>2123</v>
      </c>
      <c r="E770" s="578" t="s">
        <v>1520</v>
      </c>
      <c r="F770" s="578" t="s">
        <v>2703</v>
      </c>
      <c r="G770" s="578" t="s">
        <v>3919</v>
      </c>
      <c r="H770" s="578" t="s">
        <v>3382</v>
      </c>
      <c r="I770" s="565" t="s">
        <v>5021</v>
      </c>
      <c r="J770" s="578" t="s">
        <v>5021</v>
      </c>
      <c r="K770" s="610" t="s">
        <v>6152</v>
      </c>
      <c r="L770" s="610" t="s">
        <v>6745</v>
      </c>
      <c r="M770" s="1199" t="s">
        <v>1169</v>
      </c>
      <c r="O770" s="417"/>
      <c r="P770" s="1192"/>
    </row>
    <row r="771" spans="1:16" ht="15">
      <c r="A771" s="585" t="s">
        <v>72</v>
      </c>
      <c r="B771" s="581" t="s">
        <v>320</v>
      </c>
      <c r="C771" s="578" t="s">
        <v>1007</v>
      </c>
      <c r="D771" s="578" t="s">
        <v>1007</v>
      </c>
      <c r="E771" s="578" t="s">
        <v>973</v>
      </c>
      <c r="F771" s="578" t="s">
        <v>259</v>
      </c>
      <c r="G771" s="578" t="s">
        <v>399</v>
      </c>
      <c r="H771" s="578" t="s">
        <v>3383</v>
      </c>
      <c r="I771" s="565" t="s">
        <v>320</v>
      </c>
      <c r="J771" s="578" t="s">
        <v>5022</v>
      </c>
      <c r="K771" s="610" t="s">
        <v>358</v>
      </c>
      <c r="L771" s="610" t="s">
        <v>671</v>
      </c>
      <c r="M771" s="1200" t="s">
        <v>355</v>
      </c>
      <c r="O771" s="417"/>
      <c r="P771" s="1192"/>
    </row>
    <row r="772" spans="1:16" ht="25.5">
      <c r="A772" s="584" t="s">
        <v>73</v>
      </c>
      <c r="B772" s="580" t="s">
        <v>2124</v>
      </c>
      <c r="C772" s="578" t="s">
        <v>1008</v>
      </c>
      <c r="D772" s="578" t="s">
        <v>2125</v>
      </c>
      <c r="E772" s="578" t="s">
        <v>2631</v>
      </c>
      <c r="F772" s="578" t="s">
        <v>3390</v>
      </c>
      <c r="G772" s="578" t="s">
        <v>3920</v>
      </c>
      <c r="H772" s="578" t="s">
        <v>4559</v>
      </c>
      <c r="I772" s="565" t="s">
        <v>5428</v>
      </c>
      <c r="J772" s="578" t="s">
        <v>1169</v>
      </c>
      <c r="K772" s="610" t="s">
        <v>6153</v>
      </c>
      <c r="L772" s="610" t="s">
        <v>2407</v>
      </c>
      <c r="M772" s="1199" t="s">
        <v>7103</v>
      </c>
      <c r="O772" s="417"/>
      <c r="P772" s="1192"/>
    </row>
    <row r="773" spans="1:16" ht="15">
      <c r="A773" s="585" t="s">
        <v>74</v>
      </c>
      <c r="B773" s="581" t="s">
        <v>147</v>
      </c>
      <c r="C773" s="578" t="s">
        <v>320</v>
      </c>
      <c r="D773" s="578" t="s">
        <v>597</v>
      </c>
      <c r="E773" s="578" t="s">
        <v>671</v>
      </c>
      <c r="F773" s="578" t="s">
        <v>399</v>
      </c>
      <c r="G773" s="578" t="s">
        <v>209</v>
      </c>
      <c r="H773" s="578" t="s">
        <v>399</v>
      </c>
      <c r="I773" s="565" t="s">
        <v>1890</v>
      </c>
      <c r="J773" s="578" t="s">
        <v>5022</v>
      </c>
      <c r="K773" s="610" t="s">
        <v>1890</v>
      </c>
      <c r="L773" s="610" t="s">
        <v>6746</v>
      </c>
      <c r="M773" s="1200" t="s">
        <v>7104</v>
      </c>
      <c r="O773" s="417"/>
      <c r="P773" s="1192"/>
    </row>
    <row r="774" spans="1:16" ht="15">
      <c r="A774" s="584" t="s">
        <v>75</v>
      </c>
      <c r="B774" s="580" t="s">
        <v>2126</v>
      </c>
      <c r="C774" s="578" t="s">
        <v>2127</v>
      </c>
      <c r="D774" s="578" t="s">
        <v>2128</v>
      </c>
      <c r="E774" s="578" t="s">
        <v>2615</v>
      </c>
      <c r="F774" s="578" t="s">
        <v>847</v>
      </c>
      <c r="G774" s="578" t="s">
        <v>3921</v>
      </c>
      <c r="H774" s="578" t="s">
        <v>3394</v>
      </c>
      <c r="I774" s="565" t="s">
        <v>219</v>
      </c>
      <c r="J774" s="578" t="s">
        <v>4567</v>
      </c>
      <c r="K774" s="610" t="s">
        <v>6154</v>
      </c>
      <c r="L774" s="610" t="s">
        <v>6157</v>
      </c>
      <c r="M774" s="1199" t="s">
        <v>4558</v>
      </c>
      <c r="O774" s="417"/>
      <c r="P774" s="1192"/>
    </row>
    <row r="775" spans="1:16" ht="15">
      <c r="A775" s="585" t="s">
        <v>76</v>
      </c>
      <c r="B775" s="581" t="s">
        <v>254</v>
      </c>
      <c r="C775" s="578" t="s">
        <v>399</v>
      </c>
      <c r="D775" s="578" t="s">
        <v>1519</v>
      </c>
      <c r="E775" s="578" t="s">
        <v>1890</v>
      </c>
      <c r="F775" s="578" t="s">
        <v>2614</v>
      </c>
      <c r="G775" s="578" t="s">
        <v>1007</v>
      </c>
      <c r="H775" s="578" t="s">
        <v>597</v>
      </c>
      <c r="I775" s="565" t="s">
        <v>355</v>
      </c>
      <c r="J775" s="578" t="s">
        <v>447</v>
      </c>
      <c r="K775" s="610" t="s">
        <v>671</v>
      </c>
      <c r="L775" s="610" t="s">
        <v>1655</v>
      </c>
      <c r="M775" s="1200" t="s">
        <v>1890</v>
      </c>
      <c r="O775" s="417"/>
      <c r="P775" s="1192"/>
    </row>
    <row r="776" spans="1:16" ht="15">
      <c r="A776" s="584" t="s">
        <v>77</v>
      </c>
      <c r="B776" s="580" t="s">
        <v>2129</v>
      </c>
      <c r="C776" s="578" t="s">
        <v>2130</v>
      </c>
      <c r="D776" s="578" t="s">
        <v>2131</v>
      </c>
      <c r="E776" s="578" t="s">
        <v>2632</v>
      </c>
      <c r="F776" s="578" t="s">
        <v>234</v>
      </c>
      <c r="G776" s="578" t="s">
        <v>3922</v>
      </c>
      <c r="H776" s="578" t="s">
        <v>4560</v>
      </c>
      <c r="I776" s="565" t="s">
        <v>5429</v>
      </c>
      <c r="J776" s="578" t="s">
        <v>5023</v>
      </c>
      <c r="K776" s="610" t="s">
        <v>6155</v>
      </c>
      <c r="L776" s="610" t="s">
        <v>6155</v>
      </c>
      <c r="M776" s="1199" t="s">
        <v>7105</v>
      </c>
      <c r="O776" s="417"/>
      <c r="P776" s="1192"/>
    </row>
    <row r="777" spans="1:16" ht="15">
      <c r="A777" s="585" t="s">
        <v>78</v>
      </c>
      <c r="B777" s="581" t="s">
        <v>254</v>
      </c>
      <c r="C777" s="578" t="s">
        <v>1013</v>
      </c>
      <c r="D777" s="578" t="s">
        <v>320</v>
      </c>
      <c r="E777" s="578" t="s">
        <v>2633</v>
      </c>
      <c r="F777" s="578" t="s">
        <v>331</v>
      </c>
      <c r="G777" s="578" t="s">
        <v>320</v>
      </c>
      <c r="H777" s="578" t="s">
        <v>331</v>
      </c>
      <c r="I777" s="565" t="s">
        <v>671</v>
      </c>
      <c r="J777" s="578" t="s">
        <v>597</v>
      </c>
      <c r="K777" s="610" t="s">
        <v>447</v>
      </c>
      <c r="L777" s="610" t="s">
        <v>447</v>
      </c>
      <c r="M777" s="1200" t="s">
        <v>399</v>
      </c>
      <c r="O777" s="417"/>
      <c r="P777" s="1192"/>
    </row>
    <row r="778" spans="1:16" ht="25.5">
      <c r="A778" s="584" t="s">
        <v>79</v>
      </c>
      <c r="B778" s="580" t="s">
        <v>2132</v>
      </c>
      <c r="C778" s="578" t="s">
        <v>263</v>
      </c>
      <c r="D778" s="578" t="s">
        <v>1521</v>
      </c>
      <c r="E778" s="578" t="s">
        <v>2634</v>
      </c>
      <c r="F778" s="578" t="s">
        <v>2446</v>
      </c>
      <c r="G778" s="578" t="s">
        <v>1299</v>
      </c>
      <c r="H778" s="578" t="s">
        <v>4561</v>
      </c>
      <c r="I778" s="578" t="s">
        <v>2631</v>
      </c>
      <c r="J778" s="578" t="s">
        <v>5024</v>
      </c>
      <c r="K778" s="610" t="s">
        <v>6156</v>
      </c>
      <c r="L778" s="610" t="s">
        <v>6747</v>
      </c>
      <c r="M778" s="1199" t="s">
        <v>7106</v>
      </c>
    </row>
    <row r="779" spans="1:16" ht="15">
      <c r="A779" s="585" t="s">
        <v>80</v>
      </c>
      <c r="B779" s="581" t="s">
        <v>242</v>
      </c>
      <c r="C779" s="578" t="s">
        <v>1014</v>
      </c>
      <c r="D779" s="578" t="s">
        <v>597</v>
      </c>
      <c r="E779" s="578" t="s">
        <v>973</v>
      </c>
      <c r="F779" s="578" t="s">
        <v>3391</v>
      </c>
      <c r="G779" s="578" t="s">
        <v>322</v>
      </c>
      <c r="H779" s="578" t="s">
        <v>259</v>
      </c>
      <c r="I779" s="565" t="s">
        <v>671</v>
      </c>
      <c r="J779" s="578" t="s">
        <v>671</v>
      </c>
      <c r="K779" s="610" t="s">
        <v>355</v>
      </c>
      <c r="L779" s="610" t="s">
        <v>355</v>
      </c>
      <c r="M779" s="1200" t="s">
        <v>447</v>
      </c>
    </row>
    <row r="780" spans="1:16">
      <c r="A780" s="584" t="s">
        <v>81</v>
      </c>
      <c r="B780" s="580" t="s">
        <v>397</v>
      </c>
      <c r="C780" s="578" t="s">
        <v>2133</v>
      </c>
      <c r="D780" s="578" t="s">
        <v>2134</v>
      </c>
      <c r="E780" s="578" t="s">
        <v>2635</v>
      </c>
      <c r="F780" s="578" t="s">
        <v>2610</v>
      </c>
      <c r="G780" s="578" t="s">
        <v>3923</v>
      </c>
      <c r="H780" s="578" t="s">
        <v>4562</v>
      </c>
      <c r="I780" s="578" t="s">
        <v>5430</v>
      </c>
      <c r="J780" s="578" t="s">
        <v>1522</v>
      </c>
      <c r="K780" s="610" t="s">
        <v>6157</v>
      </c>
      <c r="L780" s="610" t="s">
        <v>6748</v>
      </c>
      <c r="M780" s="1199" t="s">
        <v>7107</v>
      </c>
    </row>
    <row r="781" spans="1:16" ht="15">
      <c r="A781" s="585" t="s">
        <v>82</v>
      </c>
      <c r="B781" s="581" t="s">
        <v>254</v>
      </c>
      <c r="C781" s="578" t="s">
        <v>1016</v>
      </c>
      <c r="D781" s="578" t="s">
        <v>533</v>
      </c>
      <c r="E781" s="578" t="s">
        <v>973</v>
      </c>
      <c r="F781" s="578" t="s">
        <v>2633</v>
      </c>
      <c r="G781" s="578" t="s">
        <v>3924</v>
      </c>
      <c r="H781" s="578" t="s">
        <v>4563</v>
      </c>
      <c r="I781" s="565" t="s">
        <v>5431</v>
      </c>
      <c r="J781" s="578" t="s">
        <v>358</v>
      </c>
      <c r="K781" s="610" t="s">
        <v>1655</v>
      </c>
      <c r="L781" s="610" t="s">
        <v>1890</v>
      </c>
      <c r="M781" s="1200" t="s">
        <v>320</v>
      </c>
    </row>
    <row r="782" spans="1:16">
      <c r="A782" s="584" t="s">
        <v>83</v>
      </c>
      <c r="B782" s="580" t="s">
        <v>2135</v>
      </c>
      <c r="C782" s="578" t="s">
        <v>639</v>
      </c>
      <c r="D782" s="578" t="s">
        <v>293</v>
      </c>
      <c r="E782" s="578" t="s">
        <v>2618</v>
      </c>
      <c r="F782" s="578" t="s">
        <v>2612</v>
      </c>
      <c r="G782" s="578" t="s">
        <v>1522</v>
      </c>
      <c r="H782" s="578" t="s">
        <v>4564</v>
      </c>
      <c r="I782" s="565" t="s">
        <v>173</v>
      </c>
      <c r="J782" s="578" t="s">
        <v>5025</v>
      </c>
      <c r="K782" s="610" t="s">
        <v>6158</v>
      </c>
      <c r="L782" s="610" t="s">
        <v>6158</v>
      </c>
      <c r="M782" s="1199" t="s">
        <v>7108</v>
      </c>
    </row>
    <row r="783" spans="1:16" ht="15">
      <c r="A783" s="585" t="s">
        <v>84</v>
      </c>
      <c r="B783" s="581" t="s">
        <v>259</v>
      </c>
      <c r="C783" s="578" t="s">
        <v>254</v>
      </c>
      <c r="D783" s="578" t="s">
        <v>399</v>
      </c>
      <c r="E783" s="578" t="s">
        <v>2636</v>
      </c>
      <c r="F783" s="578" t="s">
        <v>399</v>
      </c>
      <c r="G783" s="578" t="s">
        <v>533</v>
      </c>
      <c r="H783" s="578" t="s">
        <v>4565</v>
      </c>
      <c r="I783" s="565" t="s">
        <v>258</v>
      </c>
      <c r="J783" s="578" t="s">
        <v>597</v>
      </c>
      <c r="K783" s="610" t="s">
        <v>447</v>
      </c>
      <c r="L783" s="610" t="s">
        <v>447</v>
      </c>
      <c r="M783" s="1200" t="s">
        <v>533</v>
      </c>
    </row>
    <row r="784" spans="1:16">
      <c r="A784" s="584" t="s">
        <v>85</v>
      </c>
      <c r="B784" s="580" t="s">
        <v>293</v>
      </c>
      <c r="C784" s="578" t="s">
        <v>2136</v>
      </c>
      <c r="D784" s="578" t="s">
        <v>2137</v>
      </c>
      <c r="E784" s="578" t="s">
        <v>1299</v>
      </c>
      <c r="F784" s="578" t="s">
        <v>144</v>
      </c>
      <c r="G784" s="578" t="s">
        <v>3382</v>
      </c>
      <c r="H784" s="578" t="s">
        <v>4566</v>
      </c>
      <c r="I784" s="565" t="s">
        <v>5432</v>
      </c>
      <c r="J784" s="578" t="s">
        <v>5026</v>
      </c>
      <c r="K784" s="610" t="s">
        <v>6159</v>
      </c>
      <c r="L784" s="610" t="s">
        <v>6749</v>
      </c>
      <c r="M784" s="1199" t="s">
        <v>449</v>
      </c>
    </row>
    <row r="785" spans="1:13" ht="15">
      <c r="A785" s="585" t="s">
        <v>86</v>
      </c>
      <c r="B785" s="581" t="s">
        <v>399</v>
      </c>
      <c r="C785" s="578" t="s">
        <v>672</v>
      </c>
      <c r="D785" s="578" t="s">
        <v>209</v>
      </c>
      <c r="E785" s="578" t="s">
        <v>258</v>
      </c>
      <c r="F785" s="578" t="s">
        <v>331</v>
      </c>
      <c r="G785" s="578" t="s">
        <v>3905</v>
      </c>
      <c r="H785" s="578" t="s">
        <v>549</v>
      </c>
      <c r="I785" s="565" t="s">
        <v>320</v>
      </c>
      <c r="J785" s="578" t="s">
        <v>4921</v>
      </c>
      <c r="K785" s="610" t="s">
        <v>1890</v>
      </c>
      <c r="L785" s="610" t="s">
        <v>355</v>
      </c>
      <c r="M785" s="1200" t="s">
        <v>1890</v>
      </c>
    </row>
    <row r="786" spans="1:13" ht="25.5">
      <c r="A786" s="584" t="s">
        <v>87</v>
      </c>
      <c r="B786" s="580" t="s">
        <v>2138</v>
      </c>
      <c r="C786" s="578" t="s">
        <v>644</v>
      </c>
      <c r="D786" s="578" t="s">
        <v>2139</v>
      </c>
      <c r="E786" s="578" t="s">
        <v>2637</v>
      </c>
      <c r="F786" s="578" t="s">
        <v>3392</v>
      </c>
      <c r="G786" s="578" t="s">
        <v>3925</v>
      </c>
      <c r="H786" s="578" t="s">
        <v>168</v>
      </c>
      <c r="I786" s="565" t="s">
        <v>1396</v>
      </c>
      <c r="J786" s="578" t="s">
        <v>5027</v>
      </c>
      <c r="K786" s="610" t="s">
        <v>6160</v>
      </c>
      <c r="L786" s="610" t="s">
        <v>6750</v>
      </c>
      <c r="M786" s="1199" t="s">
        <v>7109</v>
      </c>
    </row>
    <row r="787" spans="1:13" ht="15">
      <c r="A787" s="585" t="s">
        <v>88</v>
      </c>
      <c r="B787" s="581" t="s">
        <v>147</v>
      </c>
      <c r="C787" s="578" t="s">
        <v>259</v>
      </c>
      <c r="D787" s="578" t="s">
        <v>209</v>
      </c>
      <c r="E787" s="578" t="s">
        <v>358</v>
      </c>
      <c r="F787" s="578" t="s">
        <v>2614</v>
      </c>
      <c r="G787" s="578" t="s">
        <v>209</v>
      </c>
      <c r="H787" s="578" t="s">
        <v>533</v>
      </c>
      <c r="I787" s="565" t="s">
        <v>1890</v>
      </c>
      <c r="J787" s="578" t="s">
        <v>447</v>
      </c>
      <c r="K787" s="610" t="s">
        <v>1890</v>
      </c>
      <c r="L787" s="610" t="s">
        <v>447</v>
      </c>
      <c r="M787" s="1200" t="s">
        <v>399</v>
      </c>
    </row>
    <row r="788" spans="1:13">
      <c r="A788" s="584" t="s">
        <v>687</v>
      </c>
      <c r="B788" s="580"/>
      <c r="C788" s="578"/>
      <c r="D788" s="565"/>
      <c r="E788" s="565" t="s">
        <v>2613</v>
      </c>
      <c r="F788" s="565" t="s">
        <v>1297</v>
      </c>
      <c r="G788" s="565" t="s">
        <v>1520</v>
      </c>
      <c r="H788" s="565" t="s">
        <v>4567</v>
      </c>
      <c r="I788" s="565"/>
      <c r="J788" s="578"/>
      <c r="K788" s="610"/>
      <c r="L788" s="610"/>
      <c r="M788" s="1302" t="s">
        <v>7246</v>
      </c>
    </row>
    <row r="789" spans="1:13">
      <c r="A789" s="585" t="s">
        <v>688</v>
      </c>
      <c r="B789" s="581"/>
      <c r="C789" s="578"/>
      <c r="D789" s="578"/>
      <c r="E789" s="578" t="s">
        <v>209</v>
      </c>
      <c r="F789" s="578" t="s">
        <v>2630</v>
      </c>
      <c r="G789" s="578" t="s">
        <v>973</v>
      </c>
      <c r="H789" s="578" t="s">
        <v>1236</v>
      </c>
      <c r="I789" s="578"/>
      <c r="J789" s="578"/>
      <c r="K789" s="610"/>
      <c r="L789" s="610"/>
      <c r="M789" s="1302" t="s">
        <v>973</v>
      </c>
    </row>
    <row r="790" spans="1:13" ht="25.5">
      <c r="A790" s="584" t="s">
        <v>689</v>
      </c>
      <c r="B790" s="580"/>
      <c r="C790" s="578"/>
      <c r="D790" s="578"/>
      <c r="E790" s="578" t="s">
        <v>1297</v>
      </c>
      <c r="F790" s="578" t="s">
        <v>1520</v>
      </c>
      <c r="G790" s="578" t="s">
        <v>2631</v>
      </c>
      <c r="H790" s="578" t="s">
        <v>2631</v>
      </c>
      <c r="I790" s="578"/>
      <c r="J790" s="578"/>
      <c r="K790" s="610"/>
      <c r="L790" s="610"/>
      <c r="M790" s="1302" t="s">
        <v>7247</v>
      </c>
    </row>
    <row r="791" spans="1:13">
      <c r="A791" s="585" t="s">
        <v>690</v>
      </c>
      <c r="B791" s="581"/>
      <c r="C791" s="578"/>
      <c r="D791" s="578"/>
      <c r="E791" s="578" t="s">
        <v>1007</v>
      </c>
      <c r="F791" s="578" t="s">
        <v>973</v>
      </c>
      <c r="G791" s="578" t="s">
        <v>671</v>
      </c>
      <c r="H791" s="578" t="s">
        <v>671</v>
      </c>
      <c r="I791" s="578"/>
      <c r="J791" s="578"/>
      <c r="K791" s="610"/>
      <c r="L791" s="610"/>
      <c r="M791" s="1302" t="s">
        <v>671</v>
      </c>
    </row>
    <row r="792" spans="1:13" ht="25.5">
      <c r="A792" s="584" t="s">
        <v>691</v>
      </c>
      <c r="B792" s="580"/>
      <c r="C792" s="578"/>
      <c r="D792" s="578"/>
      <c r="E792" s="578" t="s">
        <v>1520</v>
      </c>
      <c r="F792" s="578" t="s">
        <v>2631</v>
      </c>
      <c r="G792" s="578" t="s">
        <v>3910</v>
      </c>
      <c r="H792" s="578" t="s">
        <v>4568</v>
      </c>
      <c r="I792" s="578"/>
      <c r="J792" s="578"/>
      <c r="K792" s="610"/>
      <c r="L792" s="610"/>
      <c r="M792" s="1302" t="s">
        <v>7248</v>
      </c>
    </row>
    <row r="793" spans="1:13">
      <c r="A793" s="585" t="s">
        <v>692</v>
      </c>
      <c r="B793" s="581"/>
      <c r="C793" s="578"/>
      <c r="D793" s="578"/>
      <c r="E793" s="578" t="s">
        <v>2614</v>
      </c>
      <c r="F793" s="578" t="s">
        <v>671</v>
      </c>
      <c r="G793" s="578" t="s">
        <v>3911</v>
      </c>
      <c r="H793" s="578" t="s">
        <v>1890</v>
      </c>
      <c r="I793" s="578"/>
      <c r="J793" s="578"/>
      <c r="K793" s="610"/>
      <c r="L793" s="610"/>
      <c r="M793" s="1302" t="s">
        <v>7249</v>
      </c>
    </row>
    <row r="794" spans="1:13">
      <c r="A794" s="584" t="s">
        <v>693</v>
      </c>
      <c r="B794" s="580"/>
      <c r="C794" s="578"/>
      <c r="D794" s="578"/>
      <c r="E794" s="578" t="s">
        <v>293</v>
      </c>
      <c r="F794" s="578" t="s">
        <v>3393</v>
      </c>
      <c r="G794" s="578" t="s">
        <v>3912</v>
      </c>
      <c r="H794" s="578" t="s">
        <v>1520</v>
      </c>
      <c r="I794" s="578"/>
      <c r="J794" s="578"/>
      <c r="K794" s="610"/>
      <c r="L794" s="610"/>
      <c r="M794" s="1302" t="s">
        <v>7250</v>
      </c>
    </row>
    <row r="795" spans="1:13">
      <c r="A795" s="585" t="s">
        <v>694</v>
      </c>
      <c r="B795" s="581"/>
      <c r="C795" s="578"/>
      <c r="D795" s="578"/>
      <c r="E795" s="578" t="s">
        <v>399</v>
      </c>
      <c r="F795" s="578" t="s">
        <v>676</v>
      </c>
      <c r="G795" s="578" t="s">
        <v>973</v>
      </c>
      <c r="H795" s="578" t="s">
        <v>320</v>
      </c>
      <c r="I795" s="578"/>
      <c r="J795" s="578"/>
      <c r="K795" s="610"/>
      <c r="L795" s="610"/>
      <c r="M795" s="1302" t="s">
        <v>973</v>
      </c>
    </row>
    <row r="796" spans="1:13">
      <c r="A796" s="584" t="s">
        <v>695</v>
      </c>
      <c r="B796" s="580"/>
      <c r="C796" s="578"/>
      <c r="D796" s="578"/>
      <c r="E796" s="578" t="s">
        <v>2615</v>
      </c>
      <c r="F796" s="578" t="s">
        <v>2612</v>
      </c>
      <c r="G796" s="578" t="s">
        <v>3913</v>
      </c>
      <c r="H796" s="578" t="s">
        <v>3918</v>
      </c>
      <c r="I796" s="578"/>
      <c r="J796" s="578"/>
      <c r="K796" s="610"/>
      <c r="L796" s="610"/>
      <c r="M796" s="1302" t="s">
        <v>7251</v>
      </c>
    </row>
    <row r="797" spans="1:13">
      <c r="A797" s="585" t="s">
        <v>696</v>
      </c>
      <c r="B797" s="581"/>
      <c r="C797" s="578"/>
      <c r="D797" s="578"/>
      <c r="E797" s="578" t="s">
        <v>209</v>
      </c>
      <c r="F797" s="578" t="s">
        <v>399</v>
      </c>
      <c r="G797" s="578" t="s">
        <v>3914</v>
      </c>
      <c r="H797" s="578" t="s">
        <v>249</v>
      </c>
      <c r="I797" s="578"/>
      <c r="J797" s="578"/>
      <c r="K797" s="610"/>
      <c r="L797" s="610"/>
      <c r="M797" s="1302" t="s">
        <v>7252</v>
      </c>
    </row>
    <row r="798" spans="1:13">
      <c r="A798" s="584" t="s">
        <v>697</v>
      </c>
      <c r="B798" s="580"/>
      <c r="C798" s="578"/>
      <c r="D798" s="578"/>
      <c r="E798" s="578" t="s">
        <v>2616</v>
      </c>
      <c r="F798" s="578" t="s">
        <v>3394</v>
      </c>
      <c r="G798" s="578" t="s">
        <v>1299</v>
      </c>
      <c r="H798" s="578" t="s">
        <v>302</v>
      </c>
      <c r="I798" s="578"/>
      <c r="J798" s="578"/>
      <c r="K798" s="610"/>
      <c r="L798" s="610"/>
      <c r="M798" s="1302" t="s">
        <v>7253</v>
      </c>
    </row>
    <row r="799" spans="1:13">
      <c r="A799" s="585" t="s">
        <v>698</v>
      </c>
      <c r="B799" s="581"/>
      <c r="C799" s="578"/>
      <c r="D799" s="578"/>
      <c r="E799" s="578" t="s">
        <v>2617</v>
      </c>
      <c r="F799" s="578" t="s">
        <v>249</v>
      </c>
      <c r="G799" s="578" t="s">
        <v>3915</v>
      </c>
      <c r="H799" s="578" t="s">
        <v>320</v>
      </c>
      <c r="I799" s="578"/>
      <c r="J799" s="578"/>
      <c r="K799" s="610"/>
      <c r="L799" s="610"/>
      <c r="M799" s="1302" t="s">
        <v>7254</v>
      </c>
    </row>
    <row r="800" spans="1:13">
      <c r="A800" s="584" t="s">
        <v>699</v>
      </c>
      <c r="B800" s="580"/>
      <c r="C800" s="578"/>
      <c r="D800" s="578"/>
      <c r="E800" s="578" t="s">
        <v>1522</v>
      </c>
      <c r="F800" s="578" t="s">
        <v>3392</v>
      </c>
      <c r="G800" s="578" t="s">
        <v>2407</v>
      </c>
      <c r="H800" s="578" t="s">
        <v>3397</v>
      </c>
      <c r="I800" s="578"/>
      <c r="J800" s="578"/>
      <c r="K800" s="610"/>
      <c r="L800" s="610"/>
      <c r="M800" s="1302" t="s">
        <v>2407</v>
      </c>
    </row>
    <row r="801" spans="1:16">
      <c r="A801" s="585" t="s">
        <v>700</v>
      </c>
      <c r="B801" s="581"/>
      <c r="C801" s="578"/>
      <c r="D801" s="578"/>
      <c r="E801" s="578" t="s">
        <v>1268</v>
      </c>
      <c r="F801" s="578" t="s">
        <v>973</v>
      </c>
      <c r="G801" s="578" t="s">
        <v>960</v>
      </c>
      <c r="H801" s="578" t="s">
        <v>1890</v>
      </c>
      <c r="I801" s="578"/>
      <c r="J801" s="578"/>
      <c r="K801" s="610"/>
      <c r="L801" s="610"/>
      <c r="M801" s="1302" t="s">
        <v>960</v>
      </c>
    </row>
    <row r="802" spans="1:16" ht="25.5">
      <c r="A802" s="584" t="s">
        <v>2317</v>
      </c>
      <c r="B802" s="580"/>
      <c r="C802" s="578"/>
      <c r="D802" s="578"/>
      <c r="E802" s="578" t="s">
        <v>2612</v>
      </c>
      <c r="F802" s="578" t="s">
        <v>3395</v>
      </c>
      <c r="G802" s="578" t="s">
        <v>3916</v>
      </c>
      <c r="H802" s="578" t="s">
        <v>4569</v>
      </c>
      <c r="I802" s="578"/>
      <c r="J802" s="578"/>
      <c r="K802" s="610"/>
      <c r="L802" s="610"/>
      <c r="M802" s="1302" t="s">
        <v>7255</v>
      </c>
    </row>
    <row r="803" spans="1:16">
      <c r="A803" s="585" t="s">
        <v>2318</v>
      </c>
      <c r="B803" s="581"/>
      <c r="C803" s="578"/>
      <c r="D803" s="578"/>
      <c r="E803" s="578" t="s">
        <v>399</v>
      </c>
      <c r="F803" s="578" t="s">
        <v>2633</v>
      </c>
      <c r="G803" s="578" t="s">
        <v>1519</v>
      </c>
      <c r="H803" s="578" t="s">
        <v>671</v>
      </c>
      <c r="I803" s="578"/>
      <c r="J803" s="578"/>
      <c r="K803" s="610"/>
      <c r="L803" s="610"/>
      <c r="M803" s="1302" t="s">
        <v>1519</v>
      </c>
    </row>
    <row r="804" spans="1:16">
      <c r="A804" s="584" t="s">
        <v>2319</v>
      </c>
      <c r="B804" s="580"/>
      <c r="C804" s="578"/>
      <c r="D804" s="578"/>
      <c r="E804" s="578" t="s">
        <v>2618</v>
      </c>
      <c r="F804" s="578" t="s">
        <v>3396</v>
      </c>
      <c r="G804" s="578" t="s">
        <v>3917</v>
      </c>
      <c r="H804" s="578" t="s">
        <v>3394</v>
      </c>
      <c r="I804" s="578"/>
      <c r="J804" s="578"/>
      <c r="K804" s="610"/>
      <c r="L804" s="610"/>
      <c r="M804" s="1302" t="s">
        <v>7256</v>
      </c>
    </row>
    <row r="805" spans="1:16">
      <c r="A805" s="585" t="s">
        <v>2320</v>
      </c>
      <c r="B805" s="581"/>
      <c r="C805" s="578"/>
      <c r="D805" s="578"/>
      <c r="E805" s="578" t="s">
        <v>2614</v>
      </c>
      <c r="F805" s="578" t="s">
        <v>1890</v>
      </c>
      <c r="G805" s="578" t="s">
        <v>2630</v>
      </c>
      <c r="H805" s="578" t="s">
        <v>249</v>
      </c>
      <c r="I805" s="578"/>
      <c r="J805" s="578"/>
      <c r="K805" s="610"/>
      <c r="L805" s="610"/>
      <c r="M805" s="1302" t="s">
        <v>2630</v>
      </c>
    </row>
    <row r="806" spans="1:16">
      <c r="A806" s="584" t="s">
        <v>2321</v>
      </c>
      <c r="B806" s="580"/>
      <c r="C806" s="578"/>
      <c r="D806" s="578"/>
      <c r="E806" s="578" t="s">
        <v>2619</v>
      </c>
      <c r="F806" s="578" t="s">
        <v>3397</v>
      </c>
      <c r="G806" s="578" t="s">
        <v>3918</v>
      </c>
      <c r="H806" s="578" t="s">
        <v>1522</v>
      </c>
      <c r="I806" s="578"/>
      <c r="J806" s="578"/>
      <c r="K806" s="610"/>
      <c r="L806" s="610"/>
      <c r="M806" s="1302" t="s">
        <v>3918</v>
      </c>
    </row>
    <row r="807" spans="1:16">
      <c r="A807" s="585" t="s">
        <v>2322</v>
      </c>
      <c r="B807" s="581"/>
      <c r="C807" s="578"/>
      <c r="D807" s="578"/>
      <c r="E807" s="578" t="s">
        <v>1268</v>
      </c>
      <c r="F807" s="578" t="s">
        <v>1890</v>
      </c>
      <c r="G807" s="578" t="s">
        <v>249</v>
      </c>
      <c r="H807" s="578" t="s">
        <v>358</v>
      </c>
      <c r="I807" s="578"/>
      <c r="J807" s="578"/>
      <c r="K807" s="610"/>
      <c r="L807" s="610"/>
      <c r="M807" s="1302" t="s">
        <v>249</v>
      </c>
    </row>
    <row r="808" spans="1:16" ht="15.75">
      <c r="A808" s="638" t="s">
        <v>40</v>
      </c>
      <c r="B808" s="639" t="s">
        <v>16</v>
      </c>
      <c r="C808" s="639" t="s">
        <v>1829</v>
      </c>
      <c r="D808" s="639" t="s">
        <v>1830</v>
      </c>
      <c r="E808" s="639" t="s">
        <v>2325</v>
      </c>
      <c r="F808" s="639">
        <v>2013</v>
      </c>
      <c r="G808" s="639" t="s">
        <v>3553</v>
      </c>
      <c r="H808" s="640" t="s">
        <v>4165</v>
      </c>
      <c r="I808" s="641" t="s">
        <v>4674</v>
      </c>
      <c r="J808" s="641" t="s">
        <v>4675</v>
      </c>
      <c r="K808" s="539" t="s">
        <v>5846</v>
      </c>
      <c r="L808" s="539" t="s">
        <v>6494</v>
      </c>
      <c r="M808" s="531" t="s">
        <v>6914</v>
      </c>
    </row>
    <row r="809" spans="1:16">
      <c r="A809" s="584" t="s">
        <v>69</v>
      </c>
      <c r="B809" s="580" t="s">
        <v>272</v>
      </c>
      <c r="C809" s="578" t="s">
        <v>173</v>
      </c>
      <c r="D809" s="565" t="s">
        <v>325</v>
      </c>
      <c r="E809" s="565" t="s">
        <v>325</v>
      </c>
      <c r="F809" s="565" t="s">
        <v>1258</v>
      </c>
      <c r="G809" s="565" t="s">
        <v>272</v>
      </c>
      <c r="H809" s="565" t="s">
        <v>272</v>
      </c>
      <c r="I809" s="565" t="s">
        <v>3283</v>
      </c>
      <c r="J809" s="578" t="s">
        <v>272</v>
      </c>
      <c r="K809" s="600" t="s">
        <v>144</v>
      </c>
      <c r="L809" s="600" t="s">
        <v>272</v>
      </c>
      <c r="M809" s="507" t="s">
        <v>219</v>
      </c>
      <c r="O809" s="417"/>
      <c r="P809" s="417"/>
    </row>
    <row r="810" spans="1:16">
      <c r="A810" s="585" t="s">
        <v>70</v>
      </c>
      <c r="B810" s="581" t="s">
        <v>524</v>
      </c>
      <c r="C810" s="578" t="s">
        <v>1508</v>
      </c>
      <c r="D810" s="578" t="s">
        <v>1256</v>
      </c>
      <c r="E810" s="578" t="s">
        <v>1256</v>
      </c>
      <c r="F810" s="578" t="s">
        <v>454</v>
      </c>
      <c r="G810" s="578" t="s">
        <v>1256</v>
      </c>
      <c r="H810" s="578" t="s">
        <v>753</v>
      </c>
      <c r="I810" s="565" t="s">
        <v>1631</v>
      </c>
      <c r="J810" s="578" t="s">
        <v>5028</v>
      </c>
      <c r="K810" s="610" t="s">
        <v>331</v>
      </c>
      <c r="L810" s="610" t="s">
        <v>6753</v>
      </c>
      <c r="M810" s="507" t="s">
        <v>7114</v>
      </c>
      <c r="O810" s="417"/>
      <c r="P810" s="417"/>
    </row>
    <row r="811" spans="1:16">
      <c r="A811" s="584" t="s">
        <v>71</v>
      </c>
      <c r="B811" s="580" t="s">
        <v>168</v>
      </c>
      <c r="C811" s="578" t="s">
        <v>1020</v>
      </c>
      <c r="D811" s="578" t="s">
        <v>272</v>
      </c>
      <c r="E811" s="578" t="s">
        <v>272</v>
      </c>
      <c r="F811" s="578" t="s">
        <v>272</v>
      </c>
      <c r="G811" s="578" t="s">
        <v>325</v>
      </c>
      <c r="H811" s="578" t="s">
        <v>325</v>
      </c>
      <c r="I811" s="565" t="s">
        <v>5029</v>
      </c>
      <c r="J811" s="578" t="s">
        <v>325</v>
      </c>
      <c r="K811" s="610" t="s">
        <v>6161</v>
      </c>
      <c r="L811" s="610" t="s">
        <v>325</v>
      </c>
      <c r="M811" s="507" t="s">
        <v>7115</v>
      </c>
      <c r="O811" s="417"/>
      <c r="P811" s="417"/>
    </row>
    <row r="812" spans="1:16">
      <c r="A812" s="585" t="s">
        <v>72</v>
      </c>
      <c r="B812" s="581" t="s">
        <v>2140</v>
      </c>
      <c r="C812" s="578" t="s">
        <v>2141</v>
      </c>
      <c r="D812" s="578" t="s">
        <v>1256</v>
      </c>
      <c r="E812" s="578" t="s">
        <v>1256</v>
      </c>
      <c r="F812" s="578" t="s">
        <v>1256</v>
      </c>
      <c r="G812" s="578" t="s">
        <v>1256</v>
      </c>
      <c r="H812" s="578" t="s">
        <v>4344</v>
      </c>
      <c r="I812" s="565" t="s">
        <v>2633</v>
      </c>
      <c r="J812" s="578" t="s">
        <v>4344</v>
      </c>
      <c r="K812" s="610" t="s">
        <v>6162</v>
      </c>
      <c r="L812" s="610" t="s">
        <v>358</v>
      </c>
      <c r="M812" s="507" t="s">
        <v>4337</v>
      </c>
      <c r="O812" s="417"/>
      <c r="P812" s="417"/>
    </row>
    <row r="813" spans="1:16">
      <c r="A813" s="584" t="s">
        <v>73</v>
      </c>
      <c r="B813" s="580" t="s">
        <v>196</v>
      </c>
      <c r="C813" s="578" t="s">
        <v>2142</v>
      </c>
      <c r="D813" s="578" t="s">
        <v>173</v>
      </c>
      <c r="E813" s="578" t="s">
        <v>1509</v>
      </c>
      <c r="F813" s="578" t="s">
        <v>325</v>
      </c>
      <c r="G813" s="578" t="s">
        <v>1258</v>
      </c>
      <c r="H813" s="578" t="s">
        <v>196</v>
      </c>
      <c r="I813" s="565" t="s">
        <v>173</v>
      </c>
      <c r="J813" s="578" t="s">
        <v>1162</v>
      </c>
      <c r="K813" s="610" t="s">
        <v>5434</v>
      </c>
      <c r="L813" s="610" t="s">
        <v>6754</v>
      </c>
      <c r="M813" s="507" t="s">
        <v>1162</v>
      </c>
      <c r="O813" s="417"/>
      <c r="P813" s="417"/>
    </row>
    <row r="814" spans="1:16">
      <c r="A814" s="585" t="s">
        <v>74</v>
      </c>
      <c r="B814" s="581" t="s">
        <v>524</v>
      </c>
      <c r="C814" s="578" t="s">
        <v>283</v>
      </c>
      <c r="D814" s="578" t="s">
        <v>1508</v>
      </c>
      <c r="E814" s="578" t="s">
        <v>283</v>
      </c>
      <c r="F814" s="578" t="s">
        <v>1256</v>
      </c>
      <c r="G814" s="578" t="s">
        <v>3765</v>
      </c>
      <c r="H814" s="578" t="s">
        <v>753</v>
      </c>
      <c r="I814" s="565" t="s">
        <v>322</v>
      </c>
      <c r="J814" s="578" t="s">
        <v>5028</v>
      </c>
      <c r="K814" s="610" t="s">
        <v>535</v>
      </c>
      <c r="L814" s="610" t="s">
        <v>6755</v>
      </c>
      <c r="M814" s="507" t="s">
        <v>753</v>
      </c>
      <c r="O814" s="417"/>
      <c r="P814" s="417"/>
    </row>
    <row r="815" spans="1:16">
      <c r="A815" s="584" t="s">
        <v>75</v>
      </c>
      <c r="B815" s="580" t="s">
        <v>2143</v>
      </c>
      <c r="C815" s="578" t="s">
        <v>1024</v>
      </c>
      <c r="D815" s="578" t="s">
        <v>196</v>
      </c>
      <c r="E815" s="578" t="s">
        <v>173</v>
      </c>
      <c r="F815" s="578" t="s">
        <v>3283</v>
      </c>
      <c r="G815" s="578" t="s">
        <v>196</v>
      </c>
      <c r="H815" s="578" t="s">
        <v>4348</v>
      </c>
      <c r="I815" s="565" t="s">
        <v>217</v>
      </c>
      <c r="J815" s="578" t="s">
        <v>5029</v>
      </c>
      <c r="K815" s="610" t="s">
        <v>3428</v>
      </c>
      <c r="L815" s="610" t="s">
        <v>6595</v>
      </c>
      <c r="M815" s="507" t="s">
        <v>4349</v>
      </c>
      <c r="O815" s="417"/>
      <c r="P815" s="417"/>
    </row>
    <row r="816" spans="1:16">
      <c r="A816" s="585" t="s">
        <v>76</v>
      </c>
      <c r="B816" s="581" t="s">
        <v>283</v>
      </c>
      <c r="C816" s="578" t="s">
        <v>283</v>
      </c>
      <c r="D816" s="578" t="s">
        <v>1256</v>
      </c>
      <c r="E816" s="578" t="s">
        <v>1508</v>
      </c>
      <c r="F816" s="578" t="s">
        <v>283</v>
      </c>
      <c r="G816" s="578" t="s">
        <v>1256</v>
      </c>
      <c r="H816" s="578" t="s">
        <v>753</v>
      </c>
      <c r="I816" s="565" t="s">
        <v>4967</v>
      </c>
      <c r="J816" s="578" t="s">
        <v>3933</v>
      </c>
      <c r="K816" s="610" t="s">
        <v>249</v>
      </c>
      <c r="L816" s="610" t="s">
        <v>709</v>
      </c>
      <c r="M816" s="507" t="s">
        <v>7116</v>
      </c>
      <c r="O816" s="417"/>
      <c r="P816" s="417"/>
    </row>
    <row r="817" spans="1:16">
      <c r="A817" s="584" t="s">
        <v>77</v>
      </c>
      <c r="B817" s="580" t="s">
        <v>641</v>
      </c>
      <c r="C817" s="578" t="s">
        <v>1025</v>
      </c>
      <c r="D817" s="578" t="s">
        <v>2142</v>
      </c>
      <c r="E817" s="578" t="s">
        <v>120</v>
      </c>
      <c r="F817" s="578" t="s">
        <v>173</v>
      </c>
      <c r="G817" s="578" t="s">
        <v>3766</v>
      </c>
      <c r="H817" s="578" t="s">
        <v>1512</v>
      </c>
      <c r="I817" s="565" t="s">
        <v>5689</v>
      </c>
      <c r="J817" s="578" t="s">
        <v>5030</v>
      </c>
      <c r="K817" s="610" t="s">
        <v>6163</v>
      </c>
      <c r="L817" s="610" t="s">
        <v>219</v>
      </c>
      <c r="M817" s="507" t="s">
        <v>301</v>
      </c>
      <c r="O817" s="417"/>
      <c r="P817" s="417"/>
    </row>
    <row r="818" spans="1:16">
      <c r="A818" s="585" t="s">
        <v>78</v>
      </c>
      <c r="B818" s="581" t="s">
        <v>524</v>
      </c>
      <c r="C818" s="578" t="s">
        <v>1268</v>
      </c>
      <c r="D818" s="578" t="s">
        <v>283</v>
      </c>
      <c r="E818" s="578" t="s">
        <v>355</v>
      </c>
      <c r="F818" s="578" t="s">
        <v>1508</v>
      </c>
      <c r="G818" s="578" t="s">
        <v>283</v>
      </c>
      <c r="H818" s="578" t="s">
        <v>3931</v>
      </c>
      <c r="I818" s="565" t="s">
        <v>5440</v>
      </c>
      <c r="J818" s="578" t="s">
        <v>5031</v>
      </c>
      <c r="K818" s="610" t="s">
        <v>249</v>
      </c>
      <c r="L818" s="610" t="s">
        <v>355</v>
      </c>
      <c r="M818" s="507" t="s">
        <v>169</v>
      </c>
      <c r="O818" s="417"/>
      <c r="P818" s="417"/>
    </row>
    <row r="819" spans="1:16">
      <c r="A819" s="584" t="s">
        <v>79</v>
      </c>
      <c r="B819" s="580" t="s">
        <v>642</v>
      </c>
      <c r="C819" s="578" t="s">
        <v>218</v>
      </c>
      <c r="D819" s="578" t="s">
        <v>1510</v>
      </c>
      <c r="E819" s="578" t="s">
        <v>2644</v>
      </c>
      <c r="F819" s="578" t="s">
        <v>312</v>
      </c>
      <c r="G819" s="578" t="s">
        <v>3767</v>
      </c>
      <c r="H819" s="578" t="s">
        <v>4349</v>
      </c>
      <c r="I819" s="565" t="s">
        <v>5441</v>
      </c>
      <c r="J819" s="578" t="s">
        <v>3767</v>
      </c>
      <c r="K819" s="610"/>
      <c r="L819" s="610" t="s">
        <v>6756</v>
      </c>
      <c r="M819" s="507" t="s">
        <v>1512</v>
      </c>
    </row>
    <row r="820" spans="1:16">
      <c r="A820" s="585" t="s">
        <v>80</v>
      </c>
      <c r="B820" s="581" t="s">
        <v>283</v>
      </c>
      <c r="C820" s="578" t="s">
        <v>1026</v>
      </c>
      <c r="D820" s="578" t="s">
        <v>1511</v>
      </c>
      <c r="E820" s="578" t="s">
        <v>1256</v>
      </c>
      <c r="F820" s="578" t="s">
        <v>283</v>
      </c>
      <c r="G820" s="578" t="s">
        <v>1256</v>
      </c>
      <c r="H820" s="578" t="s">
        <v>4350</v>
      </c>
      <c r="I820" s="565" t="s">
        <v>469</v>
      </c>
      <c r="J820" s="578" t="s">
        <v>5028</v>
      </c>
      <c r="K820" s="610"/>
      <c r="L820" s="610" t="s">
        <v>3282</v>
      </c>
      <c r="M820" s="507" t="s">
        <v>7117</v>
      </c>
    </row>
    <row r="821" spans="1:16">
      <c r="A821" s="584" t="s">
        <v>81</v>
      </c>
      <c r="B821" s="580" t="s">
        <v>2144</v>
      </c>
      <c r="C821" s="578" t="s">
        <v>325</v>
      </c>
      <c r="D821" s="578" t="s">
        <v>641</v>
      </c>
      <c r="E821" s="578" t="s">
        <v>1247</v>
      </c>
      <c r="F821" s="578" t="s">
        <v>120</v>
      </c>
      <c r="G821" s="578" t="s">
        <v>3768</v>
      </c>
      <c r="H821" s="578" t="s">
        <v>4351</v>
      </c>
      <c r="I821" s="565" t="s">
        <v>5443</v>
      </c>
      <c r="J821" s="578" t="s">
        <v>3283</v>
      </c>
      <c r="K821" s="610"/>
      <c r="L821" s="610" t="s">
        <v>5032</v>
      </c>
      <c r="M821" s="507" t="s">
        <v>7118</v>
      </c>
    </row>
    <row r="822" spans="1:16">
      <c r="A822" s="585" t="s">
        <v>82</v>
      </c>
      <c r="B822" s="581" t="s">
        <v>283</v>
      </c>
      <c r="C822" s="578" t="s">
        <v>1268</v>
      </c>
      <c r="D822" s="578" t="s">
        <v>1256</v>
      </c>
      <c r="E822" s="578" t="s">
        <v>355</v>
      </c>
      <c r="F822" s="578" t="s">
        <v>355</v>
      </c>
      <c r="G822" s="578" t="s">
        <v>331</v>
      </c>
      <c r="H822" s="578" t="s">
        <v>3075</v>
      </c>
      <c r="I822" s="565" t="s">
        <v>5690</v>
      </c>
      <c r="J822" s="578" t="s">
        <v>1666</v>
      </c>
      <c r="K822" s="610"/>
      <c r="L822" s="610" t="s">
        <v>320</v>
      </c>
      <c r="M822" s="507" t="s">
        <v>550</v>
      </c>
    </row>
    <row r="823" spans="1:16">
      <c r="A823" s="584" t="s">
        <v>83</v>
      </c>
      <c r="B823" s="580" t="s">
        <v>644</v>
      </c>
      <c r="C823" s="578" t="s">
        <v>1018</v>
      </c>
      <c r="D823" s="578" t="s">
        <v>2145</v>
      </c>
      <c r="E823" s="578" t="s">
        <v>2645</v>
      </c>
      <c r="F823" s="578" t="s">
        <v>3284</v>
      </c>
      <c r="G823" s="578" t="s">
        <v>191</v>
      </c>
      <c r="H823" s="578" t="s">
        <v>4352</v>
      </c>
      <c r="I823" s="565" t="s">
        <v>196</v>
      </c>
      <c r="J823" s="578" t="s">
        <v>644</v>
      </c>
      <c r="K823" s="610"/>
      <c r="L823" s="610" t="s">
        <v>6757</v>
      </c>
      <c r="M823" s="507" t="s">
        <v>3283</v>
      </c>
    </row>
    <row r="824" spans="1:16">
      <c r="A824" s="585" t="s">
        <v>84</v>
      </c>
      <c r="B824" s="581" t="s">
        <v>141</v>
      </c>
      <c r="C824" s="578" t="s">
        <v>454</v>
      </c>
      <c r="D824" s="578" t="s">
        <v>2146</v>
      </c>
      <c r="E824" s="578" t="s">
        <v>1256</v>
      </c>
      <c r="F824" s="578" t="s">
        <v>1256</v>
      </c>
      <c r="G824" s="578" t="s">
        <v>1256</v>
      </c>
      <c r="H824" s="578" t="s">
        <v>3192</v>
      </c>
      <c r="I824" s="565" t="s">
        <v>549</v>
      </c>
      <c r="J824" s="578" t="s">
        <v>3705</v>
      </c>
      <c r="K824" s="610"/>
      <c r="L824" s="610" t="s">
        <v>6758</v>
      </c>
      <c r="M824" s="507" t="s">
        <v>169</v>
      </c>
    </row>
    <row r="825" spans="1:16">
      <c r="A825" s="584" t="s">
        <v>85</v>
      </c>
      <c r="B825" s="580" t="s">
        <v>173</v>
      </c>
      <c r="C825" s="578" t="s">
        <v>1027</v>
      </c>
      <c r="D825" s="578" t="s">
        <v>2147</v>
      </c>
      <c r="E825" s="578" t="s">
        <v>2646</v>
      </c>
      <c r="F825" s="578" t="s">
        <v>462</v>
      </c>
      <c r="G825" s="578" t="s">
        <v>3769</v>
      </c>
      <c r="H825" s="578" t="s">
        <v>4336</v>
      </c>
      <c r="I825" s="565" t="s">
        <v>120</v>
      </c>
      <c r="J825" s="578" t="s">
        <v>5032</v>
      </c>
      <c r="K825" s="610"/>
      <c r="L825" s="610" t="s">
        <v>6759</v>
      </c>
      <c r="M825" s="507" t="s">
        <v>1027</v>
      </c>
    </row>
    <row r="826" spans="1:16">
      <c r="A826" s="585" t="s">
        <v>86</v>
      </c>
      <c r="B826" s="581" t="s">
        <v>260</v>
      </c>
      <c r="C826" s="578" t="s">
        <v>242</v>
      </c>
      <c r="D826" s="578" t="s">
        <v>1515</v>
      </c>
      <c r="E826" s="578" t="s">
        <v>331</v>
      </c>
      <c r="F826" s="578" t="s">
        <v>355</v>
      </c>
      <c r="G826" s="578" t="s">
        <v>355</v>
      </c>
      <c r="H826" s="578" t="s">
        <v>160</v>
      </c>
      <c r="I826" s="565" t="s">
        <v>3051</v>
      </c>
      <c r="J826" s="578" t="s">
        <v>1666</v>
      </c>
      <c r="K826" s="610"/>
      <c r="L826" s="610" t="s">
        <v>6758</v>
      </c>
      <c r="M826" s="507" t="s">
        <v>554</v>
      </c>
    </row>
    <row r="827" spans="1:16">
      <c r="A827" s="584" t="s">
        <v>87</v>
      </c>
      <c r="B827" s="580" t="s">
        <v>645</v>
      </c>
      <c r="C827" s="578" t="s">
        <v>2073</v>
      </c>
      <c r="D827" s="578" t="s">
        <v>312</v>
      </c>
      <c r="E827" s="578" t="s">
        <v>1512</v>
      </c>
      <c r="F827" s="578" t="s">
        <v>2646</v>
      </c>
      <c r="G827" s="578" t="s">
        <v>301</v>
      </c>
      <c r="H827" s="578" t="s">
        <v>3283</v>
      </c>
      <c r="I827" s="565" t="s">
        <v>219</v>
      </c>
      <c r="J827" s="578" t="s">
        <v>3768</v>
      </c>
      <c r="K827" s="610"/>
      <c r="L827" s="610" t="s">
        <v>6760</v>
      </c>
      <c r="M827" s="507" t="s">
        <v>7119</v>
      </c>
    </row>
    <row r="828" spans="1:16">
      <c r="A828" s="585" t="s">
        <v>88</v>
      </c>
      <c r="B828" s="581" t="s">
        <v>2148</v>
      </c>
      <c r="C828" s="578" t="s">
        <v>2141</v>
      </c>
      <c r="D828" s="578" t="s">
        <v>283</v>
      </c>
      <c r="E828" s="578" t="s">
        <v>181</v>
      </c>
      <c r="F828" s="578" t="s">
        <v>147</v>
      </c>
      <c r="G828" s="578" t="s">
        <v>283</v>
      </c>
      <c r="H828" s="578" t="s">
        <v>1666</v>
      </c>
      <c r="I828" s="565" t="s">
        <v>3051</v>
      </c>
      <c r="J828" s="578" t="s">
        <v>4967</v>
      </c>
      <c r="K828" s="610"/>
      <c r="L828" s="610" t="s">
        <v>709</v>
      </c>
      <c r="M828" s="507" t="s">
        <v>7120</v>
      </c>
    </row>
    <row r="829" spans="1:16" ht="15.75">
      <c r="A829" s="638" t="s">
        <v>41</v>
      </c>
      <c r="B829" s="639" t="s">
        <v>16</v>
      </c>
      <c r="C829" s="639" t="s">
        <v>1829</v>
      </c>
      <c r="D829" s="639" t="s">
        <v>1830</v>
      </c>
      <c r="E829" s="639" t="s">
        <v>2325</v>
      </c>
      <c r="F829" s="639">
        <v>2013</v>
      </c>
      <c r="G829" s="639" t="s">
        <v>3553</v>
      </c>
      <c r="H829" s="640" t="s">
        <v>4165</v>
      </c>
      <c r="I829" s="641" t="s">
        <v>4674</v>
      </c>
      <c r="J829" s="641" t="s">
        <v>4675</v>
      </c>
      <c r="K829" s="539" t="s">
        <v>5846</v>
      </c>
      <c r="L829" s="539" t="s">
        <v>6494</v>
      </c>
      <c r="M829" s="531" t="s">
        <v>6914</v>
      </c>
    </row>
    <row r="830" spans="1:16">
      <c r="A830" s="584" t="s">
        <v>69</v>
      </c>
      <c r="B830" s="580" t="s">
        <v>312</v>
      </c>
      <c r="C830" s="578" t="s">
        <v>544</v>
      </c>
      <c r="D830" s="565" t="s">
        <v>2149</v>
      </c>
      <c r="E830" s="565" t="s">
        <v>1031</v>
      </c>
      <c r="F830" s="565" t="s">
        <v>873</v>
      </c>
      <c r="G830" s="565"/>
      <c r="H830" s="565"/>
      <c r="I830" s="565" t="s">
        <v>1188</v>
      </c>
      <c r="J830" s="578" t="s">
        <v>5033</v>
      </c>
      <c r="K830" s="600" t="s">
        <v>6068</v>
      </c>
      <c r="L830" s="600" t="s">
        <v>5034</v>
      </c>
      <c r="M830" s="597"/>
    </row>
    <row r="831" spans="1:16">
      <c r="A831" s="585" t="s">
        <v>70</v>
      </c>
      <c r="B831" s="581" t="s">
        <v>2150</v>
      </c>
      <c r="C831" s="578" t="s">
        <v>1839</v>
      </c>
      <c r="D831" s="578" t="s">
        <v>261</v>
      </c>
      <c r="E831" s="578" t="s">
        <v>2648</v>
      </c>
      <c r="F831" s="578" t="s">
        <v>3329</v>
      </c>
      <c r="G831" s="578"/>
      <c r="H831" s="578"/>
      <c r="I831" s="565" t="s">
        <v>671</v>
      </c>
      <c r="J831" s="578" t="s">
        <v>358</v>
      </c>
      <c r="K831" s="610" t="s">
        <v>469</v>
      </c>
      <c r="L831" s="610" t="s">
        <v>469</v>
      </c>
      <c r="M831" s="597"/>
    </row>
    <row r="832" spans="1:16">
      <c r="A832" s="584" t="s">
        <v>71</v>
      </c>
      <c r="B832" s="580" t="s">
        <v>2149</v>
      </c>
      <c r="C832" s="578" t="s">
        <v>325</v>
      </c>
      <c r="D832" s="578" t="s">
        <v>325</v>
      </c>
      <c r="E832" s="578" t="s">
        <v>873</v>
      </c>
      <c r="F832" s="578" t="s">
        <v>2653</v>
      </c>
      <c r="G832" s="578"/>
      <c r="H832" s="578"/>
      <c r="I832" s="565" t="s">
        <v>1033</v>
      </c>
      <c r="J832" s="578" t="s">
        <v>1188</v>
      </c>
      <c r="K832" s="610" t="s">
        <v>6069</v>
      </c>
      <c r="L832" s="610" t="s">
        <v>6555</v>
      </c>
      <c r="M832" s="597"/>
    </row>
    <row r="833" spans="1:13">
      <c r="A833" s="585" t="s">
        <v>72</v>
      </c>
      <c r="B833" s="581" t="s">
        <v>261</v>
      </c>
      <c r="C833" s="578" t="s">
        <v>1839</v>
      </c>
      <c r="D833" s="578" t="s">
        <v>1839</v>
      </c>
      <c r="E833" s="578" t="s">
        <v>2649</v>
      </c>
      <c r="F833" s="578" t="s">
        <v>2648</v>
      </c>
      <c r="G833" s="578"/>
      <c r="H833" s="578"/>
      <c r="I833" s="565" t="s">
        <v>451</v>
      </c>
      <c r="J833" s="578" t="s">
        <v>671</v>
      </c>
      <c r="K833" s="610" t="s">
        <v>4821</v>
      </c>
      <c r="L833" s="610" t="s">
        <v>96</v>
      </c>
      <c r="M833" s="597"/>
    </row>
    <row r="834" spans="1:13">
      <c r="A834" s="584" t="s">
        <v>73</v>
      </c>
      <c r="B834" s="580" t="s">
        <v>648</v>
      </c>
      <c r="C834" s="578" t="s">
        <v>312</v>
      </c>
      <c r="D834" s="578" t="s">
        <v>544</v>
      </c>
      <c r="E834" s="578" t="s">
        <v>2650</v>
      </c>
      <c r="F834" s="578" t="s">
        <v>2654</v>
      </c>
      <c r="G834" s="578"/>
      <c r="H834" s="578"/>
      <c r="I834" s="565" t="s">
        <v>2650</v>
      </c>
      <c r="J834" s="578" t="s">
        <v>5034</v>
      </c>
      <c r="K834" s="610" t="s">
        <v>5034</v>
      </c>
      <c r="L834" s="610" t="s">
        <v>5033</v>
      </c>
      <c r="M834" s="597"/>
    </row>
    <row r="835" spans="1:13">
      <c r="A835" s="585" t="s">
        <v>74</v>
      </c>
      <c r="B835" s="581" t="s">
        <v>1839</v>
      </c>
      <c r="C835" s="578" t="s">
        <v>2150</v>
      </c>
      <c r="D835" s="578" t="s">
        <v>1839</v>
      </c>
      <c r="E835" s="578" t="s">
        <v>2651</v>
      </c>
      <c r="F835" s="578" t="s">
        <v>322</v>
      </c>
      <c r="G835" s="578"/>
      <c r="H835" s="578"/>
      <c r="I835" s="565" t="s">
        <v>469</v>
      </c>
      <c r="J835" s="578" t="s">
        <v>469</v>
      </c>
      <c r="K835" s="610" t="s">
        <v>469</v>
      </c>
      <c r="L835" s="610" t="s">
        <v>533</v>
      </c>
      <c r="M835" s="597"/>
    </row>
    <row r="836" spans="1:13">
      <c r="A836" s="584" t="s">
        <v>75</v>
      </c>
      <c r="B836" s="580" t="s">
        <v>649</v>
      </c>
      <c r="C836" s="578" t="s">
        <v>649</v>
      </c>
      <c r="D836" s="578" t="s">
        <v>312</v>
      </c>
      <c r="E836" s="578" t="s">
        <v>882</v>
      </c>
      <c r="F836" s="578" t="s">
        <v>1507</v>
      </c>
      <c r="G836" s="578"/>
      <c r="H836" s="578"/>
      <c r="I836" s="565" t="s">
        <v>1029</v>
      </c>
      <c r="J836" s="578" t="s">
        <v>5035</v>
      </c>
      <c r="K836" s="610" t="s">
        <v>4822</v>
      </c>
      <c r="L836" s="610" t="s">
        <v>1188</v>
      </c>
      <c r="M836" s="597"/>
    </row>
    <row r="837" spans="1:13">
      <c r="A837" s="585" t="s">
        <v>76</v>
      </c>
      <c r="B837" s="581" t="s">
        <v>2150</v>
      </c>
      <c r="C837" s="578" t="s">
        <v>2150</v>
      </c>
      <c r="D837" s="578" t="s">
        <v>2150</v>
      </c>
      <c r="E837" s="578" t="s">
        <v>322</v>
      </c>
      <c r="F837" s="578" t="s">
        <v>3341</v>
      </c>
      <c r="G837" s="578"/>
      <c r="H837" s="578"/>
      <c r="I837" s="565" t="s">
        <v>2542</v>
      </c>
      <c r="J837" s="578" t="s">
        <v>4821</v>
      </c>
      <c r="K837" s="610" t="s">
        <v>533</v>
      </c>
      <c r="L837" s="610" t="s">
        <v>671</v>
      </c>
      <c r="M837" s="597"/>
    </row>
    <row r="838" spans="1:13">
      <c r="A838" s="584" t="s">
        <v>77</v>
      </c>
      <c r="B838" s="580" t="s">
        <v>650</v>
      </c>
      <c r="C838" s="578" t="s">
        <v>650</v>
      </c>
      <c r="D838" s="578" t="s">
        <v>649</v>
      </c>
      <c r="E838" s="578" t="s">
        <v>2652</v>
      </c>
      <c r="F838" s="578" t="s">
        <v>1036</v>
      </c>
      <c r="G838" s="578"/>
      <c r="H838" s="578"/>
      <c r="I838" s="565" t="s">
        <v>5691</v>
      </c>
      <c r="J838" s="578" t="s">
        <v>5036</v>
      </c>
      <c r="K838" s="610" t="s">
        <v>1188</v>
      </c>
      <c r="L838" s="610" t="s">
        <v>6556</v>
      </c>
      <c r="M838" s="597"/>
    </row>
    <row r="839" spans="1:13">
      <c r="A839" s="585" t="s">
        <v>78</v>
      </c>
      <c r="B839" s="581" t="s">
        <v>261</v>
      </c>
      <c r="C839" s="578" t="s">
        <v>261</v>
      </c>
      <c r="D839" s="578" t="s">
        <v>2150</v>
      </c>
      <c r="E839" s="578" t="s">
        <v>1030</v>
      </c>
      <c r="F839" s="578" t="s">
        <v>2648</v>
      </c>
      <c r="G839" s="578"/>
      <c r="H839" s="578"/>
      <c r="I839" s="565" t="s">
        <v>447</v>
      </c>
      <c r="J839" s="578" t="s">
        <v>5037</v>
      </c>
      <c r="K839" s="610" t="s">
        <v>671</v>
      </c>
      <c r="L839" s="610" t="s">
        <v>331</v>
      </c>
      <c r="M839" s="597"/>
    </row>
    <row r="840" spans="1:13">
      <c r="A840" s="584" t="s">
        <v>79</v>
      </c>
      <c r="B840" s="580" t="s">
        <v>651</v>
      </c>
      <c r="C840" s="578" t="s">
        <v>2151</v>
      </c>
      <c r="D840" s="578" t="s">
        <v>2152</v>
      </c>
      <c r="E840" s="578" t="s">
        <v>2653</v>
      </c>
      <c r="F840" s="578" t="s">
        <v>172</v>
      </c>
      <c r="G840" s="578"/>
      <c r="H840" s="578"/>
      <c r="I840" s="565" t="s">
        <v>172</v>
      </c>
      <c r="J840" s="578" t="s">
        <v>1029</v>
      </c>
      <c r="K840" s="610" t="s">
        <v>1029</v>
      </c>
      <c r="L840" s="610" t="s">
        <v>6069</v>
      </c>
      <c r="M840" s="597"/>
    </row>
    <row r="841" spans="1:13">
      <c r="A841" s="585" t="s">
        <v>80</v>
      </c>
      <c r="B841" s="581" t="s">
        <v>2150</v>
      </c>
      <c r="C841" s="578" t="s">
        <v>320</v>
      </c>
      <c r="D841" s="578" t="s">
        <v>261</v>
      </c>
      <c r="E841" s="578" t="s">
        <v>2648</v>
      </c>
      <c r="F841" s="578" t="s">
        <v>1400</v>
      </c>
      <c r="G841" s="578"/>
      <c r="H841" s="578"/>
      <c r="I841" s="565" t="s">
        <v>463</v>
      </c>
      <c r="J841" s="578" t="s">
        <v>181</v>
      </c>
      <c r="K841" s="600" t="s">
        <v>181</v>
      </c>
      <c r="L841" s="600" t="s">
        <v>4821</v>
      </c>
      <c r="M841" s="597"/>
    </row>
    <row r="842" spans="1:13">
      <c r="A842" s="584" t="s">
        <v>81</v>
      </c>
      <c r="B842" s="580" t="s">
        <v>652</v>
      </c>
      <c r="C842" s="578" t="s">
        <v>2153</v>
      </c>
      <c r="D842" s="578" t="s">
        <v>2154</v>
      </c>
      <c r="E842" s="578" t="s">
        <v>913</v>
      </c>
      <c r="F842" s="578" t="s">
        <v>2650</v>
      </c>
      <c r="G842" s="578"/>
      <c r="H842" s="578"/>
      <c r="I842" s="565" t="s">
        <v>873</v>
      </c>
      <c r="J842" s="578" t="s">
        <v>5038</v>
      </c>
      <c r="K842" s="600" t="s">
        <v>6070</v>
      </c>
      <c r="L842" s="600" t="s">
        <v>1029</v>
      </c>
      <c r="M842" s="597"/>
    </row>
    <row r="843" spans="1:13">
      <c r="A843" s="585" t="s">
        <v>82</v>
      </c>
      <c r="B843" s="581" t="s">
        <v>261</v>
      </c>
      <c r="C843" s="578" t="s">
        <v>261</v>
      </c>
      <c r="D843" s="578" t="s">
        <v>2155</v>
      </c>
      <c r="E843" s="578" t="s">
        <v>322</v>
      </c>
      <c r="F843" s="578" t="s">
        <v>835</v>
      </c>
      <c r="G843" s="578"/>
      <c r="H843" s="578"/>
      <c r="I843" s="565" t="s">
        <v>451</v>
      </c>
      <c r="J843" s="578" t="s">
        <v>358</v>
      </c>
      <c r="K843" s="600" t="s">
        <v>5037</v>
      </c>
      <c r="L843" s="600" t="s">
        <v>181</v>
      </c>
      <c r="M843" s="597"/>
    </row>
    <row r="844" spans="1:13">
      <c r="A844" s="584" t="s">
        <v>83</v>
      </c>
      <c r="B844" s="580" t="s">
        <v>2156</v>
      </c>
      <c r="C844" s="578" t="s">
        <v>651</v>
      </c>
      <c r="D844" s="578" t="s">
        <v>2157</v>
      </c>
      <c r="E844" s="578" t="s">
        <v>867</v>
      </c>
      <c r="F844" s="578" t="s">
        <v>3342</v>
      </c>
      <c r="G844" s="578"/>
      <c r="H844" s="578"/>
      <c r="I844" s="565" t="s">
        <v>5254</v>
      </c>
      <c r="J844" s="578" t="s">
        <v>5039</v>
      </c>
      <c r="K844" s="600" t="s">
        <v>5033</v>
      </c>
      <c r="L844" s="600" t="s">
        <v>6557</v>
      </c>
      <c r="M844" s="597"/>
    </row>
    <row r="845" spans="1:13">
      <c r="A845" s="585" t="s">
        <v>84</v>
      </c>
      <c r="B845" s="581" t="s">
        <v>1839</v>
      </c>
      <c r="C845" s="578" t="s">
        <v>2150</v>
      </c>
      <c r="D845" s="578" t="s">
        <v>2158</v>
      </c>
      <c r="E845" s="578" t="s">
        <v>322</v>
      </c>
      <c r="F845" s="578" t="s">
        <v>322</v>
      </c>
      <c r="G845" s="578"/>
      <c r="H845" s="578"/>
      <c r="I845" s="565" t="s">
        <v>239</v>
      </c>
      <c r="J845" s="578" t="s">
        <v>331</v>
      </c>
      <c r="K845" s="600" t="s">
        <v>533</v>
      </c>
      <c r="L845" s="600" t="s">
        <v>671</v>
      </c>
      <c r="M845" s="597"/>
    </row>
    <row r="846" spans="1:13">
      <c r="A846" s="584" t="s">
        <v>85</v>
      </c>
      <c r="B846" s="580" t="s">
        <v>653</v>
      </c>
      <c r="C846" s="578" t="s">
        <v>648</v>
      </c>
      <c r="D846" s="578" t="s">
        <v>2159</v>
      </c>
      <c r="E846" s="578" t="s">
        <v>2654</v>
      </c>
      <c r="F846" s="578" t="s">
        <v>1035</v>
      </c>
      <c r="G846" s="578"/>
      <c r="H846" s="578"/>
      <c r="I846" s="565" t="s">
        <v>5256</v>
      </c>
      <c r="J846" s="578" t="s">
        <v>5040</v>
      </c>
      <c r="K846" s="600" t="s">
        <v>882</v>
      </c>
      <c r="L846" s="600" t="s">
        <v>6558</v>
      </c>
      <c r="M846" s="597"/>
    </row>
    <row r="847" spans="1:13">
      <c r="A847" s="585" t="s">
        <v>86</v>
      </c>
      <c r="B847" s="581" t="s">
        <v>320</v>
      </c>
      <c r="C847" s="578" t="s">
        <v>1839</v>
      </c>
      <c r="D847" s="578" t="s">
        <v>2158</v>
      </c>
      <c r="E847" s="578" t="s">
        <v>322</v>
      </c>
      <c r="F847" s="578" t="s">
        <v>2648</v>
      </c>
      <c r="G847" s="578"/>
      <c r="H847" s="578"/>
      <c r="I847" s="565" t="s">
        <v>469</v>
      </c>
      <c r="J847" s="578" t="s">
        <v>5041</v>
      </c>
      <c r="K847" s="600" t="s">
        <v>322</v>
      </c>
      <c r="L847" s="600" t="s">
        <v>4821</v>
      </c>
      <c r="M847" s="597"/>
    </row>
    <row r="848" spans="1:13">
      <c r="A848" s="584" t="s">
        <v>87</v>
      </c>
      <c r="B848" s="580" t="s">
        <v>654</v>
      </c>
      <c r="C848" s="578" t="s">
        <v>2157</v>
      </c>
      <c r="D848" s="578" t="s">
        <v>2151</v>
      </c>
      <c r="E848" s="578" t="s">
        <v>1036</v>
      </c>
      <c r="F848" s="578" t="s">
        <v>3343</v>
      </c>
      <c r="G848" s="578"/>
      <c r="H848" s="578"/>
      <c r="I848" s="565" t="s">
        <v>3442</v>
      </c>
      <c r="J848" s="578" t="s">
        <v>4822</v>
      </c>
      <c r="K848" s="600" t="s">
        <v>6063</v>
      </c>
      <c r="L848" s="600" t="s">
        <v>6068</v>
      </c>
      <c r="M848" s="597"/>
    </row>
    <row r="849" spans="1:13">
      <c r="A849" s="585" t="s">
        <v>88</v>
      </c>
      <c r="B849" s="581" t="s">
        <v>261</v>
      </c>
      <c r="C849" s="578" t="s">
        <v>2158</v>
      </c>
      <c r="D849" s="578" t="s">
        <v>2150</v>
      </c>
      <c r="E849" s="578" t="s">
        <v>2648</v>
      </c>
      <c r="F849" s="578" t="s">
        <v>1402</v>
      </c>
      <c r="G849" s="578"/>
      <c r="H849" s="578"/>
      <c r="I849" s="565" t="s">
        <v>331</v>
      </c>
      <c r="J849" s="578" t="s">
        <v>358</v>
      </c>
      <c r="K849" s="600" t="s">
        <v>533</v>
      </c>
      <c r="L849" s="600" t="s">
        <v>469</v>
      </c>
      <c r="M849" s="597"/>
    </row>
    <row r="850" spans="1:13">
      <c r="A850" s="584" t="s">
        <v>687</v>
      </c>
      <c r="B850" s="580"/>
      <c r="C850" s="578"/>
      <c r="D850" s="565"/>
      <c r="E850" s="565" t="s">
        <v>2149</v>
      </c>
      <c r="F850" s="565"/>
      <c r="G850" s="565"/>
      <c r="H850" s="565"/>
      <c r="I850" s="565"/>
      <c r="J850" s="578"/>
      <c r="L850" s="600"/>
      <c r="M850" s="597"/>
    </row>
    <row r="851" spans="1:13">
      <c r="A851" s="585" t="s">
        <v>688</v>
      </c>
      <c r="B851" s="581"/>
      <c r="C851" s="578"/>
      <c r="D851" s="578"/>
      <c r="E851" s="578" t="s">
        <v>671</v>
      </c>
      <c r="F851" s="578"/>
      <c r="G851" s="578"/>
      <c r="H851" s="578"/>
      <c r="I851" s="578"/>
      <c r="J851" s="578"/>
      <c r="L851" s="600"/>
      <c r="M851" s="597"/>
    </row>
    <row r="852" spans="1:13">
      <c r="A852" s="584" t="s">
        <v>689</v>
      </c>
      <c r="B852" s="580"/>
      <c r="C852" s="578"/>
      <c r="D852" s="578"/>
      <c r="E852" s="578" t="s">
        <v>2880</v>
      </c>
      <c r="F852" s="578"/>
      <c r="G852" s="578"/>
      <c r="H852" s="578"/>
      <c r="I852" s="578"/>
      <c r="J852" s="578"/>
      <c r="L852" s="600"/>
      <c r="M852" s="597"/>
    </row>
    <row r="853" spans="1:13">
      <c r="A853" s="585" t="s">
        <v>690</v>
      </c>
      <c r="B853" s="581"/>
      <c r="C853" s="578"/>
      <c r="D853" s="578"/>
      <c r="E853" s="578" t="s">
        <v>469</v>
      </c>
      <c r="F853" s="578"/>
      <c r="G853" s="578"/>
      <c r="H853" s="578"/>
      <c r="I853" s="578"/>
      <c r="J853" s="578"/>
      <c r="L853" s="600"/>
      <c r="M853" s="597"/>
    </row>
    <row r="854" spans="1:13">
      <c r="A854" s="584" t="s">
        <v>691</v>
      </c>
      <c r="B854" s="580"/>
      <c r="C854" s="578"/>
      <c r="D854" s="578"/>
      <c r="E854" s="578" t="s">
        <v>173</v>
      </c>
      <c r="F854" s="578"/>
      <c r="G854" s="578"/>
      <c r="H854" s="578"/>
      <c r="I854" s="578"/>
      <c r="J854" s="578"/>
      <c r="L854" s="600"/>
      <c r="M854" s="597"/>
    </row>
    <row r="855" spans="1:13">
      <c r="A855" s="585" t="s">
        <v>692</v>
      </c>
      <c r="B855" s="581"/>
      <c r="C855" s="578"/>
      <c r="D855" s="578"/>
      <c r="E855" s="578" t="s">
        <v>322</v>
      </c>
      <c r="F855" s="578"/>
      <c r="G855" s="578"/>
      <c r="H855" s="578"/>
      <c r="I855" s="578"/>
      <c r="J855" s="578"/>
      <c r="L855" s="600"/>
      <c r="M855" s="597"/>
    </row>
    <row r="856" spans="1:13">
      <c r="A856" s="584" t="s">
        <v>693</v>
      </c>
      <c r="B856" s="580"/>
      <c r="C856" s="578"/>
      <c r="D856" s="578"/>
      <c r="E856" s="578" t="s">
        <v>2881</v>
      </c>
      <c r="F856" s="578"/>
      <c r="G856" s="578"/>
      <c r="H856" s="578"/>
      <c r="I856" s="578"/>
      <c r="J856" s="578"/>
      <c r="L856" s="600"/>
      <c r="M856" s="597"/>
    </row>
    <row r="857" spans="1:13">
      <c r="A857" s="585" t="s">
        <v>694</v>
      </c>
      <c r="B857" s="581"/>
      <c r="C857" s="578"/>
      <c r="D857" s="578"/>
      <c r="E857" s="578" t="s">
        <v>451</v>
      </c>
      <c r="F857" s="578"/>
      <c r="G857" s="578"/>
      <c r="H857" s="578"/>
      <c r="I857" s="578"/>
      <c r="J857" s="578"/>
      <c r="K857" s="610"/>
      <c r="L857" s="610"/>
      <c r="M857" s="597"/>
    </row>
    <row r="858" spans="1:13">
      <c r="A858" s="584" t="s">
        <v>695</v>
      </c>
      <c r="B858" s="580"/>
      <c r="C858" s="578"/>
      <c r="D858" s="578"/>
      <c r="E858" s="578" t="s">
        <v>2882</v>
      </c>
      <c r="F858" s="578"/>
      <c r="G858" s="578"/>
      <c r="H858" s="578"/>
      <c r="I858" s="578"/>
      <c r="J858" s="578"/>
      <c r="K858" s="610"/>
      <c r="L858" s="610"/>
      <c r="M858" s="597"/>
    </row>
    <row r="859" spans="1:13">
      <c r="A859" s="585" t="s">
        <v>696</v>
      </c>
      <c r="B859" s="581"/>
      <c r="C859" s="578"/>
      <c r="D859" s="578"/>
      <c r="E859" s="578" t="s">
        <v>533</v>
      </c>
      <c r="F859" s="578"/>
      <c r="G859" s="578"/>
      <c r="H859" s="578"/>
      <c r="I859" s="578"/>
      <c r="J859" s="578"/>
      <c r="K859" s="610"/>
      <c r="L859" s="610"/>
      <c r="M859" s="597"/>
    </row>
    <row r="860" spans="1:13">
      <c r="A860" s="584" t="s">
        <v>697</v>
      </c>
      <c r="B860" s="580"/>
      <c r="C860" s="578"/>
      <c r="D860" s="578"/>
      <c r="E860" s="578" t="s">
        <v>2883</v>
      </c>
      <c r="F860" s="578"/>
      <c r="G860" s="578"/>
      <c r="H860" s="578"/>
      <c r="I860" s="578"/>
      <c r="J860" s="578"/>
      <c r="K860" s="610"/>
      <c r="L860" s="610"/>
      <c r="M860" s="597"/>
    </row>
    <row r="861" spans="1:13">
      <c r="A861" s="585" t="s">
        <v>698</v>
      </c>
      <c r="B861" s="581"/>
      <c r="C861" s="578"/>
      <c r="D861" s="578"/>
      <c r="E861" s="578" t="s">
        <v>2872</v>
      </c>
      <c r="F861" s="578"/>
      <c r="G861" s="578"/>
      <c r="H861" s="578"/>
      <c r="I861" s="578"/>
      <c r="J861" s="578"/>
      <c r="K861" s="610"/>
      <c r="L861" s="610"/>
      <c r="M861" s="597"/>
    </row>
    <row r="862" spans="1:13">
      <c r="A862" s="584" t="s">
        <v>699</v>
      </c>
      <c r="B862" s="580"/>
      <c r="C862" s="578"/>
      <c r="D862" s="578"/>
      <c r="E862" s="578" t="s">
        <v>2884</v>
      </c>
      <c r="F862" s="578"/>
      <c r="G862" s="578"/>
      <c r="H862" s="578"/>
      <c r="I862" s="578"/>
      <c r="J862" s="578"/>
      <c r="K862" s="610"/>
      <c r="L862" s="610"/>
      <c r="M862" s="597"/>
    </row>
    <row r="863" spans="1:13">
      <c r="A863" s="585" t="s">
        <v>700</v>
      </c>
      <c r="B863" s="581"/>
      <c r="C863" s="578"/>
      <c r="D863" s="578"/>
      <c r="E863" s="578" t="s">
        <v>533</v>
      </c>
      <c r="F863" s="578"/>
      <c r="G863" s="578"/>
      <c r="H863" s="578"/>
      <c r="I863" s="578"/>
      <c r="J863" s="578"/>
      <c r="K863" s="610"/>
      <c r="L863" s="610"/>
      <c r="M863" s="597"/>
    </row>
    <row r="864" spans="1:13">
      <c r="A864" s="584" t="s">
        <v>2317</v>
      </c>
      <c r="B864" s="580"/>
      <c r="C864" s="578"/>
      <c r="D864" s="578"/>
      <c r="E864" s="578" t="s">
        <v>652</v>
      </c>
      <c r="F864" s="578"/>
      <c r="G864" s="578"/>
      <c r="H864" s="578"/>
      <c r="I864" s="578"/>
      <c r="J864" s="578"/>
      <c r="K864" s="610"/>
      <c r="L864" s="610"/>
      <c r="M864" s="597"/>
    </row>
    <row r="865" spans="1:16">
      <c r="A865" s="585" t="s">
        <v>2318</v>
      </c>
      <c r="B865" s="581"/>
      <c r="C865" s="578"/>
      <c r="D865" s="578"/>
      <c r="E865" s="578" t="s">
        <v>671</v>
      </c>
      <c r="F865" s="578"/>
      <c r="G865" s="578"/>
      <c r="H865" s="578"/>
      <c r="I865" s="578"/>
      <c r="J865" s="578"/>
      <c r="K865" s="610"/>
      <c r="L865" s="610"/>
      <c r="M865" s="597"/>
    </row>
    <row r="866" spans="1:16">
      <c r="A866" s="584" t="s">
        <v>2319</v>
      </c>
      <c r="B866" s="580"/>
      <c r="C866" s="578"/>
      <c r="D866" s="578"/>
      <c r="E866" s="578" t="s">
        <v>2885</v>
      </c>
      <c r="F866" s="578"/>
      <c r="G866" s="578"/>
      <c r="H866" s="578"/>
      <c r="I866" s="578"/>
      <c r="J866" s="578"/>
      <c r="K866" s="610"/>
      <c r="L866" s="610"/>
      <c r="M866" s="597"/>
    </row>
    <row r="867" spans="1:16">
      <c r="A867" s="585" t="s">
        <v>2320</v>
      </c>
      <c r="B867" s="581"/>
      <c r="C867" s="578"/>
      <c r="D867" s="578"/>
      <c r="E867" s="578" t="s">
        <v>671</v>
      </c>
      <c r="F867" s="578"/>
      <c r="G867" s="578"/>
      <c r="H867" s="578"/>
      <c r="I867" s="578"/>
      <c r="J867" s="578"/>
      <c r="K867" s="610"/>
      <c r="L867" s="610"/>
      <c r="M867" s="597"/>
    </row>
    <row r="868" spans="1:16">
      <c r="A868" s="584" t="s">
        <v>2321</v>
      </c>
      <c r="B868" s="580"/>
      <c r="C868" s="578"/>
      <c r="D868" s="578"/>
      <c r="E868" s="578" t="s">
        <v>2886</v>
      </c>
      <c r="F868" s="578"/>
      <c r="G868" s="578"/>
      <c r="H868" s="578"/>
      <c r="I868" s="578"/>
      <c r="J868" s="578"/>
      <c r="K868" s="610"/>
      <c r="L868" s="610"/>
      <c r="M868" s="597"/>
    </row>
    <row r="869" spans="1:16">
      <c r="A869" s="585" t="s">
        <v>2322</v>
      </c>
      <c r="B869" s="581"/>
      <c r="C869" s="578"/>
      <c r="D869" s="578"/>
      <c r="E869" s="578" t="s">
        <v>2887</v>
      </c>
      <c r="F869" s="578"/>
      <c r="G869" s="578"/>
      <c r="H869" s="578"/>
      <c r="I869" s="578"/>
      <c r="J869" s="578"/>
      <c r="K869" s="610"/>
      <c r="L869" s="610"/>
      <c r="M869" s="597"/>
    </row>
    <row r="870" spans="1:16" ht="15.75">
      <c r="A870" s="638" t="s">
        <v>42</v>
      </c>
      <c r="B870" s="639" t="s">
        <v>16</v>
      </c>
      <c r="C870" s="639" t="s">
        <v>1829</v>
      </c>
      <c r="D870" s="639" t="s">
        <v>1830</v>
      </c>
      <c r="E870" s="639" t="s">
        <v>2325</v>
      </c>
      <c r="F870" s="639">
        <v>2013</v>
      </c>
      <c r="G870" s="639" t="s">
        <v>3553</v>
      </c>
      <c r="H870" s="640" t="s">
        <v>4165</v>
      </c>
      <c r="I870" s="641" t="s">
        <v>4674</v>
      </c>
      <c r="J870" s="641" t="s">
        <v>4675</v>
      </c>
      <c r="K870" s="539" t="s">
        <v>5846</v>
      </c>
      <c r="L870" s="539" t="s">
        <v>6494</v>
      </c>
      <c r="M870" s="531" t="s">
        <v>6914</v>
      </c>
    </row>
    <row r="871" spans="1:16">
      <c r="A871" s="584" t="s">
        <v>69</v>
      </c>
      <c r="B871" s="580" t="s">
        <v>459</v>
      </c>
      <c r="C871" s="578" t="s">
        <v>1052</v>
      </c>
      <c r="D871" s="565" t="s">
        <v>2160</v>
      </c>
      <c r="E871" s="565" t="s">
        <v>2674</v>
      </c>
      <c r="F871" s="565" t="s">
        <v>1379</v>
      </c>
      <c r="G871" s="565" t="s">
        <v>3949</v>
      </c>
      <c r="H871" s="565" t="s">
        <v>3368</v>
      </c>
      <c r="I871" s="565" t="s">
        <v>2164</v>
      </c>
      <c r="J871" s="578" t="s">
        <v>5042</v>
      </c>
      <c r="K871" s="600" t="s">
        <v>6188</v>
      </c>
      <c r="L871" s="600" t="s">
        <v>6197</v>
      </c>
      <c r="M871" s="1197" t="s">
        <v>7132</v>
      </c>
    </row>
    <row r="872" spans="1:16">
      <c r="A872" s="585" t="s">
        <v>70</v>
      </c>
      <c r="B872" s="581" t="s">
        <v>169</v>
      </c>
      <c r="C872" s="578" t="s">
        <v>589</v>
      </c>
      <c r="D872" s="578" t="s">
        <v>589</v>
      </c>
      <c r="E872" s="578" t="s">
        <v>589</v>
      </c>
      <c r="F872" s="578" t="s">
        <v>589</v>
      </c>
      <c r="G872" s="578" t="s">
        <v>322</v>
      </c>
      <c r="H872" s="578" t="s">
        <v>387</v>
      </c>
      <c r="I872" s="565" t="s">
        <v>2678</v>
      </c>
      <c r="J872" s="578" t="s">
        <v>589</v>
      </c>
      <c r="K872" s="610" t="s">
        <v>765</v>
      </c>
      <c r="L872" s="610" t="s">
        <v>6774</v>
      </c>
      <c r="M872" s="1197" t="s">
        <v>589</v>
      </c>
      <c r="O872" s="600"/>
      <c r="P872" s="600"/>
    </row>
    <row r="873" spans="1:16">
      <c r="A873" s="584" t="s">
        <v>71</v>
      </c>
      <c r="B873" s="580" t="s">
        <v>460</v>
      </c>
      <c r="C873" s="578" t="s">
        <v>656</v>
      </c>
      <c r="D873" s="578" t="s">
        <v>1477</v>
      </c>
      <c r="E873" s="578" t="s">
        <v>499</v>
      </c>
      <c r="F873" s="578" t="s">
        <v>860</v>
      </c>
      <c r="G873" s="578" t="s">
        <v>2674</v>
      </c>
      <c r="H873" s="578" t="s">
        <v>146</v>
      </c>
      <c r="I873" s="565" t="s">
        <v>1483</v>
      </c>
      <c r="J873" s="578" t="s">
        <v>5043</v>
      </c>
      <c r="K873" s="610" t="s">
        <v>6189</v>
      </c>
      <c r="L873" s="610" t="s">
        <v>6195</v>
      </c>
      <c r="M873" s="1197" t="s">
        <v>3369</v>
      </c>
      <c r="O873" s="577"/>
      <c r="P873" s="577"/>
    </row>
    <row r="874" spans="1:16">
      <c r="A874" s="585" t="s">
        <v>72</v>
      </c>
      <c r="B874" s="581" t="s">
        <v>447</v>
      </c>
      <c r="C874" s="578" t="s">
        <v>181</v>
      </c>
      <c r="D874" s="578" t="s">
        <v>1839</v>
      </c>
      <c r="E874" s="578" t="s">
        <v>2675</v>
      </c>
      <c r="F874" s="578" t="s">
        <v>1655</v>
      </c>
      <c r="G874" s="578" t="s">
        <v>3950</v>
      </c>
      <c r="H874" s="578" t="s">
        <v>147</v>
      </c>
      <c r="I874" s="565" t="s">
        <v>2678</v>
      </c>
      <c r="J874" s="578" t="s">
        <v>447</v>
      </c>
      <c r="K874" s="610" t="s">
        <v>6190</v>
      </c>
      <c r="L874" s="610" t="s">
        <v>589</v>
      </c>
      <c r="M874" s="1197" t="s">
        <v>7133</v>
      </c>
      <c r="O874" s="577"/>
      <c r="P874" s="577"/>
    </row>
    <row r="875" spans="1:16">
      <c r="A875" s="584" t="s">
        <v>73</v>
      </c>
      <c r="B875" s="580" t="s">
        <v>228</v>
      </c>
      <c r="C875" s="578" t="s">
        <v>146</v>
      </c>
      <c r="D875" s="578" t="s">
        <v>2161</v>
      </c>
      <c r="E875" s="578" t="s">
        <v>2676</v>
      </c>
      <c r="F875" s="578" t="s">
        <v>3367</v>
      </c>
      <c r="G875" s="578" t="s">
        <v>3951</v>
      </c>
      <c r="H875" s="578" t="s">
        <v>3370</v>
      </c>
      <c r="I875" s="578" t="s">
        <v>3373</v>
      </c>
      <c r="J875" s="578" t="s">
        <v>5044</v>
      </c>
      <c r="K875" s="610" t="s">
        <v>5057</v>
      </c>
      <c r="L875" s="610" t="s">
        <v>6199</v>
      </c>
      <c r="M875" s="1197" t="s">
        <v>7134</v>
      </c>
      <c r="O875" s="577"/>
      <c r="P875" s="577"/>
    </row>
    <row r="876" spans="1:16">
      <c r="A876" s="585" t="s">
        <v>74</v>
      </c>
      <c r="B876" s="581" t="s">
        <v>331</v>
      </c>
      <c r="C876" s="578" t="s">
        <v>957</v>
      </c>
      <c r="D876" s="578" t="s">
        <v>957</v>
      </c>
      <c r="E876" s="578" t="s">
        <v>671</v>
      </c>
      <c r="F876" s="578" t="s">
        <v>957</v>
      </c>
      <c r="G876" s="578" t="s">
        <v>3952</v>
      </c>
      <c r="H876" s="578" t="s">
        <v>3290</v>
      </c>
      <c r="I876" s="565" t="s">
        <v>589</v>
      </c>
      <c r="J876" s="578" t="s">
        <v>589</v>
      </c>
      <c r="K876" s="610" t="s">
        <v>3950</v>
      </c>
      <c r="L876" s="610" t="s">
        <v>957</v>
      </c>
      <c r="M876" s="1197" t="s">
        <v>355</v>
      </c>
      <c r="O876" s="577"/>
      <c r="P876" s="577"/>
    </row>
    <row r="877" spans="1:16">
      <c r="A877" s="584" t="s">
        <v>75</v>
      </c>
      <c r="B877" s="580" t="s">
        <v>312</v>
      </c>
      <c r="C877" s="578" t="s">
        <v>119</v>
      </c>
      <c r="D877" s="578" t="s">
        <v>1478</v>
      </c>
      <c r="E877" s="578" t="s">
        <v>146</v>
      </c>
      <c r="F877" s="578" t="s">
        <v>2680</v>
      </c>
      <c r="G877" s="578" t="s">
        <v>3953</v>
      </c>
      <c r="H877" s="578" t="s">
        <v>173</v>
      </c>
      <c r="I877" s="578" t="s">
        <v>2161</v>
      </c>
      <c r="J877" s="578" t="s">
        <v>5045</v>
      </c>
      <c r="K877" s="610" t="s">
        <v>6191</v>
      </c>
      <c r="L877" s="610" t="s">
        <v>6196</v>
      </c>
      <c r="M877" s="1197" t="s">
        <v>3358</v>
      </c>
      <c r="O877" s="577"/>
      <c r="P877" s="577"/>
    </row>
    <row r="878" spans="1:16" ht="25.5">
      <c r="A878" s="585" t="s">
        <v>76</v>
      </c>
      <c r="B878" s="581" t="s">
        <v>169</v>
      </c>
      <c r="C878" s="578" t="s">
        <v>1054</v>
      </c>
      <c r="D878" s="578" t="s">
        <v>1479</v>
      </c>
      <c r="E878" s="578" t="s">
        <v>957</v>
      </c>
      <c r="F878" s="578" t="s">
        <v>589</v>
      </c>
      <c r="G878" s="578" t="s">
        <v>2648</v>
      </c>
      <c r="H878" s="578" t="s">
        <v>3051</v>
      </c>
      <c r="I878" s="565" t="s">
        <v>957</v>
      </c>
      <c r="J878" s="578" t="s">
        <v>589</v>
      </c>
      <c r="K878" s="610" t="s">
        <v>5053</v>
      </c>
      <c r="L878" s="610" t="s">
        <v>1479</v>
      </c>
      <c r="M878" s="1197" t="s">
        <v>7135</v>
      </c>
      <c r="O878" s="577"/>
      <c r="P878" s="577"/>
    </row>
    <row r="879" spans="1:16">
      <c r="A879" s="584" t="s">
        <v>77</v>
      </c>
      <c r="B879" s="580" t="s">
        <v>2162</v>
      </c>
      <c r="C879" s="578" t="s">
        <v>2163</v>
      </c>
      <c r="D879" s="578" t="s">
        <v>2164</v>
      </c>
      <c r="E879" s="578" t="s">
        <v>2677</v>
      </c>
      <c r="F879" s="578" t="s">
        <v>462</v>
      </c>
      <c r="G879" s="578" t="s">
        <v>3954</v>
      </c>
      <c r="H879" s="578" t="s">
        <v>4591</v>
      </c>
      <c r="I879" s="578" t="s">
        <v>5524</v>
      </c>
      <c r="J879" s="578" t="s">
        <v>5046</v>
      </c>
      <c r="K879" s="610" t="s">
        <v>3957</v>
      </c>
      <c r="L879" s="610" t="s">
        <v>3369</v>
      </c>
      <c r="M879" s="1197" t="s">
        <v>589</v>
      </c>
      <c r="O879" s="577"/>
      <c r="P879" s="577"/>
    </row>
    <row r="880" spans="1:16">
      <c r="A880" s="585" t="s">
        <v>78</v>
      </c>
      <c r="B880" s="581" t="s">
        <v>461</v>
      </c>
      <c r="C880" s="578" t="s">
        <v>447</v>
      </c>
      <c r="D880" s="578" t="s">
        <v>1839</v>
      </c>
      <c r="E880" s="578" t="s">
        <v>2678</v>
      </c>
      <c r="F880" s="578" t="s">
        <v>10</v>
      </c>
      <c r="G880" s="578" t="s">
        <v>1049</v>
      </c>
      <c r="H880" s="578" t="s">
        <v>4592</v>
      </c>
      <c r="I880" s="565" t="s">
        <v>671</v>
      </c>
      <c r="J880" s="578" t="s">
        <v>10</v>
      </c>
      <c r="K880" s="610" t="s">
        <v>3340</v>
      </c>
      <c r="L880" s="610" t="s">
        <v>324</v>
      </c>
      <c r="M880" s="1197" t="s">
        <v>1483</v>
      </c>
      <c r="O880" s="577"/>
      <c r="P880" s="577"/>
    </row>
    <row r="881" spans="1:16">
      <c r="A881" s="584" t="s">
        <v>79</v>
      </c>
      <c r="B881" s="580" t="s">
        <v>462</v>
      </c>
      <c r="C881" s="578" t="s">
        <v>861</v>
      </c>
      <c r="D881" s="578" t="s">
        <v>2165</v>
      </c>
      <c r="E881" s="578" t="s">
        <v>2679</v>
      </c>
      <c r="F881" s="578" t="s">
        <v>1093</v>
      </c>
      <c r="G881" s="578" t="s">
        <v>3955</v>
      </c>
      <c r="H881" s="578" t="s">
        <v>499</v>
      </c>
      <c r="I881" s="578" t="s">
        <v>5525</v>
      </c>
      <c r="J881" s="578" t="s">
        <v>5047</v>
      </c>
      <c r="K881" s="610" t="s">
        <v>6192</v>
      </c>
      <c r="L881" s="610" t="s">
        <v>3371</v>
      </c>
      <c r="M881" s="1197" t="s">
        <v>322</v>
      </c>
      <c r="O881" s="577"/>
      <c r="P881" s="577"/>
    </row>
    <row r="882" spans="1:16">
      <c r="A882" s="585" t="s">
        <v>80</v>
      </c>
      <c r="B882" s="581" t="s">
        <v>463</v>
      </c>
      <c r="C882" s="578" t="s">
        <v>589</v>
      </c>
      <c r="D882" s="578" t="s">
        <v>589</v>
      </c>
      <c r="E882" s="578" t="s">
        <v>242</v>
      </c>
      <c r="F882" s="578" t="s">
        <v>10</v>
      </c>
      <c r="G882" s="578" t="s">
        <v>2648</v>
      </c>
      <c r="H882" s="578" t="s">
        <v>4593</v>
      </c>
      <c r="I882" s="578" t="s">
        <v>2678</v>
      </c>
      <c r="J882" s="578" t="s">
        <v>957</v>
      </c>
      <c r="K882" s="610" t="s">
        <v>5053</v>
      </c>
      <c r="L882" s="610" t="s">
        <v>10</v>
      </c>
      <c r="M882" s="1197" t="s">
        <v>1482</v>
      </c>
      <c r="O882" s="577"/>
      <c r="P882" s="577"/>
    </row>
    <row r="883" spans="1:16">
      <c r="A883" s="584" t="s">
        <v>81</v>
      </c>
      <c r="B883" s="580" t="s">
        <v>294</v>
      </c>
      <c r="C883" s="578" t="s">
        <v>1059</v>
      </c>
      <c r="D883" s="578" t="s">
        <v>2166</v>
      </c>
      <c r="E883" s="578" t="s">
        <v>1247</v>
      </c>
      <c r="F883" s="578" t="s">
        <v>173</v>
      </c>
      <c r="G883" s="578" t="s">
        <v>3956</v>
      </c>
      <c r="H883" s="578" t="s">
        <v>4336</v>
      </c>
      <c r="I883" s="578" t="s">
        <v>5526</v>
      </c>
      <c r="J883" s="578" t="s">
        <v>5048</v>
      </c>
      <c r="K883" s="610" t="s">
        <v>6193</v>
      </c>
      <c r="L883" s="610" t="s">
        <v>6198</v>
      </c>
      <c r="M883" s="1197" t="s">
        <v>957</v>
      </c>
      <c r="O883" s="577"/>
      <c r="P883" s="577"/>
    </row>
    <row r="884" spans="1:16">
      <c r="A884" s="585" t="s">
        <v>82</v>
      </c>
      <c r="B884" s="581" t="s">
        <v>464</v>
      </c>
      <c r="C884" s="578" t="s">
        <v>957</v>
      </c>
      <c r="D884" s="578" t="s">
        <v>957</v>
      </c>
      <c r="E884" s="578" t="s">
        <v>589</v>
      </c>
      <c r="F884" s="578" t="s">
        <v>322</v>
      </c>
      <c r="G884" s="578" t="s">
        <v>1049</v>
      </c>
      <c r="H884" s="578" t="s">
        <v>160</v>
      </c>
      <c r="I884" s="565" t="s">
        <v>671</v>
      </c>
      <c r="J884" s="578" t="s">
        <v>2682</v>
      </c>
      <c r="K884" s="610" t="s">
        <v>1417</v>
      </c>
      <c r="L884" s="610" t="s">
        <v>589</v>
      </c>
      <c r="M884" s="1197" t="s">
        <v>1056</v>
      </c>
      <c r="O884" s="600"/>
      <c r="P884" s="600"/>
    </row>
    <row r="885" spans="1:16">
      <c r="A885" s="584" t="s">
        <v>83</v>
      </c>
      <c r="B885" s="580" t="s">
        <v>465</v>
      </c>
      <c r="C885" s="578" t="s">
        <v>312</v>
      </c>
      <c r="D885" s="578" t="s">
        <v>1483</v>
      </c>
      <c r="E885" s="578" t="s">
        <v>462</v>
      </c>
      <c r="F885" s="578" t="s">
        <v>1059</v>
      </c>
      <c r="G885" s="578" t="s">
        <v>3957</v>
      </c>
      <c r="H885" s="578" t="s">
        <v>124</v>
      </c>
      <c r="I885" s="565" t="s">
        <v>2167</v>
      </c>
      <c r="J885" s="578" t="s">
        <v>5049</v>
      </c>
      <c r="K885" s="610" t="s">
        <v>6194</v>
      </c>
      <c r="L885" s="610" t="s">
        <v>6775</v>
      </c>
      <c r="M885" s="1197" t="s">
        <v>957</v>
      </c>
      <c r="O885" s="600"/>
      <c r="P885" s="577"/>
    </row>
    <row r="886" spans="1:16">
      <c r="A886" s="585" t="s">
        <v>84</v>
      </c>
      <c r="B886" s="581" t="s">
        <v>242</v>
      </c>
      <c r="C886" s="578" t="s">
        <v>589</v>
      </c>
      <c r="D886" s="578" t="s">
        <v>1839</v>
      </c>
      <c r="E886" s="578" t="s">
        <v>10</v>
      </c>
      <c r="F886" s="578" t="s">
        <v>957</v>
      </c>
      <c r="G886" s="578" t="s">
        <v>3340</v>
      </c>
      <c r="H886" s="578" t="s">
        <v>147</v>
      </c>
      <c r="I886" s="565" t="s">
        <v>1062</v>
      </c>
      <c r="J886" s="578" t="s">
        <v>957</v>
      </c>
      <c r="K886" s="610" t="s">
        <v>3588</v>
      </c>
      <c r="L886" s="610" t="s">
        <v>957</v>
      </c>
      <c r="M886" s="1197" t="s">
        <v>4594</v>
      </c>
      <c r="O886" s="600"/>
      <c r="P886" s="577"/>
    </row>
    <row r="887" spans="1:16" ht="25.5">
      <c r="A887" s="584" t="s">
        <v>85</v>
      </c>
      <c r="B887" s="580" t="s">
        <v>191</v>
      </c>
      <c r="C887" s="578" t="s">
        <v>325</v>
      </c>
      <c r="D887" s="578" t="s">
        <v>2167</v>
      </c>
      <c r="E887" s="578" t="s">
        <v>173</v>
      </c>
      <c r="F887" s="578" t="s">
        <v>3314</v>
      </c>
      <c r="G887" s="578" t="s">
        <v>3958</v>
      </c>
      <c r="H887" s="578" t="s">
        <v>219</v>
      </c>
      <c r="I887" s="578" t="s">
        <v>2166</v>
      </c>
      <c r="J887" s="578" t="s">
        <v>5050</v>
      </c>
      <c r="K887" s="610" t="s">
        <v>5052</v>
      </c>
      <c r="L887" s="610" t="s">
        <v>1483</v>
      </c>
      <c r="M887" s="1197" t="s">
        <v>671</v>
      </c>
      <c r="O887" s="600"/>
      <c r="P887" s="577"/>
    </row>
    <row r="888" spans="1:16">
      <c r="A888" s="585" t="s">
        <v>86</v>
      </c>
      <c r="B888" s="581" t="s">
        <v>464</v>
      </c>
      <c r="C888" s="578" t="s">
        <v>1062</v>
      </c>
      <c r="D888" s="578" t="s">
        <v>524</v>
      </c>
      <c r="E888" s="578" t="s">
        <v>2678</v>
      </c>
      <c r="F888" s="578" t="s">
        <v>589</v>
      </c>
      <c r="G888" s="578" t="s">
        <v>1417</v>
      </c>
      <c r="H888" s="578" t="s">
        <v>387</v>
      </c>
      <c r="I888" s="565" t="s">
        <v>957</v>
      </c>
      <c r="J888" s="578" t="s">
        <v>671</v>
      </c>
      <c r="K888" s="610" t="s">
        <v>5053</v>
      </c>
      <c r="L888" s="610" t="s">
        <v>1174</v>
      </c>
      <c r="M888" s="1197" t="s">
        <v>7136</v>
      </c>
      <c r="O888" s="600"/>
      <c r="P888" s="577"/>
    </row>
    <row r="889" spans="1:16">
      <c r="A889" s="584" t="s">
        <v>87</v>
      </c>
      <c r="B889" s="580" t="s">
        <v>466</v>
      </c>
      <c r="C889" s="578" t="s">
        <v>1063</v>
      </c>
      <c r="D889" s="578" t="s">
        <v>2168</v>
      </c>
      <c r="E889" s="578" t="s">
        <v>2680</v>
      </c>
      <c r="F889" s="578" t="s">
        <v>1247</v>
      </c>
      <c r="G889" s="578" t="s">
        <v>3959</v>
      </c>
      <c r="H889" s="578" t="s">
        <v>4594</v>
      </c>
      <c r="I889" s="578" t="s">
        <v>5527</v>
      </c>
      <c r="J889" s="578" t="s">
        <v>5051</v>
      </c>
      <c r="K889" s="610" t="s">
        <v>6173</v>
      </c>
      <c r="L889" s="610" t="s">
        <v>3358</v>
      </c>
      <c r="M889" s="1197" t="s">
        <v>589</v>
      </c>
      <c r="O889" s="600"/>
      <c r="P889" s="577"/>
    </row>
    <row r="890" spans="1:16">
      <c r="A890" s="585" t="s">
        <v>88</v>
      </c>
      <c r="B890" s="581" t="s">
        <v>1839</v>
      </c>
      <c r="C890" s="578" t="s">
        <v>1062</v>
      </c>
      <c r="D890" s="578" t="s">
        <v>589</v>
      </c>
      <c r="E890" s="578" t="s">
        <v>2675</v>
      </c>
      <c r="F890" s="578" t="s">
        <v>589</v>
      </c>
      <c r="G890" s="578" t="s">
        <v>3340</v>
      </c>
      <c r="H890" s="578" t="s">
        <v>250</v>
      </c>
      <c r="I890" s="565" t="s">
        <v>957</v>
      </c>
      <c r="J890" s="578" t="s">
        <v>589</v>
      </c>
      <c r="K890" s="610" t="s">
        <v>6171</v>
      </c>
      <c r="L890" s="610" t="s">
        <v>589</v>
      </c>
      <c r="M890" s="1197" t="s">
        <v>219</v>
      </c>
      <c r="O890" s="600"/>
      <c r="P890" s="600"/>
    </row>
    <row r="891" spans="1:16" ht="25.5">
      <c r="A891" s="584" t="s">
        <v>687</v>
      </c>
      <c r="B891" s="580" t="s">
        <v>114</v>
      </c>
      <c r="C891" s="578" t="s">
        <v>114</v>
      </c>
      <c r="D891" s="565" t="s">
        <v>114</v>
      </c>
      <c r="E891" s="565" t="s">
        <v>2674</v>
      </c>
      <c r="F891" s="565" t="s">
        <v>3368</v>
      </c>
      <c r="G891" s="565" t="s">
        <v>2674</v>
      </c>
      <c r="H891" s="565"/>
      <c r="I891" s="565"/>
      <c r="J891" s="578" t="s">
        <v>5052</v>
      </c>
      <c r="K891" s="610" t="s">
        <v>6195</v>
      </c>
      <c r="L891" s="610" t="s">
        <v>4842</v>
      </c>
      <c r="M891" s="1197" t="s">
        <v>589</v>
      </c>
      <c r="O891" s="600"/>
      <c r="P891" s="600"/>
    </row>
    <row r="892" spans="1:16">
      <c r="A892" s="585" t="s">
        <v>688</v>
      </c>
      <c r="B892" s="581" t="s">
        <v>114</v>
      </c>
      <c r="C892" s="578" t="s">
        <v>114</v>
      </c>
      <c r="D892" s="578" t="s">
        <v>114</v>
      </c>
      <c r="E892" s="578" t="s">
        <v>589</v>
      </c>
      <c r="F892" s="578" t="s">
        <v>589</v>
      </c>
      <c r="G892" s="578" t="s">
        <v>589</v>
      </c>
      <c r="H892" s="578"/>
      <c r="I892" s="578"/>
      <c r="J892" s="578" t="s">
        <v>5053</v>
      </c>
      <c r="K892" s="610" t="s">
        <v>589</v>
      </c>
      <c r="L892" s="610" t="s">
        <v>4843</v>
      </c>
      <c r="M892" s="597" t="s">
        <v>499</v>
      </c>
      <c r="O892" s="600"/>
      <c r="P892" s="600"/>
    </row>
    <row r="893" spans="1:16">
      <c r="A893" s="584" t="s">
        <v>689</v>
      </c>
      <c r="B893" s="580" t="s">
        <v>114</v>
      </c>
      <c r="C893" s="578" t="s">
        <v>114</v>
      </c>
      <c r="D893" s="578" t="s">
        <v>114</v>
      </c>
      <c r="E893" s="578" t="s">
        <v>1710</v>
      </c>
      <c r="F893" s="578" t="s">
        <v>3369</v>
      </c>
      <c r="G893" s="578" t="s">
        <v>173</v>
      </c>
      <c r="H893" s="578"/>
      <c r="I893" s="578"/>
      <c r="J893" s="578" t="s">
        <v>3957</v>
      </c>
      <c r="K893" s="610" t="s">
        <v>3369</v>
      </c>
      <c r="L893" s="610" t="s">
        <v>6776</v>
      </c>
      <c r="M893" s="597" t="s">
        <v>7143</v>
      </c>
      <c r="O893" s="600"/>
      <c r="P893" s="600"/>
    </row>
    <row r="894" spans="1:16" ht="25.5">
      <c r="A894" s="585" t="s">
        <v>690</v>
      </c>
      <c r="B894" s="581" t="s">
        <v>114</v>
      </c>
      <c r="C894" s="578" t="s">
        <v>114</v>
      </c>
      <c r="D894" s="578" t="s">
        <v>114</v>
      </c>
      <c r="E894" s="578" t="s">
        <v>1655</v>
      </c>
      <c r="F894" s="578" t="s">
        <v>2682</v>
      </c>
      <c r="G894" s="578" t="s">
        <v>3942</v>
      </c>
      <c r="H894" s="578"/>
      <c r="I894" s="578"/>
      <c r="J894" s="578" t="s">
        <v>3950</v>
      </c>
      <c r="K894" s="610" t="s">
        <v>2682</v>
      </c>
      <c r="L894" s="610" t="s">
        <v>5053</v>
      </c>
      <c r="M894" s="597" t="s">
        <v>6601</v>
      </c>
    </row>
    <row r="895" spans="1:16" ht="25.5">
      <c r="A895" s="584" t="s">
        <v>691</v>
      </c>
      <c r="B895" s="580" t="s">
        <v>114</v>
      </c>
      <c r="C895" s="578" t="s">
        <v>114</v>
      </c>
      <c r="D895" s="578" t="s">
        <v>114</v>
      </c>
      <c r="E895" s="578" t="s">
        <v>2686</v>
      </c>
      <c r="F895" s="578" t="s">
        <v>2166</v>
      </c>
      <c r="G895" s="578" t="s">
        <v>663</v>
      </c>
      <c r="H895" s="578"/>
      <c r="I895" s="578"/>
      <c r="J895" s="578" t="s">
        <v>4842</v>
      </c>
      <c r="K895" s="610" t="s">
        <v>6196</v>
      </c>
      <c r="L895" s="610" t="s">
        <v>6777</v>
      </c>
      <c r="M895" s="1197" t="s">
        <v>7144</v>
      </c>
    </row>
    <row r="896" spans="1:16">
      <c r="A896" s="585" t="s">
        <v>692</v>
      </c>
      <c r="B896" s="581" t="s">
        <v>114</v>
      </c>
      <c r="C896" s="578" t="s">
        <v>114</v>
      </c>
      <c r="D896" s="578" t="s">
        <v>114</v>
      </c>
      <c r="E896" s="578" t="s">
        <v>671</v>
      </c>
      <c r="F896" s="578" t="s">
        <v>957</v>
      </c>
      <c r="G896" s="578" t="s">
        <v>3943</v>
      </c>
      <c r="H896" s="578"/>
      <c r="I896" s="578"/>
      <c r="J896" s="578" t="s">
        <v>3950</v>
      </c>
      <c r="K896" s="610" t="s">
        <v>589</v>
      </c>
      <c r="L896" s="610" t="s">
        <v>6778</v>
      </c>
      <c r="M896" s="597" t="s">
        <v>3358</v>
      </c>
    </row>
    <row r="897" spans="1:16">
      <c r="A897" s="584" t="s">
        <v>693</v>
      </c>
      <c r="B897" s="580" t="s">
        <v>114</v>
      </c>
      <c r="C897" s="578" t="s">
        <v>114</v>
      </c>
      <c r="D897" s="578" t="s">
        <v>114</v>
      </c>
      <c r="E897" s="578" t="s">
        <v>173</v>
      </c>
      <c r="F897" s="578" t="s">
        <v>3370</v>
      </c>
      <c r="G897" s="578" t="s">
        <v>499</v>
      </c>
      <c r="H897" s="578"/>
      <c r="I897" s="578"/>
      <c r="J897" s="578" t="s">
        <v>5054</v>
      </c>
      <c r="K897" s="610" t="s">
        <v>1483</v>
      </c>
      <c r="L897" s="610" t="s">
        <v>5057</v>
      </c>
      <c r="M897" s="1197" t="s">
        <v>589</v>
      </c>
    </row>
    <row r="898" spans="1:16">
      <c r="A898" s="585" t="s">
        <v>694</v>
      </c>
      <c r="B898" s="581" t="s">
        <v>114</v>
      </c>
      <c r="C898" s="578" t="s">
        <v>114</v>
      </c>
      <c r="D898" s="578" t="s">
        <v>114</v>
      </c>
      <c r="E898" s="578" t="s">
        <v>2687</v>
      </c>
      <c r="F898" s="578" t="s">
        <v>589</v>
      </c>
      <c r="G898" s="578" t="s">
        <v>324</v>
      </c>
      <c r="H898" s="578"/>
      <c r="I898" s="578"/>
      <c r="J898" s="578" t="s">
        <v>4843</v>
      </c>
      <c r="K898" s="610" t="s">
        <v>2678</v>
      </c>
      <c r="L898" s="610" t="s">
        <v>3950</v>
      </c>
      <c r="M898" s="597" t="s">
        <v>7135</v>
      </c>
    </row>
    <row r="899" spans="1:16">
      <c r="A899" s="584" t="s">
        <v>695</v>
      </c>
      <c r="B899" s="580"/>
      <c r="C899" s="578"/>
      <c r="D899" s="578"/>
      <c r="E899" s="578" t="s">
        <v>770</v>
      </c>
      <c r="F899" s="578" t="s">
        <v>1478</v>
      </c>
      <c r="G899" s="578" t="s">
        <v>220</v>
      </c>
      <c r="H899" s="578"/>
      <c r="I899" s="578"/>
      <c r="J899" s="578" t="s">
        <v>5055</v>
      </c>
      <c r="K899" s="610" t="s">
        <v>3371</v>
      </c>
      <c r="L899" s="610" t="s">
        <v>3957</v>
      </c>
      <c r="M899" s="1197" t="s">
        <v>7145</v>
      </c>
    </row>
    <row r="900" spans="1:16">
      <c r="A900" s="585" t="s">
        <v>696</v>
      </c>
      <c r="B900" s="581"/>
      <c r="C900" s="578"/>
      <c r="D900" s="578"/>
      <c r="E900" s="578" t="s">
        <v>957</v>
      </c>
      <c r="F900" s="578" t="s">
        <v>10</v>
      </c>
      <c r="G900" s="578" t="s">
        <v>671</v>
      </c>
      <c r="H900" s="578"/>
      <c r="I900" s="578"/>
      <c r="J900" s="578" t="s">
        <v>5053</v>
      </c>
      <c r="K900" s="610" t="s">
        <v>10</v>
      </c>
      <c r="L900" s="610" t="s">
        <v>4853</v>
      </c>
      <c r="M900" s="597" t="s">
        <v>1191</v>
      </c>
    </row>
    <row r="901" spans="1:16" ht="25.5">
      <c r="A901" s="584" t="s">
        <v>697</v>
      </c>
      <c r="B901" s="580"/>
      <c r="C901" s="578"/>
      <c r="D901" s="578"/>
      <c r="E901" s="578" t="s">
        <v>2688</v>
      </c>
      <c r="F901" s="578" t="s">
        <v>3371</v>
      </c>
      <c r="G901" s="578" t="s">
        <v>770</v>
      </c>
      <c r="H901" s="578"/>
      <c r="I901" s="578"/>
      <c r="J901" s="578" t="s">
        <v>4839</v>
      </c>
      <c r="K901" s="610" t="s">
        <v>6197</v>
      </c>
      <c r="L901" s="610" t="s">
        <v>5052</v>
      </c>
      <c r="M901" s="1197" t="s">
        <v>7146</v>
      </c>
    </row>
    <row r="902" spans="1:16">
      <c r="A902" s="585" t="s">
        <v>698</v>
      </c>
      <c r="B902" s="581"/>
      <c r="C902" s="578"/>
      <c r="D902" s="578"/>
      <c r="E902" s="578" t="s">
        <v>2689</v>
      </c>
      <c r="F902" s="578" t="s">
        <v>10</v>
      </c>
      <c r="G902" s="578" t="s">
        <v>957</v>
      </c>
      <c r="H902" s="578"/>
      <c r="I902" s="578"/>
      <c r="J902" s="578" t="s">
        <v>4840</v>
      </c>
      <c r="K902" s="610" t="s">
        <v>10</v>
      </c>
      <c r="L902" s="610" t="s">
        <v>5053</v>
      </c>
      <c r="M902" s="597" t="s">
        <v>770</v>
      </c>
    </row>
    <row r="903" spans="1:16">
      <c r="A903" s="584" t="s">
        <v>699</v>
      </c>
      <c r="B903" s="580"/>
      <c r="C903" s="578"/>
      <c r="D903" s="578"/>
      <c r="E903" s="578" t="s">
        <v>2690</v>
      </c>
      <c r="F903" s="578" t="s">
        <v>2164</v>
      </c>
      <c r="G903" s="578" t="s">
        <v>3944</v>
      </c>
      <c r="H903" s="578"/>
      <c r="I903" s="578"/>
      <c r="J903" s="578" t="s">
        <v>5056</v>
      </c>
      <c r="K903" s="610" t="s">
        <v>5524</v>
      </c>
      <c r="L903" s="610" t="s">
        <v>5054</v>
      </c>
      <c r="M903" s="1197" t="s">
        <v>957</v>
      </c>
    </row>
    <row r="904" spans="1:16" ht="25.5">
      <c r="A904" s="585" t="s">
        <v>700</v>
      </c>
      <c r="B904" s="581"/>
      <c r="C904" s="578"/>
      <c r="D904" s="578"/>
      <c r="E904" s="578" t="s">
        <v>469</v>
      </c>
      <c r="F904" s="578">
        <v>0</v>
      </c>
      <c r="G904" s="578" t="s">
        <v>3945</v>
      </c>
      <c r="H904" s="578"/>
      <c r="I904" s="578"/>
      <c r="J904" s="578" t="s">
        <v>4853</v>
      </c>
      <c r="K904" s="610" t="s">
        <v>671</v>
      </c>
      <c r="L904" s="610" t="s">
        <v>4843</v>
      </c>
      <c r="M904" s="597" t="s">
        <v>1059</v>
      </c>
    </row>
    <row r="905" spans="1:16">
      <c r="A905" s="584" t="s">
        <v>2317</v>
      </c>
      <c r="B905" s="580"/>
      <c r="C905" s="578"/>
      <c r="D905" s="578"/>
      <c r="E905" s="578" t="s">
        <v>2691</v>
      </c>
      <c r="F905" s="578" t="s">
        <v>2161</v>
      </c>
      <c r="G905" s="578" t="s">
        <v>124</v>
      </c>
      <c r="H905" s="578"/>
      <c r="I905" s="578"/>
      <c r="J905" s="578" t="s">
        <v>5057</v>
      </c>
      <c r="K905" s="610" t="s">
        <v>6198</v>
      </c>
      <c r="L905" s="610" t="s">
        <v>6779</v>
      </c>
      <c r="M905" s="597" t="s">
        <v>957</v>
      </c>
    </row>
    <row r="906" spans="1:16">
      <c r="A906" s="585" t="s">
        <v>2318</v>
      </c>
      <c r="B906" s="581"/>
      <c r="C906" s="578"/>
      <c r="D906" s="578"/>
      <c r="E906" s="578" t="s">
        <v>589</v>
      </c>
      <c r="F906" s="578" t="s">
        <v>957</v>
      </c>
      <c r="G906" s="578" t="s">
        <v>957</v>
      </c>
      <c r="H906" s="578"/>
      <c r="I906" s="578"/>
      <c r="J906" s="578" t="s">
        <v>3950</v>
      </c>
      <c r="K906" s="610" t="s">
        <v>589</v>
      </c>
      <c r="L906" s="610" t="s">
        <v>4843</v>
      </c>
      <c r="M906" s="597" t="s">
        <v>4594</v>
      </c>
    </row>
    <row r="907" spans="1:16">
      <c r="A907" s="584" t="s">
        <v>2319</v>
      </c>
      <c r="B907" s="580"/>
      <c r="C907" s="578"/>
      <c r="D907" s="578"/>
      <c r="E907" s="578" t="s">
        <v>2692</v>
      </c>
      <c r="F907" s="578" t="s">
        <v>3372</v>
      </c>
      <c r="G907" s="578" t="s">
        <v>3946</v>
      </c>
      <c r="H907" s="578"/>
      <c r="I907" s="578"/>
      <c r="J907" s="578" t="s">
        <v>5058</v>
      </c>
      <c r="K907" s="610" t="s">
        <v>6199</v>
      </c>
      <c r="L907" s="610" t="s">
        <v>4837</v>
      </c>
      <c r="M907" s="597" t="s">
        <v>671</v>
      </c>
    </row>
    <row r="908" spans="1:16">
      <c r="A908" s="585" t="s">
        <v>2320</v>
      </c>
      <c r="B908" s="581"/>
      <c r="C908" s="578"/>
      <c r="D908" s="578"/>
      <c r="E908" s="578" t="s">
        <v>181</v>
      </c>
      <c r="F908" s="578" t="s">
        <v>589</v>
      </c>
      <c r="G908" s="578" t="s">
        <v>3947</v>
      </c>
      <c r="H908" s="578"/>
      <c r="I908" s="578"/>
      <c r="J908" s="578" t="s">
        <v>2648</v>
      </c>
      <c r="K908" s="610" t="s">
        <v>957</v>
      </c>
      <c r="L908" s="610" t="s">
        <v>4838</v>
      </c>
      <c r="M908" s="597" t="s">
        <v>1093</v>
      </c>
    </row>
    <row r="909" spans="1:16">
      <c r="A909" s="584" t="s">
        <v>2321</v>
      </c>
      <c r="B909" s="580"/>
      <c r="C909" s="578"/>
      <c r="D909" s="578"/>
      <c r="E909" s="578" t="s">
        <v>462</v>
      </c>
      <c r="F909" s="578" t="s">
        <v>3373</v>
      </c>
      <c r="G909" s="578" t="s">
        <v>3948</v>
      </c>
      <c r="H909" s="578"/>
      <c r="I909" s="578"/>
      <c r="J909" s="578" t="s">
        <v>4837</v>
      </c>
      <c r="K909" s="610" t="s">
        <v>6200</v>
      </c>
      <c r="L909" s="610" t="s">
        <v>6192</v>
      </c>
      <c r="M909" s="597" t="s">
        <v>589</v>
      </c>
    </row>
    <row r="910" spans="1:16">
      <c r="A910" s="585" t="s">
        <v>2322</v>
      </c>
      <c r="B910" s="581"/>
      <c r="C910" s="578"/>
      <c r="D910" s="578"/>
      <c r="E910" s="578" t="s">
        <v>10</v>
      </c>
      <c r="F910" s="578" t="s">
        <v>589</v>
      </c>
      <c r="G910" s="578" t="s">
        <v>10</v>
      </c>
      <c r="H910" s="578"/>
      <c r="I910" s="578"/>
      <c r="J910" s="578" t="s">
        <v>4838</v>
      </c>
      <c r="K910" s="610" t="s">
        <v>671</v>
      </c>
      <c r="L910" s="610" t="s">
        <v>5053</v>
      </c>
      <c r="M910" s="1302" t="s">
        <v>10</v>
      </c>
    </row>
    <row r="911" spans="1:16" ht="15.75">
      <c r="A911" s="638" t="s">
        <v>43</v>
      </c>
      <c r="B911" s="639" t="s">
        <v>16</v>
      </c>
      <c r="C911" s="639" t="s">
        <v>1829</v>
      </c>
      <c r="D911" s="639" t="s">
        <v>1830</v>
      </c>
      <c r="E911" s="639" t="s">
        <v>2325</v>
      </c>
      <c r="F911" s="639">
        <v>2013</v>
      </c>
      <c r="G911" s="639" t="s">
        <v>3553</v>
      </c>
      <c r="H911" s="640" t="s">
        <v>4165</v>
      </c>
      <c r="I911" s="641" t="s">
        <v>4674</v>
      </c>
      <c r="J911" s="641" t="s">
        <v>4675</v>
      </c>
      <c r="K911" s="539" t="s">
        <v>5846</v>
      </c>
      <c r="L911" s="539" t="s">
        <v>6494</v>
      </c>
      <c r="M911" s="531" t="s">
        <v>6914</v>
      </c>
    </row>
    <row r="912" spans="1:16" ht="30">
      <c r="A912" s="584" t="s">
        <v>69</v>
      </c>
      <c r="B912" s="580" t="s">
        <v>470</v>
      </c>
      <c r="C912" s="578" t="s">
        <v>2169</v>
      </c>
      <c r="D912" s="565" t="s">
        <v>2170</v>
      </c>
      <c r="E912" s="565" t="s">
        <v>2665</v>
      </c>
      <c r="F912" s="565" t="s">
        <v>2665</v>
      </c>
      <c r="G912" s="565" t="s">
        <v>3868</v>
      </c>
      <c r="H912" s="565" t="s">
        <v>3868</v>
      </c>
      <c r="I912" s="565" t="s">
        <v>5217</v>
      </c>
      <c r="J912" s="578" t="s">
        <v>5059</v>
      </c>
      <c r="K912" s="592"/>
      <c r="L912" s="600" t="s">
        <v>6530</v>
      </c>
      <c r="M912" s="1195" t="s">
        <v>6967</v>
      </c>
      <c r="O912" s="1196"/>
      <c r="P912" s="1196"/>
    </row>
    <row r="913" spans="1:16" ht="15">
      <c r="A913" s="585" t="s">
        <v>70</v>
      </c>
      <c r="B913" s="581" t="s">
        <v>471</v>
      </c>
      <c r="C913" s="578" t="s">
        <v>355</v>
      </c>
      <c r="D913" s="578" t="s">
        <v>1495</v>
      </c>
      <c r="E913" s="578" t="s">
        <v>590</v>
      </c>
      <c r="F913" s="578" t="s">
        <v>590</v>
      </c>
      <c r="G913" s="578" t="s">
        <v>1436</v>
      </c>
      <c r="H913" s="578" t="s">
        <v>1436</v>
      </c>
      <c r="I913" s="578" t="s">
        <v>1436</v>
      </c>
      <c r="J913" s="578" t="s">
        <v>1436</v>
      </c>
      <c r="K913" s="610" t="s">
        <v>5943</v>
      </c>
      <c r="L913" s="610" t="s">
        <v>169</v>
      </c>
      <c r="M913" s="1195" t="s">
        <v>169</v>
      </c>
      <c r="O913" s="1196"/>
      <c r="P913" s="1196"/>
    </row>
    <row r="914" spans="1:16" ht="25.5">
      <c r="A914" s="584" t="s">
        <v>71</v>
      </c>
      <c r="B914" s="580" t="s">
        <v>281</v>
      </c>
      <c r="C914" s="578" t="s">
        <v>850</v>
      </c>
      <c r="D914" s="578" t="s">
        <v>1496</v>
      </c>
      <c r="E914" s="578" t="s">
        <v>2666</v>
      </c>
      <c r="F914" s="578" t="s">
        <v>1275</v>
      </c>
      <c r="G914" s="578" t="s">
        <v>2665</v>
      </c>
      <c r="H914" s="578" t="s">
        <v>2665</v>
      </c>
      <c r="I914" s="578" t="s">
        <v>4402</v>
      </c>
      <c r="J914" s="578" t="s">
        <v>4402</v>
      </c>
      <c r="K914" s="610" t="s">
        <v>169</v>
      </c>
      <c r="L914" s="610" t="s">
        <v>4861</v>
      </c>
      <c r="M914" s="1195" t="s">
        <v>6968</v>
      </c>
      <c r="O914" s="1196"/>
      <c r="P914" s="1196"/>
    </row>
    <row r="915" spans="1:16" ht="15">
      <c r="A915" s="585" t="s">
        <v>72</v>
      </c>
      <c r="B915" s="581" t="s">
        <v>283</v>
      </c>
      <c r="C915" s="578" t="s">
        <v>1070</v>
      </c>
      <c r="D915" s="578" t="s">
        <v>1497</v>
      </c>
      <c r="E915" s="578" t="s">
        <v>590</v>
      </c>
      <c r="F915" s="578" t="s">
        <v>1497</v>
      </c>
      <c r="G915" s="578" t="s">
        <v>3869</v>
      </c>
      <c r="H915" s="578" t="s">
        <v>3869</v>
      </c>
      <c r="I915" s="565" t="s">
        <v>1571</v>
      </c>
      <c r="J915" s="578" t="s">
        <v>1571</v>
      </c>
      <c r="K915" s="610" t="s">
        <v>2657</v>
      </c>
      <c r="L915" s="610" t="s">
        <v>169</v>
      </c>
      <c r="M915" s="1195" t="s">
        <v>5947</v>
      </c>
      <c r="O915" s="1196"/>
      <c r="P915" s="1196"/>
    </row>
    <row r="916" spans="1:16" ht="30">
      <c r="A916" s="584" t="s">
        <v>73</v>
      </c>
      <c r="B916" s="580" t="s">
        <v>472</v>
      </c>
      <c r="C916" s="578" t="s">
        <v>1503</v>
      </c>
      <c r="D916" s="578" t="s">
        <v>1498</v>
      </c>
      <c r="E916" s="578" t="s">
        <v>1275</v>
      </c>
      <c r="F916" s="578" t="s">
        <v>1279</v>
      </c>
      <c r="G916" s="578" t="s">
        <v>1275</v>
      </c>
      <c r="H916" s="578" t="s">
        <v>1275</v>
      </c>
      <c r="I916" s="578" t="s">
        <v>1286</v>
      </c>
      <c r="J916" s="578" t="s">
        <v>1275</v>
      </c>
      <c r="K916" s="610" t="s">
        <v>169</v>
      </c>
      <c r="L916" s="610" t="s">
        <v>6531</v>
      </c>
      <c r="M916" s="1195" t="s">
        <v>6969</v>
      </c>
      <c r="O916" s="1196"/>
      <c r="P916" s="1196"/>
    </row>
    <row r="917" spans="1:16" ht="15">
      <c r="A917" s="585" t="s">
        <v>74</v>
      </c>
      <c r="B917" s="581" t="s">
        <v>355</v>
      </c>
      <c r="C917" s="578" t="s">
        <v>160</v>
      </c>
      <c r="D917" s="578" t="s">
        <v>447</v>
      </c>
      <c r="E917" s="578" t="s">
        <v>1497</v>
      </c>
      <c r="F917" s="578" t="s">
        <v>355</v>
      </c>
      <c r="G917" s="578" t="s">
        <v>3880</v>
      </c>
      <c r="H917" s="578" t="s">
        <v>3880</v>
      </c>
      <c r="I917" s="578" t="s">
        <v>3871</v>
      </c>
      <c r="J917" s="578" t="s">
        <v>5060</v>
      </c>
      <c r="K917" s="610" t="s">
        <v>4400</v>
      </c>
      <c r="L917" s="610" t="s">
        <v>5939</v>
      </c>
      <c r="M917" s="1195" t="s">
        <v>169</v>
      </c>
      <c r="O917" s="1196"/>
      <c r="P917" s="1196"/>
    </row>
    <row r="918" spans="1:16" ht="25.5">
      <c r="A918" s="584" t="s">
        <v>75</v>
      </c>
      <c r="B918" s="580" t="s">
        <v>310</v>
      </c>
      <c r="C918" s="578" t="s">
        <v>2171</v>
      </c>
      <c r="D918" s="578" t="s">
        <v>1499</v>
      </c>
      <c r="E918" s="578" t="s">
        <v>1286</v>
      </c>
      <c r="F918" s="578" t="s">
        <v>2666</v>
      </c>
      <c r="G918" s="578" t="s">
        <v>1286</v>
      </c>
      <c r="H918" s="578" t="s">
        <v>4400</v>
      </c>
      <c r="I918" s="565" t="s">
        <v>1275</v>
      </c>
      <c r="J918" s="578" t="s">
        <v>5061</v>
      </c>
      <c r="K918" s="610" t="s">
        <v>5944</v>
      </c>
      <c r="L918" s="610" t="s">
        <v>6532</v>
      </c>
      <c r="M918" s="1195" t="s">
        <v>6531</v>
      </c>
      <c r="O918" s="1196"/>
      <c r="P918" s="1196"/>
    </row>
    <row r="919" spans="1:16" ht="25.5">
      <c r="A919" s="585" t="s">
        <v>76</v>
      </c>
      <c r="B919" s="581" t="s">
        <v>311</v>
      </c>
      <c r="C919" s="578" t="s">
        <v>1071</v>
      </c>
      <c r="D919" s="578" t="s">
        <v>163</v>
      </c>
      <c r="E919" s="578" t="s">
        <v>447</v>
      </c>
      <c r="F919" s="578" t="s">
        <v>590</v>
      </c>
      <c r="G919" s="578" t="s">
        <v>3871</v>
      </c>
      <c r="H919" s="578" t="s">
        <v>4401</v>
      </c>
      <c r="I919" s="565" t="s">
        <v>3880</v>
      </c>
      <c r="J919" s="578" t="s">
        <v>1571</v>
      </c>
      <c r="K919" s="610" t="s">
        <v>5945</v>
      </c>
      <c r="L919" s="610" t="s">
        <v>6524</v>
      </c>
      <c r="M919" s="1195" t="s">
        <v>5939</v>
      </c>
      <c r="O919" s="1196"/>
      <c r="P919" s="1196"/>
    </row>
    <row r="920" spans="1:16" ht="25.5">
      <c r="A920" s="584" t="s">
        <v>77</v>
      </c>
      <c r="B920" s="580" t="s">
        <v>2172</v>
      </c>
      <c r="C920" s="578" t="s">
        <v>1077</v>
      </c>
      <c r="D920" s="578" t="s">
        <v>1500</v>
      </c>
      <c r="E920" s="578" t="s">
        <v>2664</v>
      </c>
      <c r="F920" s="578" t="s">
        <v>1286</v>
      </c>
      <c r="G920" s="578" t="s">
        <v>3881</v>
      </c>
      <c r="H920" s="578" t="s">
        <v>4402</v>
      </c>
      <c r="I920" s="578" t="s">
        <v>2669</v>
      </c>
      <c r="J920" s="578" t="s">
        <v>1286</v>
      </c>
      <c r="K920" s="610" t="s">
        <v>5939</v>
      </c>
      <c r="L920" s="610" t="s">
        <v>6533</v>
      </c>
      <c r="M920" s="1195" t="s">
        <v>6970</v>
      </c>
      <c r="O920" s="1196"/>
      <c r="P920" s="1196"/>
    </row>
    <row r="921" spans="1:16" ht="15">
      <c r="A921" s="585" t="s">
        <v>78</v>
      </c>
      <c r="B921" s="581" t="s">
        <v>474</v>
      </c>
      <c r="C921" s="578" t="s">
        <v>1071</v>
      </c>
      <c r="D921" s="578" t="s">
        <v>355</v>
      </c>
      <c r="E921" s="578" t="s">
        <v>258</v>
      </c>
      <c r="F921" s="578" t="s">
        <v>2757</v>
      </c>
      <c r="G921" s="578" t="s">
        <v>2722</v>
      </c>
      <c r="H921" s="578" t="s">
        <v>1571</v>
      </c>
      <c r="I921" s="578" t="s">
        <v>2722</v>
      </c>
      <c r="J921" s="578" t="s">
        <v>3871</v>
      </c>
      <c r="K921" s="610" t="s">
        <v>5946</v>
      </c>
      <c r="L921" s="610" t="s">
        <v>6534</v>
      </c>
      <c r="M921" s="1195" t="s">
        <v>6534</v>
      </c>
      <c r="O921" s="1196"/>
      <c r="P921" s="1196"/>
    </row>
    <row r="922" spans="1:16" ht="25.5">
      <c r="A922" s="584" t="s">
        <v>79</v>
      </c>
      <c r="B922" s="580" t="s">
        <v>475</v>
      </c>
      <c r="C922" s="578" t="s">
        <v>1078</v>
      </c>
      <c r="D922" s="578" t="s">
        <v>1082</v>
      </c>
      <c r="E922" s="578" t="s">
        <v>2657</v>
      </c>
      <c r="F922" s="578" t="s">
        <v>2668</v>
      </c>
      <c r="G922" s="578" t="s">
        <v>2668</v>
      </c>
      <c r="H922" s="578" t="s">
        <v>1286</v>
      </c>
      <c r="I922" s="578" t="s">
        <v>5063</v>
      </c>
      <c r="J922" s="578" t="s">
        <v>1284</v>
      </c>
      <c r="K922" s="610" t="s">
        <v>5947</v>
      </c>
      <c r="L922" s="610" t="s">
        <v>1284</v>
      </c>
      <c r="M922" s="1195" t="s">
        <v>1077</v>
      </c>
    </row>
    <row r="923" spans="1:16" ht="15">
      <c r="A923" s="585" t="s">
        <v>80</v>
      </c>
      <c r="B923" s="581" t="s">
        <v>355</v>
      </c>
      <c r="C923" s="578" t="s">
        <v>1076</v>
      </c>
      <c r="D923" s="578" t="s">
        <v>169</v>
      </c>
      <c r="E923" s="578" t="s">
        <v>169</v>
      </c>
      <c r="F923" s="578" t="s">
        <v>2757</v>
      </c>
      <c r="G923" s="578" t="s">
        <v>3871</v>
      </c>
      <c r="H923" s="578" t="s">
        <v>3871</v>
      </c>
      <c r="I923" s="578" t="s">
        <v>2722</v>
      </c>
      <c r="J923" s="578" t="s">
        <v>2722</v>
      </c>
      <c r="K923" s="610" t="s">
        <v>5948</v>
      </c>
      <c r="L923" s="610" t="s">
        <v>5950</v>
      </c>
      <c r="M923" s="1195" t="s">
        <v>5939</v>
      </c>
    </row>
    <row r="924" spans="1:16" ht="30">
      <c r="A924" s="584" t="s">
        <v>81</v>
      </c>
      <c r="B924" s="580" t="s">
        <v>476</v>
      </c>
      <c r="C924" s="578" t="s">
        <v>2173</v>
      </c>
      <c r="D924" s="578" t="s">
        <v>1077</v>
      </c>
      <c r="E924" s="578" t="s">
        <v>2667</v>
      </c>
      <c r="F924" s="578" t="s">
        <v>3352</v>
      </c>
      <c r="G924" s="578" t="s">
        <v>3353</v>
      </c>
      <c r="H924" s="578" t="s">
        <v>3353</v>
      </c>
      <c r="I924" s="578" t="s">
        <v>2657</v>
      </c>
      <c r="J924" s="578" t="s">
        <v>5062</v>
      </c>
      <c r="K924" s="610" t="s">
        <v>5939</v>
      </c>
      <c r="L924" s="610" t="s">
        <v>6535</v>
      </c>
      <c r="M924" s="1195" t="s">
        <v>6971</v>
      </c>
    </row>
    <row r="925" spans="1:16" ht="15">
      <c r="A925" s="585" t="s">
        <v>82</v>
      </c>
      <c r="B925" s="581" t="s">
        <v>275</v>
      </c>
      <c r="C925" s="578" t="s">
        <v>1080</v>
      </c>
      <c r="D925" s="578" t="s">
        <v>1071</v>
      </c>
      <c r="E925" s="578" t="s">
        <v>275</v>
      </c>
      <c r="F925" s="578" t="s">
        <v>1076</v>
      </c>
      <c r="G925" s="578" t="s">
        <v>3880</v>
      </c>
      <c r="H925" s="578" t="s">
        <v>3880</v>
      </c>
      <c r="I925" s="578" t="s">
        <v>1436</v>
      </c>
      <c r="J925" s="578" t="s">
        <v>2722</v>
      </c>
      <c r="K925" s="610" t="s">
        <v>5949</v>
      </c>
      <c r="L925" s="610" t="s">
        <v>5947</v>
      </c>
      <c r="M925" s="1195" t="s">
        <v>5939</v>
      </c>
    </row>
    <row r="926" spans="1:16" ht="25.5">
      <c r="A926" s="584" t="s">
        <v>83</v>
      </c>
      <c r="B926" s="580" t="s">
        <v>2174</v>
      </c>
      <c r="C926" s="578" t="s">
        <v>244</v>
      </c>
      <c r="D926" s="578" t="s">
        <v>2175</v>
      </c>
      <c r="E926" s="578" t="s">
        <v>1279</v>
      </c>
      <c r="F926" s="578" t="s">
        <v>2664</v>
      </c>
      <c r="G926" s="578" t="s">
        <v>3870</v>
      </c>
      <c r="H926" s="578" t="s">
        <v>4403</v>
      </c>
      <c r="I926" s="578" t="s">
        <v>1284</v>
      </c>
      <c r="J926" s="578" t="s">
        <v>5063</v>
      </c>
      <c r="K926" s="610" t="s">
        <v>5950</v>
      </c>
      <c r="L926" s="610" t="s">
        <v>6536</v>
      </c>
      <c r="M926" s="1195" t="s">
        <v>6540</v>
      </c>
    </row>
    <row r="927" spans="1:16" ht="25.5">
      <c r="A927" s="585" t="s">
        <v>84</v>
      </c>
      <c r="B927" s="581" t="s">
        <v>355</v>
      </c>
      <c r="C927" s="578" t="s">
        <v>685</v>
      </c>
      <c r="D927" s="578" t="s">
        <v>258</v>
      </c>
      <c r="E927" s="578" t="s">
        <v>355</v>
      </c>
      <c r="F927" s="578" t="s">
        <v>258</v>
      </c>
      <c r="G927" s="578" t="s">
        <v>3871</v>
      </c>
      <c r="H927" s="578" t="s">
        <v>4404</v>
      </c>
      <c r="I927" s="578" t="s">
        <v>2722</v>
      </c>
      <c r="J927" s="578" t="s">
        <v>2722</v>
      </c>
      <c r="K927" s="610" t="s">
        <v>5951</v>
      </c>
      <c r="L927" s="610" t="s">
        <v>5939</v>
      </c>
      <c r="M927" s="1195" t="s">
        <v>5950</v>
      </c>
    </row>
    <row r="928" spans="1:16" ht="15">
      <c r="A928" s="584" t="s">
        <v>85</v>
      </c>
      <c r="B928" s="580" t="s">
        <v>2176</v>
      </c>
      <c r="C928" s="578" t="s">
        <v>1081</v>
      </c>
      <c r="D928" s="578" t="s">
        <v>1502</v>
      </c>
      <c r="E928" s="578" t="s">
        <v>2668</v>
      </c>
      <c r="F928" s="578" t="s">
        <v>3353</v>
      </c>
      <c r="G928" s="578" t="s">
        <v>3882</v>
      </c>
      <c r="H928" s="578" t="s">
        <v>2666</v>
      </c>
      <c r="I928" s="578" t="s">
        <v>2665</v>
      </c>
      <c r="J928" s="578" t="s">
        <v>2665</v>
      </c>
      <c r="K928" s="610" t="s">
        <v>5939</v>
      </c>
      <c r="L928" s="610" t="s">
        <v>6537</v>
      </c>
      <c r="M928" s="1195" t="s">
        <v>6972</v>
      </c>
    </row>
    <row r="929" spans="1:16" ht="15">
      <c r="A929" s="585" t="s">
        <v>86</v>
      </c>
      <c r="B929" s="581" t="s">
        <v>160</v>
      </c>
      <c r="C929" s="578" t="s">
        <v>1071</v>
      </c>
      <c r="D929" s="578" t="s">
        <v>525</v>
      </c>
      <c r="E929" s="578" t="s">
        <v>447</v>
      </c>
      <c r="F929" s="578" t="s">
        <v>1497</v>
      </c>
      <c r="G929" s="578" t="s">
        <v>3883</v>
      </c>
      <c r="H929" s="578" t="s">
        <v>1436</v>
      </c>
      <c r="I929" s="578" t="s">
        <v>3869</v>
      </c>
      <c r="J929" s="578" t="s">
        <v>3869</v>
      </c>
      <c r="K929" s="610" t="s">
        <v>1284</v>
      </c>
      <c r="L929" s="610" t="s">
        <v>6534</v>
      </c>
      <c r="M929" s="1195" t="s">
        <v>6965</v>
      </c>
    </row>
    <row r="930" spans="1:16" ht="25.5">
      <c r="A930" s="584" t="s">
        <v>87</v>
      </c>
      <c r="B930" s="580" t="s">
        <v>2177</v>
      </c>
      <c r="C930" s="578" t="s">
        <v>1082</v>
      </c>
      <c r="D930" s="578" t="s">
        <v>1503</v>
      </c>
      <c r="E930" s="578" t="s">
        <v>2669</v>
      </c>
      <c r="F930" s="578" t="s">
        <v>2667</v>
      </c>
      <c r="G930" s="578" t="s">
        <v>3874</v>
      </c>
      <c r="H930" s="578" t="s">
        <v>2668</v>
      </c>
      <c r="I930" s="578" t="s">
        <v>2666</v>
      </c>
      <c r="J930" s="578" t="s">
        <v>2666</v>
      </c>
      <c r="K930" s="610" t="s">
        <v>5950</v>
      </c>
      <c r="L930" s="610" t="s">
        <v>6538</v>
      </c>
      <c r="M930" s="1195" t="s">
        <v>6973</v>
      </c>
    </row>
    <row r="931" spans="1:16" ht="15">
      <c r="A931" s="585" t="s">
        <v>88</v>
      </c>
      <c r="B931" s="581" t="s">
        <v>311</v>
      </c>
      <c r="C931" s="578" t="s">
        <v>169</v>
      </c>
      <c r="D931" s="578" t="s">
        <v>160</v>
      </c>
      <c r="E931" s="578" t="s">
        <v>454</v>
      </c>
      <c r="F931" s="578" t="s">
        <v>275</v>
      </c>
      <c r="G931" s="578" t="s">
        <v>3884</v>
      </c>
      <c r="H931" s="578" t="s">
        <v>3871</v>
      </c>
      <c r="I931" s="578" t="s">
        <v>1436</v>
      </c>
      <c r="J931" s="578" t="s">
        <v>1436</v>
      </c>
      <c r="K931" s="610" t="s">
        <v>2665</v>
      </c>
      <c r="L931" s="610" t="s">
        <v>5939</v>
      </c>
      <c r="M931" s="1195" t="s">
        <v>6974</v>
      </c>
    </row>
    <row r="932" spans="1:16" ht="15.75">
      <c r="A932" s="638" t="s">
        <v>44</v>
      </c>
      <c r="B932" s="639" t="s">
        <v>16</v>
      </c>
      <c r="C932" s="639" t="s">
        <v>1829</v>
      </c>
      <c r="D932" s="639" t="s">
        <v>1830</v>
      </c>
      <c r="E932" s="639" t="s">
        <v>2325</v>
      </c>
      <c r="F932" s="639">
        <v>2013</v>
      </c>
      <c r="G932" s="639" t="s">
        <v>3553</v>
      </c>
      <c r="H932" s="640" t="s">
        <v>4165</v>
      </c>
      <c r="I932" s="641" t="s">
        <v>4674</v>
      </c>
      <c r="J932" s="641" t="s">
        <v>4675</v>
      </c>
      <c r="K932" s="539" t="s">
        <v>5846</v>
      </c>
      <c r="L932" s="539" t="s">
        <v>6494</v>
      </c>
      <c r="M932" s="531" t="s">
        <v>6914</v>
      </c>
      <c r="O932" s="600"/>
      <c r="P932" s="600"/>
    </row>
    <row r="933" spans="1:16">
      <c r="A933" s="584" t="s">
        <v>69</v>
      </c>
      <c r="B933" s="580" t="s">
        <v>114</v>
      </c>
      <c r="C933" s="578" t="s">
        <v>382</v>
      </c>
      <c r="D933" s="565" t="s">
        <v>382</v>
      </c>
      <c r="E933" s="565" t="s">
        <v>1363</v>
      </c>
      <c r="F933" s="565" t="s">
        <v>1093</v>
      </c>
      <c r="G933" s="565" t="s">
        <v>1366</v>
      </c>
      <c r="H933" s="565" t="s">
        <v>1093</v>
      </c>
      <c r="I933" s="565" t="s">
        <v>5068</v>
      </c>
      <c r="J933" s="578" t="s">
        <v>3885</v>
      </c>
      <c r="K933" s="600" t="s">
        <v>462</v>
      </c>
      <c r="L933" s="600" t="s">
        <v>1093</v>
      </c>
      <c r="M933" s="413" t="s">
        <v>3848</v>
      </c>
      <c r="O933" s="600"/>
      <c r="P933" s="600"/>
    </row>
    <row r="934" spans="1:16">
      <c r="A934" s="585" t="s">
        <v>70</v>
      </c>
      <c r="B934" s="581" t="s">
        <v>331</v>
      </c>
      <c r="C934" s="578" t="s">
        <v>1083</v>
      </c>
      <c r="D934" s="578" t="s">
        <v>2179</v>
      </c>
      <c r="E934" s="578" t="s">
        <v>1742</v>
      </c>
      <c r="F934" s="578" t="s">
        <v>3287</v>
      </c>
      <c r="G934" s="578" t="s">
        <v>1364</v>
      </c>
      <c r="H934" s="578" t="s">
        <v>181</v>
      </c>
      <c r="I934" s="565" t="s">
        <v>5069</v>
      </c>
      <c r="J934" s="578" t="s">
        <v>5064</v>
      </c>
      <c r="K934" s="610" t="s">
        <v>4611</v>
      </c>
      <c r="L934" s="610" t="s">
        <v>1362</v>
      </c>
      <c r="M934" s="597" t="s">
        <v>331</v>
      </c>
      <c r="O934" s="600"/>
      <c r="P934" s="600"/>
    </row>
    <row r="935" spans="1:16">
      <c r="A935" s="584" t="s">
        <v>71</v>
      </c>
      <c r="B935" s="580" t="s">
        <v>114</v>
      </c>
      <c r="C935" s="578" t="s">
        <v>1084</v>
      </c>
      <c r="D935" s="578" t="s">
        <v>224</v>
      </c>
      <c r="E935" s="578" t="s">
        <v>1366</v>
      </c>
      <c r="F935" s="578" t="s">
        <v>3288</v>
      </c>
      <c r="G935" s="578" t="s">
        <v>1363</v>
      </c>
      <c r="H935" s="578" t="s">
        <v>1366</v>
      </c>
      <c r="I935" s="565" t="s">
        <v>3885</v>
      </c>
      <c r="J935" s="578" t="s">
        <v>4865</v>
      </c>
      <c r="K935" s="610" t="s">
        <v>122</v>
      </c>
      <c r="L935" s="610" t="s">
        <v>1366</v>
      </c>
      <c r="M935" s="413" t="s">
        <v>3885</v>
      </c>
      <c r="O935" s="600"/>
      <c r="P935" s="600"/>
    </row>
    <row r="936" spans="1:16">
      <c r="A936" s="585" t="s">
        <v>72</v>
      </c>
      <c r="B936" s="581" t="s">
        <v>548</v>
      </c>
      <c r="C936" s="578" t="s">
        <v>283</v>
      </c>
      <c r="D936" s="578" t="s">
        <v>1459</v>
      </c>
      <c r="E936" s="578" t="s">
        <v>1742</v>
      </c>
      <c r="F936" s="578" t="s">
        <v>1604</v>
      </c>
      <c r="G936" s="578" t="s">
        <v>1364</v>
      </c>
      <c r="H936" s="578" t="s">
        <v>1364</v>
      </c>
      <c r="I936" s="565" t="s">
        <v>5529</v>
      </c>
      <c r="J936" s="578" t="s">
        <v>181</v>
      </c>
      <c r="K936" s="610" t="s">
        <v>1375</v>
      </c>
      <c r="L936" s="610" t="s">
        <v>1364</v>
      </c>
      <c r="M936" s="597" t="s">
        <v>7032</v>
      </c>
      <c r="O936" s="600"/>
      <c r="P936" s="600"/>
    </row>
    <row r="937" spans="1:16">
      <c r="A937" s="584" t="s">
        <v>73</v>
      </c>
      <c r="B937" s="580" t="s">
        <v>114</v>
      </c>
      <c r="C937" s="578" t="s">
        <v>906</v>
      </c>
      <c r="D937" s="578" t="s">
        <v>1093</v>
      </c>
      <c r="E937" s="578" t="s">
        <v>1084</v>
      </c>
      <c r="F937" s="578" t="s">
        <v>3289</v>
      </c>
      <c r="G937" s="578" t="s">
        <v>120</v>
      </c>
      <c r="H937" s="578" t="s">
        <v>1363</v>
      </c>
      <c r="I937" s="565" t="s">
        <v>1363</v>
      </c>
      <c r="J937" s="578" t="s">
        <v>2703</v>
      </c>
      <c r="K937" s="610" t="s">
        <v>219</v>
      </c>
      <c r="L937" s="610" t="s">
        <v>5068</v>
      </c>
      <c r="M937" s="413" t="s">
        <v>173</v>
      </c>
      <c r="O937" s="600"/>
      <c r="P937" s="600"/>
    </row>
    <row r="938" spans="1:16">
      <c r="A938" s="585" t="s">
        <v>74</v>
      </c>
      <c r="B938" s="581" t="s">
        <v>451</v>
      </c>
      <c r="C938" s="578" t="s">
        <v>147</v>
      </c>
      <c r="D938" s="578" t="s">
        <v>1460</v>
      </c>
      <c r="E938" s="578" t="s">
        <v>283</v>
      </c>
      <c r="F938" s="578" t="s">
        <v>3290</v>
      </c>
      <c r="G938" s="578" t="s">
        <v>3888</v>
      </c>
      <c r="H938" s="578" t="s">
        <v>1364</v>
      </c>
      <c r="I938" s="565" t="s">
        <v>1364</v>
      </c>
      <c r="J938" s="578" t="s">
        <v>207</v>
      </c>
      <c r="K938" s="610" t="s">
        <v>1362</v>
      </c>
      <c r="L938" s="610" t="s">
        <v>5069</v>
      </c>
      <c r="M938" s="597" t="s">
        <v>1174</v>
      </c>
      <c r="O938" s="600"/>
      <c r="P938" s="600"/>
    </row>
    <row r="939" spans="1:16">
      <c r="A939" s="584" t="s">
        <v>75</v>
      </c>
      <c r="B939" s="580" t="s">
        <v>114</v>
      </c>
      <c r="C939" s="578" t="s">
        <v>173</v>
      </c>
      <c r="D939" s="578" t="s">
        <v>219</v>
      </c>
      <c r="E939" s="578" t="s">
        <v>2701</v>
      </c>
      <c r="F939" s="578" t="s">
        <v>1084</v>
      </c>
      <c r="G939" s="578" t="s">
        <v>3885</v>
      </c>
      <c r="H939" s="578" t="s">
        <v>3885</v>
      </c>
      <c r="I939" s="565" t="s">
        <v>1366</v>
      </c>
      <c r="J939" s="578" t="s">
        <v>3730</v>
      </c>
      <c r="K939" s="610" t="s">
        <v>1093</v>
      </c>
      <c r="L939" s="610" t="s">
        <v>3885</v>
      </c>
      <c r="M939" s="413" t="s">
        <v>219</v>
      </c>
      <c r="O939" s="600"/>
      <c r="P939" s="600"/>
    </row>
    <row r="940" spans="1:16">
      <c r="A940" s="585" t="s">
        <v>76</v>
      </c>
      <c r="B940" s="581" t="s">
        <v>2180</v>
      </c>
      <c r="C940" s="578" t="s">
        <v>2178</v>
      </c>
      <c r="D940" s="578" t="s">
        <v>283</v>
      </c>
      <c r="E940" s="578" t="s">
        <v>668</v>
      </c>
      <c r="F940" s="578" t="s">
        <v>334</v>
      </c>
      <c r="G940" s="578" t="s">
        <v>3886</v>
      </c>
      <c r="H940" s="578" t="s">
        <v>399</v>
      </c>
      <c r="I940" s="565" t="s">
        <v>1364</v>
      </c>
      <c r="J940" s="578" t="s">
        <v>181</v>
      </c>
      <c r="K940" s="610" t="s">
        <v>1362</v>
      </c>
      <c r="L940" s="610" t="s">
        <v>3886</v>
      </c>
      <c r="M940" s="597" t="s">
        <v>207</v>
      </c>
      <c r="O940" s="600"/>
      <c r="P940" s="600"/>
    </row>
    <row r="941" spans="1:16">
      <c r="A941" s="584" t="s">
        <v>77</v>
      </c>
      <c r="B941" s="580" t="s">
        <v>114</v>
      </c>
      <c r="C941" s="578" t="s">
        <v>708</v>
      </c>
      <c r="D941" s="578" t="s">
        <v>173</v>
      </c>
      <c r="E941" s="578" t="s">
        <v>2697</v>
      </c>
      <c r="F941" s="578" t="s">
        <v>219</v>
      </c>
      <c r="G941" s="578" t="s">
        <v>1093</v>
      </c>
      <c r="H941" s="578" t="s">
        <v>630</v>
      </c>
      <c r="I941" s="565" t="s">
        <v>4870</v>
      </c>
      <c r="J941" s="578" t="s">
        <v>5065</v>
      </c>
      <c r="K941" s="610" t="s">
        <v>3885</v>
      </c>
      <c r="L941" s="610" t="s">
        <v>219</v>
      </c>
      <c r="M941" s="413" t="s">
        <v>3137</v>
      </c>
      <c r="O941" s="600"/>
      <c r="P941" s="600"/>
    </row>
    <row r="942" spans="1:16">
      <c r="A942" s="585" t="s">
        <v>78</v>
      </c>
      <c r="B942" s="581" t="s">
        <v>2181</v>
      </c>
      <c r="C942" s="578" t="s">
        <v>2178</v>
      </c>
      <c r="D942" s="578" t="s">
        <v>2182</v>
      </c>
      <c r="E942" s="578" t="s">
        <v>1174</v>
      </c>
      <c r="F942" s="578" t="s">
        <v>355</v>
      </c>
      <c r="G942" s="578" t="s">
        <v>3893</v>
      </c>
      <c r="H942" s="578" t="s">
        <v>3887</v>
      </c>
      <c r="I942" s="565" t="s">
        <v>1762</v>
      </c>
      <c r="J942" s="578" t="s">
        <v>5064</v>
      </c>
      <c r="K942" s="610" t="s">
        <v>3886</v>
      </c>
      <c r="L942" s="610" t="s">
        <v>1362</v>
      </c>
      <c r="M942" s="597" t="s">
        <v>207</v>
      </c>
      <c r="O942" s="600"/>
      <c r="P942" s="600"/>
    </row>
    <row r="943" spans="1:16">
      <c r="A943" s="584" t="s">
        <v>79</v>
      </c>
      <c r="B943" s="580" t="s">
        <v>114</v>
      </c>
      <c r="C943" s="578" t="s">
        <v>1087</v>
      </c>
      <c r="D943" s="578" t="s">
        <v>1462</v>
      </c>
      <c r="E943" s="578" t="s">
        <v>2702</v>
      </c>
      <c r="F943" s="578" t="s">
        <v>906</v>
      </c>
      <c r="G943" s="578" t="s">
        <v>3894</v>
      </c>
      <c r="H943" s="578" t="s">
        <v>559</v>
      </c>
      <c r="I943" s="565" t="s">
        <v>5533</v>
      </c>
      <c r="J943" s="578" t="s">
        <v>3286</v>
      </c>
      <c r="K943" s="610" t="s">
        <v>1366</v>
      </c>
      <c r="L943" s="610" t="s">
        <v>122</v>
      </c>
      <c r="M943" s="413" t="s">
        <v>1084</v>
      </c>
      <c r="O943" s="600"/>
      <c r="P943" s="600"/>
    </row>
    <row r="944" spans="1:16">
      <c r="A944" s="585" t="s">
        <v>80</v>
      </c>
      <c r="B944" s="581" t="s">
        <v>1174</v>
      </c>
      <c r="C944" s="578" t="s">
        <v>1089</v>
      </c>
      <c r="D944" s="578" t="s">
        <v>331</v>
      </c>
      <c r="E944" s="578" t="s">
        <v>331</v>
      </c>
      <c r="F944" s="578" t="s">
        <v>331</v>
      </c>
      <c r="G944" s="578" t="s">
        <v>1364</v>
      </c>
      <c r="H944" s="578" t="s">
        <v>4610</v>
      </c>
      <c r="I944" s="565" t="s">
        <v>457</v>
      </c>
      <c r="J944" s="578" t="s">
        <v>4866</v>
      </c>
      <c r="K944" s="610" t="s">
        <v>1364</v>
      </c>
      <c r="L944" s="610" t="s">
        <v>1375</v>
      </c>
      <c r="M944" s="597" t="s">
        <v>169</v>
      </c>
      <c r="O944" s="600"/>
      <c r="P944" s="600"/>
    </row>
    <row r="945" spans="1:16">
      <c r="A945" s="584" t="s">
        <v>81</v>
      </c>
      <c r="B945" s="580" t="s">
        <v>114</v>
      </c>
      <c r="C945" s="578" t="s">
        <v>1090</v>
      </c>
      <c r="D945" s="578" t="s">
        <v>1084</v>
      </c>
      <c r="E945" s="578" t="s">
        <v>219</v>
      </c>
      <c r="F945" s="578" t="s">
        <v>462</v>
      </c>
      <c r="G945" s="578" t="s">
        <v>217</v>
      </c>
      <c r="H945" s="578" t="s">
        <v>120</v>
      </c>
      <c r="I945" s="565" t="s">
        <v>122</v>
      </c>
      <c r="J945" s="578" t="s">
        <v>217</v>
      </c>
      <c r="K945" s="610" t="s">
        <v>1363</v>
      </c>
      <c r="L945" s="610" t="s">
        <v>6703</v>
      </c>
      <c r="M945" s="413" t="s">
        <v>1093</v>
      </c>
      <c r="O945" s="600"/>
      <c r="P945" s="600"/>
    </row>
    <row r="946" spans="1:16">
      <c r="A946" s="585" t="s">
        <v>82</v>
      </c>
      <c r="B946" s="581" t="s">
        <v>181</v>
      </c>
      <c r="C946" s="578" t="s">
        <v>1089</v>
      </c>
      <c r="D946" s="578" t="s">
        <v>283</v>
      </c>
      <c r="E946" s="578" t="s">
        <v>207</v>
      </c>
      <c r="F946" s="578" t="s">
        <v>3291</v>
      </c>
      <c r="G946" s="578" t="s">
        <v>3895</v>
      </c>
      <c r="H946" s="578" t="s">
        <v>3888</v>
      </c>
      <c r="I946" s="565" t="s">
        <v>1375</v>
      </c>
      <c r="J946" s="578" t="s">
        <v>331</v>
      </c>
      <c r="K946" s="610" t="s">
        <v>1364</v>
      </c>
      <c r="L946" s="610" t="s">
        <v>1375</v>
      </c>
      <c r="M946" s="597" t="s">
        <v>169</v>
      </c>
      <c r="O946" s="600"/>
      <c r="P946" s="600"/>
    </row>
    <row r="947" spans="1:16">
      <c r="A947" s="584" t="s">
        <v>83</v>
      </c>
      <c r="B947" s="580" t="s">
        <v>114</v>
      </c>
      <c r="C947" s="578" t="s">
        <v>2183</v>
      </c>
      <c r="D947" s="578" t="s">
        <v>2184</v>
      </c>
      <c r="E947" s="578" t="s">
        <v>2703</v>
      </c>
      <c r="F947" s="578" t="s">
        <v>466</v>
      </c>
      <c r="G947" s="578" t="s">
        <v>3892</v>
      </c>
      <c r="H947" s="578" t="s">
        <v>462</v>
      </c>
      <c r="I947" s="565" t="s">
        <v>462</v>
      </c>
      <c r="J947" s="578" t="s">
        <v>3137</v>
      </c>
      <c r="K947" s="610" t="s">
        <v>500</v>
      </c>
      <c r="L947" s="610" t="s">
        <v>6601</v>
      </c>
      <c r="M947" s="413" t="s">
        <v>4491</v>
      </c>
      <c r="O947" s="600"/>
      <c r="P947" s="600"/>
    </row>
    <row r="948" spans="1:16">
      <c r="A948" s="585" t="s">
        <v>84</v>
      </c>
      <c r="B948" s="581" t="s">
        <v>667</v>
      </c>
      <c r="C948" s="578" t="s">
        <v>1089</v>
      </c>
      <c r="D948" s="578" t="s">
        <v>181</v>
      </c>
      <c r="E948" s="578" t="s">
        <v>355</v>
      </c>
      <c r="F948" s="578" t="s">
        <v>2180</v>
      </c>
      <c r="G948" s="578" t="s">
        <v>1367</v>
      </c>
      <c r="H948" s="578" t="s">
        <v>4611</v>
      </c>
      <c r="I948" s="565" t="s">
        <v>4611</v>
      </c>
      <c r="J948" s="578" t="s">
        <v>207</v>
      </c>
      <c r="K948" s="610" t="s">
        <v>6073</v>
      </c>
      <c r="L948" s="610" t="s">
        <v>5069</v>
      </c>
      <c r="M948" s="597" t="s">
        <v>331</v>
      </c>
      <c r="O948" s="600"/>
      <c r="P948" s="600"/>
    </row>
    <row r="949" spans="1:16">
      <c r="A949" s="584" t="s">
        <v>85</v>
      </c>
      <c r="B949" s="580" t="s">
        <v>114</v>
      </c>
      <c r="C949" s="578" t="s">
        <v>1095</v>
      </c>
      <c r="D949" s="578" t="s">
        <v>466</v>
      </c>
      <c r="E949" s="578" t="s">
        <v>2704</v>
      </c>
      <c r="F949" s="578" t="s">
        <v>1369</v>
      </c>
      <c r="G949" s="578" t="s">
        <v>3292</v>
      </c>
      <c r="H949" s="578" t="s">
        <v>4612</v>
      </c>
      <c r="I949" s="565" t="s">
        <v>1093</v>
      </c>
      <c r="J949" s="578" t="s">
        <v>5066</v>
      </c>
      <c r="K949" s="610" t="s">
        <v>144</v>
      </c>
      <c r="L949" s="610" t="s">
        <v>462</v>
      </c>
      <c r="M949" s="413" t="s">
        <v>217</v>
      </c>
      <c r="O949" s="600"/>
      <c r="P949" s="600"/>
    </row>
    <row r="950" spans="1:16">
      <c r="A950" s="585" t="s">
        <v>86</v>
      </c>
      <c r="B950" s="581" t="s">
        <v>668</v>
      </c>
      <c r="C950" s="578" t="s">
        <v>454</v>
      </c>
      <c r="D950" s="578" t="s">
        <v>2182</v>
      </c>
      <c r="E950" s="578" t="s">
        <v>249</v>
      </c>
      <c r="F950" s="578" t="s">
        <v>3290</v>
      </c>
      <c r="G950" s="578" t="s">
        <v>469</v>
      </c>
      <c r="H950" s="578" t="s">
        <v>469</v>
      </c>
      <c r="I950" s="565" t="s">
        <v>5534</v>
      </c>
      <c r="J950" s="578" t="s">
        <v>5067</v>
      </c>
      <c r="K950" s="610" t="s">
        <v>1375</v>
      </c>
      <c r="L950" s="610" t="s">
        <v>4611</v>
      </c>
      <c r="M950" s="597" t="s">
        <v>331</v>
      </c>
      <c r="O950" s="600"/>
      <c r="P950" s="600"/>
    </row>
    <row r="951" spans="1:16">
      <c r="A951" s="584" t="s">
        <v>87</v>
      </c>
      <c r="B951" s="580" t="s">
        <v>114</v>
      </c>
      <c r="C951" s="578" t="s">
        <v>371</v>
      </c>
      <c r="D951" s="578" t="s">
        <v>2185</v>
      </c>
      <c r="E951" s="578" t="s">
        <v>1870</v>
      </c>
      <c r="F951" s="578" t="s">
        <v>122</v>
      </c>
      <c r="G951" s="578" t="s">
        <v>173</v>
      </c>
      <c r="H951" s="578" t="s">
        <v>173</v>
      </c>
      <c r="I951" s="565" t="s">
        <v>5070</v>
      </c>
      <c r="J951" s="578" t="s">
        <v>219</v>
      </c>
      <c r="K951" s="610" t="s">
        <v>5068</v>
      </c>
      <c r="L951" s="610" t="s">
        <v>630</v>
      </c>
      <c r="M951" s="413" t="s">
        <v>2703</v>
      </c>
      <c r="O951" s="600"/>
      <c r="P951" s="600"/>
    </row>
    <row r="952" spans="1:16">
      <c r="A952" s="585" t="s">
        <v>88</v>
      </c>
      <c r="B952" s="581" t="s">
        <v>114</v>
      </c>
      <c r="C952" s="578" t="s">
        <v>147</v>
      </c>
      <c r="D952" s="578" t="s">
        <v>2186</v>
      </c>
      <c r="E952" s="578" t="s">
        <v>671</v>
      </c>
      <c r="F952" s="578" t="s">
        <v>331</v>
      </c>
      <c r="G952" s="578" t="s">
        <v>1174</v>
      </c>
      <c r="H952" s="578" t="s">
        <v>1086</v>
      </c>
      <c r="I952" s="565" t="s">
        <v>1375</v>
      </c>
      <c r="J952" s="578" t="s">
        <v>207</v>
      </c>
      <c r="K952" s="610" t="s">
        <v>5069</v>
      </c>
      <c r="L952" s="610" t="s">
        <v>4602</v>
      </c>
      <c r="M952" s="597" t="s">
        <v>207</v>
      </c>
      <c r="O952" s="600"/>
      <c r="P952" s="600"/>
    </row>
    <row r="953" spans="1:16">
      <c r="A953" s="584" t="s">
        <v>687</v>
      </c>
      <c r="B953" s="578"/>
      <c r="C953" s="578"/>
      <c r="D953" s="578"/>
      <c r="E953" s="578"/>
      <c r="F953" s="578"/>
      <c r="G953" s="578"/>
      <c r="H953" s="578"/>
      <c r="I953" s="578"/>
      <c r="J953" s="578" t="s">
        <v>5068</v>
      </c>
      <c r="K953" s="610" t="s">
        <v>906</v>
      </c>
      <c r="L953" s="610" t="s">
        <v>3848</v>
      </c>
      <c r="M953" s="1201" t="s">
        <v>144</v>
      </c>
      <c r="O953" s="600"/>
      <c r="P953" s="600"/>
    </row>
    <row r="954" spans="1:16">
      <c r="A954" s="585" t="s">
        <v>688</v>
      </c>
      <c r="B954" s="578"/>
      <c r="C954" s="578"/>
      <c r="D954" s="578"/>
      <c r="E954" s="578"/>
      <c r="F954" s="578"/>
      <c r="G954" s="578"/>
      <c r="H954" s="578"/>
      <c r="I954" s="578"/>
      <c r="J954" s="578" t="s">
        <v>5069</v>
      </c>
      <c r="K954" s="610" t="s">
        <v>331</v>
      </c>
      <c r="L954" s="610" t="s">
        <v>331</v>
      </c>
      <c r="M954" s="597" t="s">
        <v>1375</v>
      </c>
      <c r="O954" s="600"/>
      <c r="P954" s="600"/>
    </row>
    <row r="955" spans="1:16">
      <c r="A955" s="584" t="s">
        <v>689</v>
      </c>
      <c r="B955" s="578"/>
      <c r="C955" s="578"/>
      <c r="D955" s="578"/>
      <c r="E955" s="578"/>
      <c r="F955" s="578"/>
      <c r="G955" s="578"/>
      <c r="H955" s="578"/>
      <c r="I955" s="578"/>
      <c r="J955" s="578" t="s">
        <v>1366</v>
      </c>
      <c r="K955" s="610" t="s">
        <v>3885</v>
      </c>
      <c r="L955" s="610" t="s">
        <v>3885</v>
      </c>
      <c r="M955" s="413" t="s">
        <v>7033</v>
      </c>
      <c r="O955" s="600"/>
      <c r="P955" s="600"/>
    </row>
    <row r="956" spans="1:16">
      <c r="A956" s="585" t="s">
        <v>690</v>
      </c>
      <c r="B956" s="578"/>
      <c r="C956" s="578"/>
      <c r="D956" s="578"/>
      <c r="E956" s="578"/>
      <c r="F956" s="578"/>
      <c r="G956" s="578"/>
      <c r="H956" s="578"/>
      <c r="I956" s="578"/>
      <c r="J956" s="578" t="s">
        <v>1364</v>
      </c>
      <c r="K956" s="610" t="s">
        <v>4320</v>
      </c>
      <c r="L956" s="610" t="s">
        <v>399</v>
      </c>
      <c r="M956" s="597" t="s">
        <v>7034</v>
      </c>
      <c r="O956" s="600"/>
      <c r="P956" s="600"/>
    </row>
    <row r="957" spans="1:16">
      <c r="A957" s="584" t="s">
        <v>691</v>
      </c>
      <c r="B957" s="578"/>
      <c r="C957" s="578"/>
      <c r="D957" s="578"/>
      <c r="E957" s="578"/>
      <c r="F957" s="578"/>
      <c r="G957" s="578"/>
      <c r="H957" s="578"/>
      <c r="I957" s="578"/>
      <c r="J957" s="578" t="s">
        <v>1363</v>
      </c>
      <c r="K957" s="610" t="s">
        <v>173</v>
      </c>
      <c r="L957" s="610" t="s">
        <v>1093</v>
      </c>
      <c r="M957" s="413" t="s">
        <v>630</v>
      </c>
      <c r="O957" s="600"/>
      <c r="P957" s="600"/>
    </row>
    <row r="958" spans="1:16">
      <c r="A958" s="585" t="s">
        <v>692</v>
      </c>
      <c r="B958" s="578"/>
      <c r="C958" s="578"/>
      <c r="D958" s="578"/>
      <c r="E958" s="578"/>
      <c r="F958" s="578"/>
      <c r="G958" s="578"/>
      <c r="H958" s="578"/>
      <c r="I958" s="578"/>
      <c r="J958" s="578" t="s">
        <v>1364</v>
      </c>
      <c r="K958" s="610" t="s">
        <v>1174</v>
      </c>
      <c r="L958" s="610" t="s">
        <v>169</v>
      </c>
      <c r="M958" s="597" t="s">
        <v>4602</v>
      </c>
      <c r="O958" s="600"/>
      <c r="P958" s="600"/>
    </row>
    <row r="959" spans="1:16">
      <c r="A959" s="584" t="s">
        <v>693</v>
      </c>
      <c r="B959" s="578"/>
      <c r="C959" s="578"/>
      <c r="D959" s="578"/>
      <c r="E959" s="578"/>
      <c r="F959" s="578"/>
      <c r="G959" s="578"/>
      <c r="H959" s="578"/>
      <c r="I959" s="578"/>
      <c r="J959" s="578" t="s">
        <v>122</v>
      </c>
      <c r="K959" s="610" t="s">
        <v>4865</v>
      </c>
      <c r="L959" s="610" t="s">
        <v>173</v>
      </c>
      <c r="M959" s="413" t="s">
        <v>3885</v>
      </c>
      <c r="O959" s="600"/>
      <c r="P959" s="600"/>
    </row>
    <row r="960" spans="1:16">
      <c r="A960" s="585" t="s">
        <v>694</v>
      </c>
      <c r="B960" s="578"/>
      <c r="C960" s="578"/>
      <c r="D960" s="578"/>
      <c r="E960" s="578"/>
      <c r="F960" s="578"/>
      <c r="G960" s="578"/>
      <c r="H960" s="578"/>
      <c r="I960" s="578"/>
      <c r="J960" s="578" t="s">
        <v>1375</v>
      </c>
      <c r="K960" s="610" t="s">
        <v>207</v>
      </c>
      <c r="L960" s="610" t="s">
        <v>1174</v>
      </c>
      <c r="M960" s="597" t="s">
        <v>3886</v>
      </c>
      <c r="O960" s="600"/>
      <c r="P960" s="600"/>
    </row>
    <row r="961" spans="1:16">
      <c r="A961" s="584" t="s">
        <v>695</v>
      </c>
      <c r="B961" s="578"/>
      <c r="C961" s="578"/>
      <c r="D961" s="578"/>
      <c r="E961" s="578"/>
      <c r="F961" s="578"/>
      <c r="G961" s="578"/>
      <c r="H961" s="578"/>
      <c r="I961" s="578"/>
      <c r="J961" s="578" t="s">
        <v>3885</v>
      </c>
      <c r="K961" s="610" t="s">
        <v>219</v>
      </c>
      <c r="L961" s="610" t="s">
        <v>6703</v>
      </c>
      <c r="M961" s="413" t="s">
        <v>1366</v>
      </c>
      <c r="O961" s="600"/>
      <c r="P961" s="600"/>
    </row>
    <row r="962" spans="1:16">
      <c r="A962" s="585" t="s">
        <v>696</v>
      </c>
      <c r="B962" s="578"/>
      <c r="C962" s="578"/>
      <c r="D962" s="578"/>
      <c r="E962" s="578"/>
      <c r="F962" s="578"/>
      <c r="G962" s="578"/>
      <c r="H962" s="578"/>
      <c r="I962" s="578"/>
      <c r="J962" s="578" t="s">
        <v>3886</v>
      </c>
      <c r="K962" s="610" t="s">
        <v>207</v>
      </c>
      <c r="L962" s="610" t="s">
        <v>331</v>
      </c>
      <c r="M962" s="597" t="s">
        <v>1364</v>
      </c>
      <c r="O962" s="600"/>
      <c r="P962" s="600"/>
    </row>
    <row r="963" spans="1:16">
      <c r="A963" s="584" t="s">
        <v>697</v>
      </c>
      <c r="B963" s="578"/>
      <c r="C963" s="578"/>
      <c r="D963" s="578"/>
      <c r="E963" s="578"/>
      <c r="F963" s="578"/>
      <c r="G963" s="578"/>
      <c r="H963" s="578"/>
      <c r="I963" s="578"/>
      <c r="J963" s="578" t="s">
        <v>219</v>
      </c>
      <c r="K963" s="610" t="s">
        <v>6080</v>
      </c>
      <c r="L963" s="610" t="s">
        <v>219</v>
      </c>
      <c r="M963" s="413" t="s">
        <v>122</v>
      </c>
    </row>
    <row r="964" spans="1:16">
      <c r="A964" s="585" t="s">
        <v>698</v>
      </c>
      <c r="B964" s="578"/>
      <c r="C964" s="578"/>
      <c r="D964" s="578"/>
      <c r="E964" s="578"/>
      <c r="F964" s="578"/>
      <c r="G964" s="578"/>
      <c r="H964" s="578"/>
      <c r="I964" s="578"/>
      <c r="J964" s="578" t="s">
        <v>1362</v>
      </c>
      <c r="K964" s="610" t="s">
        <v>6075</v>
      </c>
      <c r="L964" s="610" t="s">
        <v>207</v>
      </c>
      <c r="M964" s="597" t="s">
        <v>1375</v>
      </c>
    </row>
    <row r="965" spans="1:16">
      <c r="A965" s="584" t="s">
        <v>699</v>
      </c>
      <c r="B965" s="578"/>
      <c r="C965" s="578"/>
      <c r="D965" s="578"/>
      <c r="E965" s="578"/>
      <c r="F965" s="578"/>
      <c r="G965" s="578"/>
      <c r="H965" s="578"/>
      <c r="I965" s="578"/>
      <c r="J965" s="578" t="s">
        <v>5070</v>
      </c>
      <c r="K965" s="610" t="s">
        <v>1084</v>
      </c>
      <c r="L965" s="610" t="s">
        <v>1084</v>
      </c>
      <c r="M965" s="413" t="s">
        <v>219</v>
      </c>
    </row>
    <row r="966" spans="1:16">
      <c r="A966" s="585" t="s">
        <v>700</v>
      </c>
      <c r="B966" s="578"/>
      <c r="C966" s="578"/>
      <c r="D966" s="578"/>
      <c r="E966" s="578"/>
      <c r="F966" s="578"/>
      <c r="G966" s="578"/>
      <c r="H966" s="578"/>
      <c r="I966" s="578"/>
      <c r="J966" s="578" t="s">
        <v>1375</v>
      </c>
      <c r="K966" s="610" t="s">
        <v>1604</v>
      </c>
      <c r="L966" s="610" t="s">
        <v>169</v>
      </c>
      <c r="M966" s="597" t="s">
        <v>1362</v>
      </c>
    </row>
    <row r="967" spans="1:16">
      <c r="A967" s="584" t="s">
        <v>2317</v>
      </c>
      <c r="B967" s="578"/>
      <c r="C967" s="578"/>
      <c r="D967" s="578"/>
      <c r="E967" s="578"/>
      <c r="F967" s="578"/>
      <c r="G967" s="578"/>
      <c r="H967" s="578"/>
      <c r="I967" s="578"/>
      <c r="J967" s="578" t="s">
        <v>630</v>
      </c>
      <c r="K967" s="610" t="s">
        <v>2701</v>
      </c>
      <c r="L967" s="610" t="s">
        <v>3286</v>
      </c>
      <c r="M967" s="413" t="s">
        <v>500</v>
      </c>
    </row>
    <row r="968" spans="1:16">
      <c r="A968" s="585" t="s">
        <v>2318</v>
      </c>
      <c r="B968" s="578"/>
      <c r="C968" s="578"/>
      <c r="D968" s="578"/>
      <c r="E968" s="578"/>
      <c r="F968" s="578"/>
      <c r="G968" s="578"/>
      <c r="H968" s="578"/>
      <c r="I968" s="578"/>
      <c r="J968" s="578" t="s">
        <v>4602</v>
      </c>
      <c r="K968" s="610" t="s">
        <v>1604</v>
      </c>
      <c r="L968" s="610" t="s">
        <v>249</v>
      </c>
      <c r="M968" s="597" t="s">
        <v>6073</v>
      </c>
    </row>
    <row r="969" spans="1:16">
      <c r="A969" s="584" t="s">
        <v>2319</v>
      </c>
      <c r="B969" s="578"/>
      <c r="C969" s="578"/>
      <c r="D969" s="578"/>
      <c r="E969" s="578"/>
      <c r="F969" s="578"/>
      <c r="G969" s="578"/>
      <c r="H969" s="578"/>
      <c r="I969" s="578"/>
      <c r="J969" s="578" t="s">
        <v>4870</v>
      </c>
      <c r="K969" s="600" t="s">
        <v>1191</v>
      </c>
      <c r="L969" s="610" t="s">
        <v>3288</v>
      </c>
      <c r="M969" s="413" t="s">
        <v>149</v>
      </c>
    </row>
    <row r="970" spans="1:16">
      <c r="A970" s="585" t="s">
        <v>2320</v>
      </c>
      <c r="B970" s="578"/>
      <c r="C970" s="578"/>
      <c r="D970" s="578"/>
      <c r="E970" s="578"/>
      <c r="F970" s="578"/>
      <c r="G970" s="578"/>
      <c r="H970" s="578"/>
      <c r="I970" s="578"/>
      <c r="J970" s="578" t="s">
        <v>1762</v>
      </c>
      <c r="K970" s="600" t="s">
        <v>1086</v>
      </c>
      <c r="L970" s="610" t="s">
        <v>169</v>
      </c>
      <c r="M970" s="597" t="s">
        <v>1372</v>
      </c>
    </row>
    <row r="971" spans="1:16">
      <c r="A971" s="584" t="s">
        <v>2321</v>
      </c>
      <c r="B971" s="578"/>
      <c r="C971" s="578"/>
      <c r="D971" s="578"/>
      <c r="E971" s="578"/>
      <c r="F971" s="578"/>
      <c r="G971" s="578"/>
      <c r="H971" s="578"/>
      <c r="I971" s="578"/>
      <c r="J971" s="578" t="s">
        <v>1092</v>
      </c>
      <c r="K971" s="600" t="s">
        <v>5065</v>
      </c>
      <c r="L971" s="610" t="s">
        <v>6912</v>
      </c>
      <c r="M971" s="413" t="s">
        <v>4612</v>
      </c>
    </row>
    <row r="972" spans="1:16">
      <c r="A972" s="585" t="s">
        <v>2322</v>
      </c>
      <c r="B972" s="578"/>
      <c r="C972" s="578"/>
      <c r="D972" s="578"/>
      <c r="E972" s="578"/>
      <c r="F972" s="578"/>
      <c r="G972" s="578"/>
      <c r="H972" s="578"/>
      <c r="I972" s="578"/>
      <c r="J972" s="578" t="s">
        <v>1364</v>
      </c>
      <c r="K972" s="600" t="s">
        <v>4320</v>
      </c>
      <c r="L972" s="610" t="s">
        <v>3102</v>
      </c>
      <c r="M972" s="597" t="s">
        <v>469</v>
      </c>
    </row>
    <row r="973" spans="1:16">
      <c r="A973" s="584" t="s">
        <v>5795</v>
      </c>
      <c r="B973" s="578"/>
      <c r="C973" s="578"/>
      <c r="D973" s="578"/>
      <c r="E973" s="578"/>
      <c r="F973" s="578"/>
      <c r="G973" s="578"/>
      <c r="H973" s="578"/>
      <c r="I973" s="578"/>
      <c r="J973" s="578" t="s">
        <v>5781</v>
      </c>
      <c r="L973" s="610"/>
      <c r="M973" s="413" t="s">
        <v>7039</v>
      </c>
    </row>
    <row r="974" spans="1:16">
      <c r="A974" s="585" t="s">
        <v>5796</v>
      </c>
      <c r="B974" s="610"/>
      <c r="C974" s="610"/>
      <c r="D974" s="610"/>
      <c r="E974" s="610"/>
      <c r="F974" s="610"/>
      <c r="G974" s="610"/>
      <c r="H974" s="610"/>
      <c r="I974" s="610"/>
      <c r="J974" s="610" t="s">
        <v>242</v>
      </c>
      <c r="L974" s="600"/>
      <c r="M974" s="597"/>
    </row>
    <row r="975" spans="1:16">
      <c r="A975" s="584" t="s">
        <v>5797</v>
      </c>
      <c r="B975" s="610"/>
      <c r="C975" s="610"/>
      <c r="D975" s="610"/>
      <c r="E975" s="610"/>
      <c r="F975" s="610"/>
      <c r="G975" s="610"/>
      <c r="H975" s="610"/>
      <c r="I975" s="610"/>
      <c r="J975" s="610" t="s">
        <v>2699</v>
      </c>
      <c r="L975" s="600"/>
      <c r="M975" s="413" t="s">
        <v>2699</v>
      </c>
    </row>
    <row r="976" spans="1:16">
      <c r="A976" s="585" t="s">
        <v>5798</v>
      </c>
      <c r="B976" s="610"/>
      <c r="C976" s="610"/>
      <c r="D976" s="610"/>
      <c r="E976" s="610"/>
      <c r="F976" s="610"/>
      <c r="G976" s="610"/>
      <c r="H976" s="610"/>
      <c r="I976" s="610"/>
      <c r="J976" s="610" t="s">
        <v>1364</v>
      </c>
      <c r="L976" s="600"/>
      <c r="M976" s="597"/>
    </row>
    <row r="977" spans="1:13">
      <c r="A977" s="584" t="s">
        <v>5799</v>
      </c>
      <c r="B977" s="610"/>
      <c r="C977" s="610"/>
      <c r="D977" s="610"/>
      <c r="E977" s="610"/>
      <c r="F977" s="610"/>
      <c r="G977" s="610"/>
      <c r="H977" s="610"/>
      <c r="I977" s="610"/>
      <c r="J977" s="610" t="s">
        <v>5792</v>
      </c>
      <c r="L977" s="600"/>
      <c r="M977" s="413" t="s">
        <v>7041</v>
      </c>
    </row>
    <row r="978" spans="1:13">
      <c r="A978" s="585" t="s">
        <v>5800</v>
      </c>
      <c r="B978" s="610"/>
      <c r="C978" s="610"/>
      <c r="D978" s="610"/>
      <c r="E978" s="610"/>
      <c r="F978" s="610"/>
      <c r="G978" s="610"/>
      <c r="H978" s="610"/>
      <c r="I978" s="610"/>
      <c r="J978" s="610" t="s">
        <v>242</v>
      </c>
      <c r="L978" s="600"/>
      <c r="M978" s="597"/>
    </row>
    <row r="979" spans="1:13">
      <c r="A979" s="584" t="s">
        <v>5801</v>
      </c>
      <c r="B979" s="610"/>
      <c r="C979" s="610"/>
      <c r="D979" s="610"/>
      <c r="E979" s="610"/>
      <c r="F979" s="610"/>
      <c r="G979" s="610"/>
      <c r="H979" s="610"/>
      <c r="I979" s="610"/>
      <c r="J979" s="610" t="s">
        <v>3730</v>
      </c>
      <c r="L979" s="600"/>
      <c r="M979" s="413" t="s">
        <v>2867</v>
      </c>
    </row>
    <row r="980" spans="1:13">
      <c r="A980" s="585" t="s">
        <v>5802</v>
      </c>
      <c r="B980" s="610"/>
      <c r="C980" s="610"/>
      <c r="D980" s="610"/>
      <c r="E980" s="610"/>
      <c r="F980" s="610"/>
      <c r="G980" s="610"/>
      <c r="H980" s="610"/>
      <c r="I980" s="610"/>
      <c r="J980" s="610" t="s">
        <v>5793</v>
      </c>
      <c r="L980" s="600"/>
      <c r="M980" s="597"/>
    </row>
    <row r="981" spans="1:13">
      <c r="A981" s="584" t="s">
        <v>5803</v>
      </c>
      <c r="B981" s="610"/>
      <c r="C981" s="610"/>
      <c r="D981" s="610"/>
      <c r="E981" s="610"/>
      <c r="F981" s="610"/>
      <c r="G981" s="610"/>
      <c r="H981" s="610"/>
      <c r="I981" s="610"/>
      <c r="J981" s="610" t="s">
        <v>219</v>
      </c>
      <c r="L981" s="600"/>
      <c r="M981" s="413" t="s">
        <v>508</v>
      </c>
    </row>
    <row r="982" spans="1:13">
      <c r="A982" s="585" t="s">
        <v>5804</v>
      </c>
      <c r="B982" s="610"/>
      <c r="C982" s="610"/>
      <c r="D982" s="610"/>
      <c r="E982" s="610"/>
      <c r="F982" s="610"/>
      <c r="G982" s="610"/>
      <c r="H982" s="610"/>
      <c r="I982" s="610"/>
      <c r="J982" s="610" t="s">
        <v>355</v>
      </c>
      <c r="L982" s="600"/>
      <c r="M982" s="597"/>
    </row>
    <row r="983" spans="1:13">
      <c r="A983" s="584" t="s">
        <v>5805</v>
      </c>
      <c r="B983" s="610"/>
      <c r="C983" s="610"/>
      <c r="D983" s="610"/>
      <c r="E983" s="610"/>
      <c r="F983" s="610"/>
      <c r="G983" s="610"/>
      <c r="H983" s="610"/>
      <c r="I983" s="610"/>
      <c r="J983" s="610" t="s">
        <v>5779</v>
      </c>
      <c r="L983" s="600"/>
      <c r="M983" s="413" t="s">
        <v>2587</v>
      </c>
    </row>
    <row r="984" spans="1:13">
      <c r="A984" s="585" t="s">
        <v>5806</v>
      </c>
      <c r="B984" s="610"/>
      <c r="C984" s="610"/>
      <c r="D984" s="610"/>
      <c r="E984" s="610"/>
      <c r="F984" s="610"/>
      <c r="G984" s="610"/>
      <c r="H984" s="610"/>
      <c r="I984" s="610"/>
      <c r="J984" s="610" t="s">
        <v>5780</v>
      </c>
      <c r="L984" s="600"/>
      <c r="M984" s="597"/>
    </row>
    <row r="985" spans="1:13">
      <c r="A985" s="584" t="s">
        <v>5807</v>
      </c>
      <c r="B985" s="610"/>
      <c r="C985" s="610"/>
      <c r="D985" s="610"/>
      <c r="E985" s="610"/>
      <c r="F985" s="610"/>
      <c r="G985" s="610"/>
      <c r="H985" s="610"/>
      <c r="I985" s="610"/>
      <c r="J985" s="610" t="s">
        <v>5794</v>
      </c>
      <c r="L985" s="600"/>
      <c r="M985" s="413" t="s">
        <v>5779</v>
      </c>
    </row>
    <row r="986" spans="1:13">
      <c r="A986" s="585" t="s">
        <v>5808</v>
      </c>
      <c r="B986" s="610"/>
      <c r="C986" s="610"/>
      <c r="D986" s="610"/>
      <c r="E986" s="610"/>
      <c r="F986" s="610"/>
      <c r="G986" s="610"/>
      <c r="H986" s="610"/>
      <c r="I986" s="610"/>
      <c r="J986" s="610" t="s">
        <v>2760</v>
      </c>
      <c r="L986" s="600"/>
      <c r="M986" s="597"/>
    </row>
    <row r="987" spans="1:13">
      <c r="A987" s="584" t="s">
        <v>5809</v>
      </c>
      <c r="B987" s="610"/>
      <c r="C987" s="610"/>
      <c r="D987" s="610"/>
      <c r="E987" s="610"/>
      <c r="F987" s="610"/>
      <c r="G987" s="610"/>
      <c r="H987" s="610"/>
      <c r="I987" s="610"/>
      <c r="J987" s="610" t="s">
        <v>217</v>
      </c>
      <c r="L987" s="600"/>
      <c r="M987" s="413" t="s">
        <v>7040</v>
      </c>
    </row>
    <row r="988" spans="1:13">
      <c r="A988" s="585" t="s">
        <v>5810</v>
      </c>
      <c r="B988" s="610"/>
      <c r="C988" s="610"/>
      <c r="D988" s="610"/>
      <c r="E988" s="610"/>
      <c r="F988" s="610"/>
      <c r="G988" s="610"/>
      <c r="H988" s="610"/>
      <c r="I988" s="610"/>
      <c r="J988" s="610" t="s">
        <v>147</v>
      </c>
      <c r="L988" s="600"/>
      <c r="M988" s="597"/>
    </row>
    <row r="989" spans="1:13">
      <c r="A989" s="584" t="s">
        <v>5811</v>
      </c>
      <c r="B989" s="610"/>
      <c r="C989" s="610"/>
      <c r="D989" s="610"/>
      <c r="E989" s="610"/>
      <c r="F989" s="610"/>
      <c r="G989" s="610"/>
      <c r="H989" s="610"/>
      <c r="I989" s="610"/>
      <c r="J989" s="610" t="s">
        <v>2587</v>
      </c>
      <c r="L989" s="600"/>
      <c r="M989" s="413" t="s">
        <v>7042</v>
      </c>
    </row>
    <row r="990" spans="1:13">
      <c r="A990" s="585" t="s">
        <v>5812</v>
      </c>
      <c r="B990" s="610"/>
      <c r="C990" s="610"/>
      <c r="D990" s="610"/>
      <c r="E990" s="610"/>
      <c r="F990" s="610"/>
      <c r="G990" s="610"/>
      <c r="H990" s="610"/>
      <c r="I990" s="610"/>
      <c r="J990" s="610" t="s">
        <v>147</v>
      </c>
      <c r="L990" s="600"/>
      <c r="M990" s="597"/>
    </row>
    <row r="991" spans="1:13">
      <c r="A991" s="584" t="s">
        <v>5813</v>
      </c>
      <c r="B991" s="610"/>
      <c r="C991" s="610"/>
      <c r="D991" s="610"/>
      <c r="E991" s="610"/>
      <c r="F991" s="610"/>
      <c r="G991" s="610"/>
      <c r="H991" s="610"/>
      <c r="I991" s="610"/>
      <c r="J991" s="610" t="s">
        <v>2704</v>
      </c>
      <c r="L991" s="600"/>
      <c r="M991" s="413" t="s">
        <v>383</v>
      </c>
    </row>
    <row r="992" spans="1:13">
      <c r="A992" s="585" t="s">
        <v>5814</v>
      </c>
      <c r="B992" s="610"/>
      <c r="C992" s="610"/>
      <c r="D992" s="610"/>
      <c r="E992" s="610"/>
      <c r="F992" s="610"/>
      <c r="G992" s="610"/>
      <c r="H992" s="610"/>
      <c r="I992" s="610"/>
      <c r="J992" s="610" t="s">
        <v>249</v>
      </c>
      <c r="L992" s="600"/>
      <c r="M992" s="597"/>
    </row>
    <row r="993" spans="1:13">
      <c r="A993" s="584" t="s">
        <v>5795</v>
      </c>
      <c r="B993" s="578"/>
      <c r="C993" s="578"/>
      <c r="D993" s="578"/>
      <c r="E993" s="578"/>
      <c r="F993" s="578"/>
      <c r="G993" s="578"/>
      <c r="H993" s="578"/>
      <c r="I993" s="578"/>
      <c r="J993" s="578" t="s">
        <v>5781</v>
      </c>
      <c r="L993" s="600"/>
      <c r="M993" s="597"/>
    </row>
    <row r="994" spans="1:13">
      <c r="A994" s="585" t="s">
        <v>5796</v>
      </c>
      <c r="B994" s="600"/>
      <c r="C994" s="600"/>
      <c r="D994" s="600"/>
      <c r="E994" s="600"/>
      <c r="F994" s="600"/>
      <c r="G994" s="600"/>
      <c r="H994" s="600"/>
      <c r="J994" s="600" t="s">
        <v>242</v>
      </c>
      <c r="L994" s="600"/>
      <c r="M994" s="597"/>
    </row>
    <row r="995" spans="1:13">
      <c r="A995" s="584" t="s">
        <v>5797</v>
      </c>
      <c r="B995" s="600"/>
      <c r="C995" s="600"/>
      <c r="D995" s="600"/>
      <c r="E995" s="600"/>
      <c r="F995" s="600"/>
      <c r="G995" s="600"/>
      <c r="H995" s="600"/>
      <c r="J995" s="600" t="s">
        <v>2699</v>
      </c>
      <c r="L995" s="600"/>
      <c r="M995" s="597"/>
    </row>
    <row r="996" spans="1:13">
      <c r="A996" s="585" t="s">
        <v>5798</v>
      </c>
      <c r="B996" s="600"/>
      <c r="C996" s="600"/>
      <c r="D996" s="600"/>
      <c r="E996" s="600"/>
      <c r="F996" s="600"/>
      <c r="G996" s="600"/>
      <c r="H996" s="600"/>
      <c r="J996" s="600" t="s">
        <v>1364</v>
      </c>
      <c r="L996" s="600"/>
      <c r="M996" s="597"/>
    </row>
    <row r="997" spans="1:13">
      <c r="A997" s="584" t="s">
        <v>5799</v>
      </c>
      <c r="B997" s="600"/>
      <c r="C997" s="600"/>
      <c r="D997" s="600"/>
      <c r="E997" s="600"/>
      <c r="F997" s="600"/>
      <c r="G997" s="600"/>
      <c r="H997" s="600"/>
      <c r="J997" s="600" t="s">
        <v>5792</v>
      </c>
      <c r="L997" s="600"/>
      <c r="M997" s="597"/>
    </row>
    <row r="998" spans="1:13">
      <c r="A998" s="585" t="s">
        <v>5800</v>
      </c>
      <c r="B998" s="600"/>
      <c r="C998" s="600"/>
      <c r="D998" s="600"/>
      <c r="E998" s="600"/>
      <c r="F998" s="600"/>
      <c r="G998" s="600"/>
      <c r="H998" s="600"/>
      <c r="J998" s="600" t="s">
        <v>242</v>
      </c>
      <c r="L998" s="600"/>
      <c r="M998" s="597"/>
    </row>
    <row r="999" spans="1:13">
      <c r="A999" s="584" t="s">
        <v>5801</v>
      </c>
      <c r="B999" s="600"/>
      <c r="C999" s="600"/>
      <c r="D999" s="600"/>
      <c r="E999" s="600"/>
      <c r="F999" s="600"/>
      <c r="G999" s="600"/>
      <c r="H999" s="600"/>
      <c r="J999" s="600" t="s">
        <v>3730</v>
      </c>
      <c r="L999" s="600"/>
      <c r="M999" s="597"/>
    </row>
    <row r="1000" spans="1:13">
      <c r="A1000" s="585" t="s">
        <v>5802</v>
      </c>
      <c r="B1000" s="600"/>
      <c r="C1000" s="600"/>
      <c r="D1000" s="600"/>
      <c r="E1000" s="600"/>
      <c r="F1000" s="600"/>
      <c r="G1000" s="600"/>
      <c r="H1000" s="600"/>
      <c r="J1000" s="600" t="s">
        <v>5793</v>
      </c>
      <c r="L1000" s="600"/>
      <c r="M1000" s="597"/>
    </row>
    <row r="1001" spans="1:13">
      <c r="A1001" s="584" t="s">
        <v>5803</v>
      </c>
      <c r="B1001" s="600"/>
      <c r="C1001" s="600"/>
      <c r="D1001" s="600"/>
      <c r="E1001" s="600"/>
      <c r="F1001" s="600"/>
      <c r="G1001" s="600"/>
      <c r="H1001" s="600"/>
      <c r="J1001" s="600" t="s">
        <v>219</v>
      </c>
      <c r="L1001" s="600"/>
      <c r="M1001" s="597"/>
    </row>
    <row r="1002" spans="1:13">
      <c r="A1002" s="585" t="s">
        <v>5804</v>
      </c>
      <c r="B1002" s="600"/>
      <c r="C1002" s="600"/>
      <c r="D1002" s="600"/>
      <c r="E1002" s="600"/>
      <c r="F1002" s="600"/>
      <c r="G1002" s="600"/>
      <c r="H1002" s="600"/>
      <c r="J1002" s="600" t="s">
        <v>355</v>
      </c>
      <c r="L1002" s="600"/>
      <c r="M1002" s="597"/>
    </row>
    <row r="1003" spans="1:13">
      <c r="A1003" s="584" t="s">
        <v>5805</v>
      </c>
      <c r="B1003" s="600"/>
      <c r="C1003" s="600"/>
      <c r="D1003" s="600"/>
      <c r="E1003" s="600"/>
      <c r="F1003" s="600"/>
      <c r="G1003" s="600"/>
      <c r="H1003" s="600"/>
      <c r="J1003" s="600" t="s">
        <v>5779</v>
      </c>
      <c r="L1003" s="600"/>
      <c r="M1003" s="597"/>
    </row>
    <row r="1004" spans="1:13">
      <c r="A1004" s="585" t="s">
        <v>5806</v>
      </c>
      <c r="B1004" s="600"/>
      <c r="C1004" s="600"/>
      <c r="D1004" s="600"/>
      <c r="E1004" s="600"/>
      <c r="F1004" s="600"/>
      <c r="G1004" s="600"/>
      <c r="H1004" s="600"/>
      <c r="J1004" s="600" t="s">
        <v>5780</v>
      </c>
      <c r="L1004" s="600"/>
      <c r="M1004" s="597"/>
    </row>
    <row r="1005" spans="1:13">
      <c r="A1005" s="584" t="s">
        <v>5807</v>
      </c>
      <c r="B1005" s="600"/>
      <c r="C1005" s="600"/>
      <c r="D1005" s="600"/>
      <c r="E1005" s="600"/>
      <c r="F1005" s="600"/>
      <c r="G1005" s="600"/>
      <c r="H1005" s="600"/>
      <c r="J1005" s="600" t="s">
        <v>5794</v>
      </c>
      <c r="L1005" s="600"/>
      <c r="M1005" s="597"/>
    </row>
    <row r="1006" spans="1:13">
      <c r="A1006" s="585" t="s">
        <v>5808</v>
      </c>
      <c r="B1006" s="600"/>
      <c r="C1006" s="600"/>
      <c r="D1006" s="600"/>
      <c r="E1006" s="600"/>
      <c r="F1006" s="600"/>
      <c r="G1006" s="600"/>
      <c r="H1006" s="600"/>
      <c r="J1006" s="600" t="s">
        <v>2760</v>
      </c>
      <c r="L1006" s="600"/>
      <c r="M1006" s="597"/>
    </row>
    <row r="1007" spans="1:13">
      <c r="A1007" s="584" t="s">
        <v>5809</v>
      </c>
      <c r="B1007" s="600"/>
      <c r="C1007" s="600"/>
      <c r="D1007" s="600"/>
      <c r="E1007" s="600"/>
      <c r="F1007" s="600"/>
      <c r="G1007" s="600"/>
      <c r="H1007" s="600"/>
      <c r="J1007" s="600" t="s">
        <v>217</v>
      </c>
      <c r="L1007" s="600"/>
      <c r="M1007" s="597"/>
    </row>
    <row r="1008" spans="1:13">
      <c r="A1008" s="585" t="s">
        <v>5810</v>
      </c>
      <c r="B1008" s="600"/>
      <c r="C1008" s="600"/>
      <c r="D1008" s="600"/>
      <c r="E1008" s="600"/>
      <c r="F1008" s="600"/>
      <c r="G1008" s="600"/>
      <c r="H1008" s="600"/>
      <c r="J1008" s="600" t="s">
        <v>147</v>
      </c>
      <c r="L1008" s="600"/>
      <c r="M1008" s="597"/>
    </row>
    <row r="1009" spans="1:13">
      <c r="A1009" s="584" t="s">
        <v>5811</v>
      </c>
      <c r="B1009" s="600"/>
      <c r="C1009" s="600"/>
      <c r="D1009" s="600"/>
      <c r="E1009" s="600"/>
      <c r="F1009" s="600"/>
      <c r="G1009" s="600"/>
      <c r="H1009" s="600"/>
      <c r="J1009" s="600" t="s">
        <v>2587</v>
      </c>
      <c r="L1009" s="600"/>
      <c r="M1009" s="597"/>
    </row>
    <row r="1010" spans="1:13">
      <c r="A1010" s="585" t="s">
        <v>5812</v>
      </c>
      <c r="B1010" s="600"/>
      <c r="C1010" s="600"/>
      <c r="D1010" s="600"/>
      <c r="E1010" s="600"/>
      <c r="F1010" s="600"/>
      <c r="G1010" s="600"/>
      <c r="H1010" s="600"/>
      <c r="J1010" s="600" t="s">
        <v>147</v>
      </c>
      <c r="L1010" s="600"/>
      <c r="M1010" s="597"/>
    </row>
    <row r="1011" spans="1:13">
      <c r="A1011" s="584" t="s">
        <v>5813</v>
      </c>
      <c r="B1011" s="600"/>
      <c r="C1011" s="600"/>
      <c r="D1011" s="600"/>
      <c r="E1011" s="600"/>
      <c r="F1011" s="600"/>
      <c r="G1011" s="600"/>
      <c r="H1011" s="600"/>
      <c r="J1011" s="600" t="s">
        <v>2704</v>
      </c>
      <c r="L1011" s="600"/>
      <c r="M1011" s="597"/>
    </row>
    <row r="1012" spans="1:13" ht="13.5" thickBot="1">
      <c r="A1012" s="586" t="s">
        <v>5814</v>
      </c>
      <c r="B1012" s="596"/>
      <c r="C1012" s="596"/>
      <c r="D1012" s="596"/>
      <c r="E1012" s="596"/>
      <c r="F1012" s="596"/>
      <c r="G1012" s="596"/>
      <c r="H1012" s="596"/>
      <c r="I1012" s="596"/>
      <c r="J1012" s="596" t="s">
        <v>249</v>
      </c>
      <c r="K1012" s="596"/>
      <c r="L1012" s="596"/>
      <c r="M1012" s="598"/>
    </row>
  </sheetData>
  <mergeCells count="1">
    <mergeCell ref="A10:M10"/>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933"/>
  <sheetViews>
    <sheetView zoomScale="80" zoomScaleNormal="80" workbookViewId="0">
      <pane xSplit="1" ySplit="10" topLeftCell="B11" activePane="bottomRight" state="frozen"/>
      <selection pane="topRight" activeCell="B1" sqref="B1"/>
      <selection pane="bottomLeft" activeCell="A11" sqref="A11"/>
      <selection pane="bottomRight"/>
    </sheetView>
  </sheetViews>
  <sheetFormatPr defaultRowHeight="12.75"/>
  <cols>
    <col min="1" max="1" width="19" style="543" bestFit="1" customWidth="1"/>
    <col min="2" max="7" width="30.7109375" style="543" customWidth="1"/>
    <col min="8" max="8" width="28.5703125" style="543" customWidth="1"/>
    <col min="9" max="9" width="30.7109375" style="543" customWidth="1"/>
    <col min="10" max="10" width="31" style="543" customWidth="1"/>
    <col min="11" max="11" width="31" style="600" customWidth="1"/>
    <col min="12" max="13" width="20.7109375" style="600" customWidth="1"/>
    <col min="14" max="16384" width="9.140625" style="543"/>
  </cols>
  <sheetData>
    <row r="1" spans="1:13">
      <c r="A1" s="555"/>
      <c r="B1" s="554"/>
      <c r="C1" s="1012"/>
      <c r="D1" s="1012"/>
      <c r="E1" s="566"/>
      <c r="F1" s="553"/>
      <c r="G1" s="554"/>
      <c r="H1" s="554"/>
    </row>
    <row r="2" spans="1:13">
      <c r="A2" s="554"/>
      <c r="B2" s="554"/>
      <c r="C2" s="1012"/>
      <c r="D2" s="1012"/>
      <c r="E2" s="579" t="s">
        <v>112</v>
      </c>
      <c r="F2" s="579"/>
      <c r="G2" s="579"/>
      <c r="H2" s="554"/>
    </row>
    <row r="3" spans="1:13">
      <c r="A3" s="554"/>
      <c r="B3" s="554"/>
      <c r="C3" s="554"/>
      <c r="D3" s="554"/>
      <c r="E3" s="579"/>
      <c r="F3" s="579"/>
      <c r="G3" s="579"/>
      <c r="H3" s="554"/>
    </row>
    <row r="4" spans="1:13">
      <c r="A4" s="554"/>
      <c r="B4" s="554"/>
      <c r="C4" s="554"/>
      <c r="D4" s="554"/>
      <c r="E4" s="579"/>
      <c r="F4" s="579"/>
      <c r="G4" s="579"/>
      <c r="H4" s="554"/>
    </row>
    <row r="5" spans="1:13">
      <c r="A5" s="554"/>
      <c r="B5" s="554"/>
      <c r="C5" s="554"/>
      <c r="D5" s="554"/>
      <c r="E5" s="558"/>
      <c r="F5" s="553"/>
      <c r="G5" s="554"/>
      <c r="H5" s="554"/>
    </row>
    <row r="6" spans="1:13">
      <c r="A6" s="554"/>
      <c r="B6" s="554"/>
      <c r="C6" s="554"/>
      <c r="D6" s="554"/>
      <c r="E6" s="558"/>
      <c r="F6" s="553"/>
      <c r="G6" s="554"/>
      <c r="H6" s="554"/>
    </row>
    <row r="7" spans="1:13">
      <c r="A7" s="554"/>
      <c r="B7" s="554"/>
      <c r="C7" s="554"/>
      <c r="D7" s="554"/>
      <c r="E7" s="558"/>
      <c r="F7" s="553"/>
      <c r="G7" s="554"/>
      <c r="H7" s="554"/>
    </row>
    <row r="8" spans="1:13">
      <c r="A8" s="554"/>
      <c r="B8" s="554"/>
      <c r="C8" s="554"/>
      <c r="D8" s="554"/>
      <c r="E8" s="558"/>
      <c r="F8" s="553"/>
      <c r="G8" s="554"/>
      <c r="H8" s="554"/>
    </row>
    <row r="9" spans="1:13" ht="13.5" thickBot="1">
      <c r="A9" s="554"/>
      <c r="B9" s="554"/>
      <c r="C9" s="554"/>
      <c r="D9" s="554"/>
      <c r="E9" s="558"/>
      <c r="F9" s="1202"/>
      <c r="G9" s="554"/>
      <c r="H9" s="554"/>
    </row>
    <row r="10" spans="1:13" ht="13.5" customHeight="1" thickBot="1">
      <c r="A10" s="1439" t="s">
        <v>89</v>
      </c>
      <c r="B10" s="1440"/>
      <c r="C10" s="1440"/>
      <c r="D10" s="1440"/>
      <c r="E10" s="1440"/>
      <c r="F10" s="1440"/>
      <c r="G10" s="1440"/>
      <c r="H10" s="1440"/>
      <c r="I10" s="1440"/>
      <c r="J10" s="1440"/>
      <c r="K10" s="1440"/>
      <c r="L10" s="1440"/>
      <c r="M10" s="1441"/>
    </row>
    <row r="11" spans="1:13">
      <c r="A11" s="655" t="s">
        <v>17</v>
      </c>
      <c r="B11" s="654" t="s">
        <v>16</v>
      </c>
      <c r="C11" s="654" t="s">
        <v>1829</v>
      </c>
      <c r="D11" s="654" t="s">
        <v>1830</v>
      </c>
      <c r="E11" s="654" t="s">
        <v>2325</v>
      </c>
      <c r="F11" s="654">
        <v>2013</v>
      </c>
      <c r="G11" s="654" t="s">
        <v>3553</v>
      </c>
      <c r="H11" s="654" t="s">
        <v>4165</v>
      </c>
      <c r="I11" s="656" t="s">
        <v>4674</v>
      </c>
      <c r="J11" s="656" t="s">
        <v>4675</v>
      </c>
      <c r="K11" s="654" t="s">
        <v>5846</v>
      </c>
      <c r="L11" s="651" t="s">
        <v>6494</v>
      </c>
      <c r="M11" s="756" t="s">
        <v>6914</v>
      </c>
    </row>
    <row r="12" spans="1:13">
      <c r="A12" s="584" t="s">
        <v>69</v>
      </c>
      <c r="B12" s="580" t="s">
        <v>680</v>
      </c>
      <c r="C12" s="578" t="s">
        <v>448</v>
      </c>
      <c r="D12" s="578" t="s">
        <v>1831</v>
      </c>
      <c r="E12" s="565" t="s">
        <v>2335</v>
      </c>
      <c r="F12" s="565" t="s">
        <v>251</v>
      </c>
      <c r="G12" s="565" t="s">
        <v>251</v>
      </c>
      <c r="H12" s="565" t="s">
        <v>251</v>
      </c>
      <c r="I12" s="565" t="s">
        <v>1225</v>
      </c>
      <c r="J12" s="565" t="s">
        <v>251</v>
      </c>
      <c r="K12" s="600" t="s">
        <v>5992</v>
      </c>
      <c r="M12" s="597"/>
    </row>
    <row r="13" spans="1:13">
      <c r="A13" s="585" t="s">
        <v>70</v>
      </c>
      <c r="B13" s="581" t="s">
        <v>160</v>
      </c>
      <c r="C13" s="578" t="s">
        <v>334</v>
      </c>
      <c r="D13" s="578" t="s">
        <v>252</v>
      </c>
      <c r="E13" s="578" t="s">
        <v>1390</v>
      </c>
      <c r="F13" s="578" t="s">
        <v>252</v>
      </c>
      <c r="G13" s="578" t="s">
        <v>3564</v>
      </c>
      <c r="H13" s="578" t="s">
        <v>3564</v>
      </c>
      <c r="I13" s="578"/>
      <c r="J13" s="578" t="s">
        <v>3564</v>
      </c>
      <c r="M13" s="597"/>
    </row>
    <row r="14" spans="1:13">
      <c r="A14" s="584" t="s">
        <v>71</v>
      </c>
      <c r="B14" s="580" t="s">
        <v>216</v>
      </c>
      <c r="C14" s="578" t="s">
        <v>708</v>
      </c>
      <c r="D14" s="578" t="s">
        <v>1882</v>
      </c>
      <c r="E14" s="578" t="s">
        <v>499</v>
      </c>
      <c r="F14" s="578" t="s">
        <v>799</v>
      </c>
      <c r="G14" s="565" t="s">
        <v>3565</v>
      </c>
      <c r="H14" s="578" t="s">
        <v>3565</v>
      </c>
      <c r="I14" s="578"/>
      <c r="J14" s="600"/>
      <c r="M14" s="597"/>
    </row>
    <row r="15" spans="1:13">
      <c r="A15" s="585" t="s">
        <v>72</v>
      </c>
      <c r="B15" s="581" t="s">
        <v>334</v>
      </c>
      <c r="C15" s="578" t="s">
        <v>709</v>
      </c>
      <c r="D15" s="578" t="s">
        <v>1742</v>
      </c>
      <c r="E15" s="578" t="s">
        <v>447</v>
      </c>
      <c r="F15" s="578" t="s">
        <v>1742</v>
      </c>
      <c r="G15" s="578" t="s">
        <v>3566</v>
      </c>
      <c r="H15" s="578" t="s">
        <v>3566</v>
      </c>
      <c r="I15" s="578"/>
      <c r="J15" s="600"/>
      <c r="M15" s="597"/>
    </row>
    <row r="16" spans="1:13">
      <c r="A16" s="584" t="s">
        <v>73</v>
      </c>
      <c r="B16" s="580" t="s">
        <v>681</v>
      </c>
      <c r="C16" s="578" t="s">
        <v>1883</v>
      </c>
      <c r="D16" s="578" t="s">
        <v>1743</v>
      </c>
      <c r="E16" s="578" t="s">
        <v>2336</v>
      </c>
      <c r="F16" s="578" t="s">
        <v>1743</v>
      </c>
      <c r="G16" s="565" t="s">
        <v>2336</v>
      </c>
      <c r="H16" s="578" t="s">
        <v>2336</v>
      </c>
      <c r="I16" s="578"/>
      <c r="J16" s="600"/>
      <c r="M16" s="597"/>
    </row>
    <row r="17" spans="1:13">
      <c r="A17" s="585" t="s">
        <v>74</v>
      </c>
      <c r="B17" s="581" t="s">
        <v>355</v>
      </c>
      <c r="C17" s="578" t="s">
        <v>355</v>
      </c>
      <c r="D17" s="578" t="s">
        <v>1390</v>
      </c>
      <c r="E17" s="578" t="s">
        <v>2337</v>
      </c>
      <c r="F17" s="578" t="s">
        <v>1390</v>
      </c>
      <c r="G17" s="578" t="s">
        <v>2337</v>
      </c>
      <c r="H17" s="578" t="s">
        <v>2337</v>
      </c>
      <c r="I17" s="578"/>
      <c r="J17" s="600"/>
      <c r="M17" s="597"/>
    </row>
    <row r="18" spans="1:13">
      <c r="A18" s="584" t="s">
        <v>75</v>
      </c>
      <c r="B18" s="580" t="s">
        <v>1883</v>
      </c>
      <c r="C18" s="578" t="s">
        <v>710</v>
      </c>
      <c r="D18" s="578" t="s">
        <v>448</v>
      </c>
      <c r="E18" s="578"/>
      <c r="F18" s="578" t="s">
        <v>448</v>
      </c>
      <c r="G18" s="565"/>
      <c r="H18" s="578"/>
      <c r="I18" s="578"/>
      <c r="J18" s="600"/>
      <c r="M18" s="597"/>
    </row>
    <row r="19" spans="1:13">
      <c r="A19" s="585" t="s">
        <v>76</v>
      </c>
      <c r="B19" s="581" t="s">
        <v>355</v>
      </c>
      <c r="C19" s="578" t="s">
        <v>2187</v>
      </c>
      <c r="D19" s="578" t="s">
        <v>1390</v>
      </c>
      <c r="E19" s="578"/>
      <c r="F19" s="578" t="s">
        <v>1390</v>
      </c>
      <c r="G19" s="578"/>
      <c r="H19" s="578"/>
      <c r="I19" s="578"/>
      <c r="J19" s="600"/>
      <c r="M19" s="597"/>
    </row>
    <row r="20" spans="1:13">
      <c r="A20" s="584" t="s">
        <v>77</v>
      </c>
      <c r="B20" s="580" t="s">
        <v>682</v>
      </c>
      <c r="C20" s="578" t="s">
        <v>248</v>
      </c>
      <c r="D20" s="578" t="s">
        <v>212</v>
      </c>
      <c r="E20" s="578"/>
      <c r="F20" s="578" t="s">
        <v>212</v>
      </c>
      <c r="G20" s="565"/>
      <c r="H20" s="578"/>
      <c r="I20" s="578"/>
      <c r="J20" s="600"/>
      <c r="M20" s="597"/>
    </row>
    <row r="21" spans="1:13">
      <c r="A21" s="585" t="s">
        <v>78</v>
      </c>
      <c r="B21" s="581" t="s">
        <v>447</v>
      </c>
      <c r="C21" s="578" t="s">
        <v>334</v>
      </c>
      <c r="D21" s="578" t="s">
        <v>1389</v>
      </c>
      <c r="E21" s="578"/>
      <c r="F21" s="578" t="s">
        <v>1389</v>
      </c>
      <c r="G21" s="578"/>
      <c r="H21" s="578"/>
      <c r="I21" s="578"/>
      <c r="J21" s="600"/>
      <c r="M21" s="597"/>
    </row>
    <row r="22" spans="1:13">
      <c r="A22" s="584" t="s">
        <v>79</v>
      </c>
      <c r="B22" s="580" t="s">
        <v>219</v>
      </c>
      <c r="C22" s="578" t="s">
        <v>253</v>
      </c>
      <c r="D22" s="578" t="s">
        <v>1883</v>
      </c>
      <c r="E22" s="578"/>
      <c r="F22" s="578" t="s">
        <v>277</v>
      </c>
      <c r="G22" s="565"/>
      <c r="H22" s="578"/>
      <c r="I22" s="578"/>
      <c r="J22" s="600"/>
      <c r="M22" s="597"/>
    </row>
    <row r="23" spans="1:13">
      <c r="A23" s="585" t="s">
        <v>80</v>
      </c>
      <c r="B23" s="581" t="s">
        <v>355</v>
      </c>
      <c r="C23" s="578" t="s">
        <v>305</v>
      </c>
      <c r="D23" s="578" t="s">
        <v>355</v>
      </c>
      <c r="E23" s="578"/>
      <c r="F23" s="578" t="s">
        <v>355</v>
      </c>
      <c r="G23" s="578"/>
      <c r="H23" s="578"/>
      <c r="I23" s="578"/>
      <c r="J23" s="600"/>
      <c r="M23" s="597"/>
    </row>
    <row r="24" spans="1:13">
      <c r="A24" s="584" t="s">
        <v>81</v>
      </c>
      <c r="B24" s="580" t="s">
        <v>1831</v>
      </c>
      <c r="C24" s="578" t="s">
        <v>216</v>
      </c>
      <c r="D24" s="578" t="s">
        <v>2188</v>
      </c>
      <c r="E24" s="578"/>
      <c r="F24" s="578" t="s">
        <v>1744</v>
      </c>
      <c r="G24" s="565"/>
      <c r="H24" s="578"/>
      <c r="I24" s="578"/>
      <c r="J24" s="600"/>
      <c r="M24" s="597"/>
    </row>
    <row r="25" spans="1:13">
      <c r="A25" s="585" t="s">
        <v>82</v>
      </c>
      <c r="B25" s="581" t="s">
        <v>252</v>
      </c>
      <c r="C25" s="578" t="s">
        <v>334</v>
      </c>
      <c r="D25" s="578" t="s">
        <v>355</v>
      </c>
      <c r="E25" s="578"/>
      <c r="F25" s="578" t="s">
        <v>355</v>
      </c>
      <c r="G25" s="578"/>
      <c r="H25" s="578"/>
      <c r="I25" s="578"/>
      <c r="J25" s="600"/>
      <c r="M25" s="597"/>
    </row>
    <row r="26" spans="1:13">
      <c r="A26" s="584" t="s">
        <v>83</v>
      </c>
      <c r="B26" s="580" t="s">
        <v>253</v>
      </c>
      <c r="C26" s="578" t="s">
        <v>1831</v>
      </c>
      <c r="D26" s="578" t="s">
        <v>114</v>
      </c>
      <c r="E26" s="578"/>
      <c r="F26" s="578" t="s">
        <v>219</v>
      </c>
      <c r="G26" s="565"/>
      <c r="H26" s="578"/>
      <c r="I26" s="578"/>
      <c r="J26" s="600"/>
      <c r="M26" s="597"/>
    </row>
    <row r="27" spans="1:13">
      <c r="A27" s="585" t="s">
        <v>84</v>
      </c>
      <c r="B27" s="581" t="s">
        <v>305</v>
      </c>
      <c r="C27" s="578" t="s">
        <v>252</v>
      </c>
      <c r="D27" s="578" t="s">
        <v>114</v>
      </c>
      <c r="E27" s="578"/>
      <c r="F27" s="578" t="s">
        <v>355</v>
      </c>
      <c r="G27" s="578"/>
      <c r="H27" s="578"/>
      <c r="I27" s="578"/>
      <c r="J27" s="600"/>
      <c r="M27" s="597"/>
    </row>
    <row r="28" spans="1:13">
      <c r="A28" s="584" t="s">
        <v>85</v>
      </c>
      <c r="B28" s="580" t="s">
        <v>114</v>
      </c>
      <c r="C28" s="578" t="s">
        <v>173</v>
      </c>
      <c r="D28" s="578" t="s">
        <v>114</v>
      </c>
      <c r="E28" s="578"/>
      <c r="F28" s="578" t="s">
        <v>3053</v>
      </c>
      <c r="G28" s="565"/>
      <c r="H28" s="578"/>
      <c r="I28" s="578"/>
      <c r="J28" s="600"/>
      <c r="M28" s="597"/>
    </row>
    <row r="29" spans="1:13">
      <c r="A29" s="585" t="s">
        <v>86</v>
      </c>
      <c r="B29" s="581" t="s">
        <v>114</v>
      </c>
      <c r="C29" s="578" t="s">
        <v>709</v>
      </c>
      <c r="D29" s="578" t="s">
        <v>114</v>
      </c>
      <c r="E29" s="578"/>
      <c r="F29" s="578" t="s">
        <v>3054</v>
      </c>
      <c r="G29" s="578"/>
      <c r="H29" s="578"/>
      <c r="I29" s="578"/>
      <c r="J29" s="600"/>
      <c r="M29" s="597"/>
    </row>
    <row r="30" spans="1:13">
      <c r="A30" s="584" t="s">
        <v>87</v>
      </c>
      <c r="B30" s="580" t="s">
        <v>114</v>
      </c>
      <c r="C30" s="578" t="s">
        <v>114</v>
      </c>
      <c r="D30" s="578" t="s">
        <v>114</v>
      </c>
      <c r="E30" s="578"/>
      <c r="F30" s="578"/>
      <c r="G30" s="565"/>
      <c r="H30" s="578"/>
      <c r="I30" s="578"/>
      <c r="J30" s="600"/>
      <c r="M30" s="597"/>
    </row>
    <row r="31" spans="1:13">
      <c r="A31" s="585" t="s">
        <v>88</v>
      </c>
      <c r="B31" s="581" t="s">
        <v>114</v>
      </c>
      <c r="C31" s="578" t="s">
        <v>114</v>
      </c>
      <c r="D31" s="578" t="s">
        <v>114</v>
      </c>
      <c r="E31" s="578"/>
      <c r="F31" s="578"/>
      <c r="G31" s="578"/>
      <c r="H31" s="578"/>
      <c r="I31" s="578"/>
      <c r="J31" s="600"/>
      <c r="M31" s="597"/>
    </row>
    <row r="32" spans="1:13">
      <c r="A32" s="583" t="s">
        <v>18</v>
      </c>
      <c r="B32" s="582" t="s">
        <v>16</v>
      </c>
      <c r="C32" s="582" t="s">
        <v>1829</v>
      </c>
      <c r="D32" s="582" t="s">
        <v>1830</v>
      </c>
      <c r="E32" s="582" t="s">
        <v>2325</v>
      </c>
      <c r="F32" s="582">
        <v>2013</v>
      </c>
      <c r="G32" s="582" t="s">
        <v>3553</v>
      </c>
      <c r="H32" s="590" t="s">
        <v>4165</v>
      </c>
      <c r="I32" s="590" t="s">
        <v>4674</v>
      </c>
      <c r="J32" s="590" t="s">
        <v>4675</v>
      </c>
      <c r="K32" s="651" t="s">
        <v>5846</v>
      </c>
      <c r="L32" s="651" t="s">
        <v>6494</v>
      </c>
      <c r="M32" s="756" t="s">
        <v>6914</v>
      </c>
    </row>
    <row r="33" spans="1:13">
      <c r="A33" s="584" t="s">
        <v>69</v>
      </c>
      <c r="B33" s="580" t="s">
        <v>245</v>
      </c>
      <c r="C33" s="578" t="s">
        <v>2189</v>
      </c>
      <c r="D33" s="578" t="s">
        <v>2190</v>
      </c>
      <c r="E33" s="565" t="s">
        <v>850</v>
      </c>
      <c r="F33" s="565" t="s">
        <v>3114</v>
      </c>
      <c r="G33" s="565" t="s">
        <v>3570</v>
      </c>
      <c r="H33" s="565" t="s">
        <v>4186</v>
      </c>
      <c r="I33" s="565" t="s">
        <v>5220</v>
      </c>
      <c r="J33" s="600" t="s">
        <v>5151</v>
      </c>
      <c r="K33" s="600" t="s">
        <v>5992</v>
      </c>
      <c r="M33" s="597"/>
    </row>
    <row r="34" spans="1:13">
      <c r="A34" s="585" t="s">
        <v>70</v>
      </c>
      <c r="B34" s="581" t="s">
        <v>331</v>
      </c>
      <c r="C34" s="578" t="s">
        <v>160</v>
      </c>
      <c r="D34" s="578" t="s">
        <v>331</v>
      </c>
      <c r="E34" s="578" t="s">
        <v>2350</v>
      </c>
      <c r="F34" s="578" t="s">
        <v>549</v>
      </c>
      <c r="G34" s="578" t="s">
        <v>141</v>
      </c>
      <c r="H34" s="578" t="s">
        <v>4187</v>
      </c>
      <c r="I34" s="607" t="s">
        <v>210</v>
      </c>
      <c r="J34" s="600" t="s">
        <v>322</v>
      </c>
      <c r="M34" s="597"/>
    </row>
    <row r="35" spans="1:13">
      <c r="A35" s="584" t="s">
        <v>71</v>
      </c>
      <c r="B35" s="580" t="s">
        <v>371</v>
      </c>
      <c r="C35" s="578" t="s">
        <v>1883</v>
      </c>
      <c r="D35" s="578" t="s">
        <v>2191</v>
      </c>
      <c r="E35" s="578" t="s">
        <v>2351</v>
      </c>
      <c r="F35" s="578" t="s">
        <v>2351</v>
      </c>
      <c r="G35" s="578" t="s">
        <v>2338</v>
      </c>
      <c r="H35" s="578" t="s">
        <v>4188</v>
      </c>
      <c r="I35" s="607" t="s">
        <v>5221</v>
      </c>
      <c r="J35" s="600" t="s">
        <v>5152</v>
      </c>
      <c r="M35" s="597"/>
    </row>
    <row r="36" spans="1:13">
      <c r="A36" s="585" t="s">
        <v>72</v>
      </c>
      <c r="B36" s="581" t="s">
        <v>331</v>
      </c>
      <c r="C36" s="578" t="s">
        <v>207</v>
      </c>
      <c r="D36" s="578" t="s">
        <v>1636</v>
      </c>
      <c r="E36" s="578" t="s">
        <v>2091</v>
      </c>
      <c r="F36" s="578" t="s">
        <v>2091</v>
      </c>
      <c r="G36" s="578" t="s">
        <v>322</v>
      </c>
      <c r="H36" s="578" t="s">
        <v>589</v>
      </c>
      <c r="I36" s="607" t="s">
        <v>249</v>
      </c>
      <c r="J36" s="600" t="s">
        <v>322</v>
      </c>
      <c r="M36" s="597"/>
    </row>
    <row r="37" spans="1:13">
      <c r="A37" s="584" t="s">
        <v>73</v>
      </c>
      <c r="B37" s="580" t="s">
        <v>555</v>
      </c>
      <c r="C37" s="578" t="s">
        <v>729</v>
      </c>
      <c r="D37" s="578" t="s">
        <v>2192</v>
      </c>
      <c r="E37" s="578" t="s">
        <v>2352</v>
      </c>
      <c r="F37" s="578" t="s">
        <v>1059</v>
      </c>
      <c r="G37" s="578" t="s">
        <v>499</v>
      </c>
      <c r="H37" s="578" t="s">
        <v>4189</v>
      </c>
      <c r="I37" s="607" t="s">
        <v>5222</v>
      </c>
      <c r="J37" s="600"/>
      <c r="M37" s="597"/>
    </row>
    <row r="38" spans="1:13">
      <c r="A38" s="585" t="s">
        <v>74</v>
      </c>
      <c r="B38" s="581" t="s">
        <v>2042</v>
      </c>
      <c r="C38" s="578" t="s">
        <v>1839</v>
      </c>
      <c r="D38" s="578" t="s">
        <v>207</v>
      </c>
      <c r="E38" s="578" t="s">
        <v>147</v>
      </c>
      <c r="F38" s="578" t="s">
        <v>147</v>
      </c>
      <c r="G38" s="578" t="s">
        <v>163</v>
      </c>
      <c r="H38" s="578" t="s">
        <v>2909</v>
      </c>
      <c r="I38" s="607" t="s">
        <v>249</v>
      </c>
      <c r="J38" s="600"/>
      <c r="M38" s="597"/>
    </row>
    <row r="39" spans="1:13">
      <c r="A39" s="584" t="s">
        <v>75</v>
      </c>
      <c r="B39" s="580" t="s">
        <v>556</v>
      </c>
      <c r="C39" s="578" t="s">
        <v>529</v>
      </c>
      <c r="D39" s="578" t="s">
        <v>2193</v>
      </c>
      <c r="E39" s="578" t="s">
        <v>2353</v>
      </c>
      <c r="F39" s="578" t="s">
        <v>3115</v>
      </c>
      <c r="G39" s="578" t="s">
        <v>3571</v>
      </c>
      <c r="H39" s="578" t="s">
        <v>1093</v>
      </c>
      <c r="I39" s="578"/>
      <c r="J39" s="600"/>
      <c r="M39" s="597"/>
    </row>
    <row r="40" spans="1:13">
      <c r="A40" s="585" t="s">
        <v>76</v>
      </c>
      <c r="B40" s="581" t="s">
        <v>333</v>
      </c>
      <c r="C40" s="578" t="s">
        <v>358</v>
      </c>
      <c r="D40" s="578" t="s">
        <v>1836</v>
      </c>
      <c r="E40" s="578" t="s">
        <v>249</v>
      </c>
      <c r="F40" s="578" t="s">
        <v>469</v>
      </c>
      <c r="G40" s="578" t="s">
        <v>322</v>
      </c>
      <c r="H40" s="578" t="s">
        <v>4190</v>
      </c>
      <c r="I40" s="578"/>
      <c r="J40" s="600"/>
      <c r="M40" s="597"/>
    </row>
    <row r="41" spans="1:13">
      <c r="A41" s="584" t="s">
        <v>77</v>
      </c>
      <c r="B41" s="580" t="s">
        <v>557</v>
      </c>
      <c r="C41" s="578" t="s">
        <v>246</v>
      </c>
      <c r="D41" s="578" t="s">
        <v>2194</v>
      </c>
      <c r="E41" s="578" t="s">
        <v>191</v>
      </c>
      <c r="F41" s="578" t="s">
        <v>2353</v>
      </c>
      <c r="G41" s="578"/>
      <c r="H41" s="578" t="s">
        <v>371</v>
      </c>
      <c r="I41" s="578"/>
      <c r="J41" s="600"/>
      <c r="M41" s="597"/>
    </row>
    <row r="42" spans="1:13">
      <c r="A42" s="585" t="s">
        <v>78</v>
      </c>
      <c r="B42" s="581" t="s">
        <v>1839</v>
      </c>
      <c r="C42" s="578" t="s">
        <v>207</v>
      </c>
      <c r="D42" s="578" t="s">
        <v>331</v>
      </c>
      <c r="E42" s="578" t="s">
        <v>358</v>
      </c>
      <c r="F42" s="578" t="s">
        <v>249</v>
      </c>
      <c r="G42" s="578"/>
      <c r="H42" s="578" t="s">
        <v>331</v>
      </c>
      <c r="I42" s="578"/>
      <c r="J42" s="600"/>
      <c r="M42" s="597"/>
    </row>
    <row r="43" spans="1:13">
      <c r="A43" s="584" t="s">
        <v>79</v>
      </c>
      <c r="B43" s="580" t="s">
        <v>558</v>
      </c>
      <c r="C43" s="578" t="s">
        <v>734</v>
      </c>
      <c r="D43" s="578" t="s">
        <v>2189</v>
      </c>
      <c r="E43" s="578" t="s">
        <v>2354</v>
      </c>
      <c r="F43" s="578" t="s">
        <v>3116</v>
      </c>
      <c r="G43" s="578"/>
      <c r="H43" s="578" t="s">
        <v>1652</v>
      </c>
      <c r="I43" s="578"/>
      <c r="J43" s="600"/>
      <c r="M43" s="597"/>
    </row>
    <row r="44" spans="1:13">
      <c r="A44" s="585" t="s">
        <v>80</v>
      </c>
      <c r="B44" s="581" t="s">
        <v>2042</v>
      </c>
      <c r="C44" s="578" t="s">
        <v>331</v>
      </c>
      <c r="D44" s="578" t="s">
        <v>1635</v>
      </c>
      <c r="E44" s="578" t="s">
        <v>2355</v>
      </c>
      <c r="F44" s="578" t="s">
        <v>3117</v>
      </c>
      <c r="G44" s="578"/>
      <c r="H44" s="578" t="s">
        <v>254</v>
      </c>
      <c r="I44" s="578"/>
      <c r="J44" s="600"/>
      <c r="M44" s="597"/>
    </row>
    <row r="45" spans="1:13">
      <c r="A45" s="584" t="s">
        <v>81</v>
      </c>
      <c r="B45" s="580" t="s">
        <v>559</v>
      </c>
      <c r="C45" s="578" t="s">
        <v>736</v>
      </c>
      <c r="D45" s="578" t="s">
        <v>1326</v>
      </c>
      <c r="E45" s="578" t="s">
        <v>2356</v>
      </c>
      <c r="F45" s="578" t="s">
        <v>191</v>
      </c>
      <c r="G45" s="578"/>
      <c r="H45" s="578" t="s">
        <v>1633</v>
      </c>
      <c r="I45" s="578"/>
      <c r="J45" s="600"/>
      <c r="M45" s="597"/>
    </row>
    <row r="46" spans="1:13">
      <c r="A46" s="585" t="s">
        <v>82</v>
      </c>
      <c r="B46" s="581" t="s">
        <v>333</v>
      </c>
      <c r="C46" s="578" t="s">
        <v>2042</v>
      </c>
      <c r="D46" s="578" t="s">
        <v>1329</v>
      </c>
      <c r="E46" s="578" t="s">
        <v>147</v>
      </c>
      <c r="F46" s="578" t="s">
        <v>358</v>
      </c>
      <c r="G46" s="578"/>
      <c r="H46" s="578" t="s">
        <v>254</v>
      </c>
      <c r="I46" s="578"/>
      <c r="J46" s="600"/>
      <c r="M46" s="597"/>
    </row>
    <row r="47" spans="1:13" ht="25.5">
      <c r="A47" s="584" t="s">
        <v>83</v>
      </c>
      <c r="B47" s="580" t="s">
        <v>560</v>
      </c>
      <c r="C47" s="578" t="s">
        <v>224</v>
      </c>
      <c r="D47" s="578" t="s">
        <v>1637</v>
      </c>
      <c r="E47" s="578" t="s">
        <v>2342</v>
      </c>
      <c r="F47" s="578" t="s">
        <v>2356</v>
      </c>
      <c r="G47" s="578"/>
      <c r="H47" s="578" t="s">
        <v>4191</v>
      </c>
      <c r="I47" s="578"/>
      <c r="J47" s="600"/>
      <c r="M47" s="597"/>
    </row>
    <row r="48" spans="1:13">
      <c r="A48" s="585" t="s">
        <v>84</v>
      </c>
      <c r="B48" s="581" t="s">
        <v>334</v>
      </c>
      <c r="C48" s="578" t="s">
        <v>331</v>
      </c>
      <c r="D48" s="578" t="s">
        <v>2042</v>
      </c>
      <c r="E48" s="578" t="s">
        <v>322</v>
      </c>
      <c r="F48" s="578" t="s">
        <v>147</v>
      </c>
      <c r="G48" s="578"/>
      <c r="H48" s="578" t="s">
        <v>4192</v>
      </c>
      <c r="I48" s="578"/>
      <c r="J48" s="600"/>
      <c r="M48" s="597"/>
    </row>
    <row r="49" spans="1:13">
      <c r="A49" s="584" t="s">
        <v>85</v>
      </c>
      <c r="B49" s="580" t="s">
        <v>335</v>
      </c>
      <c r="C49" s="578" t="s">
        <v>568</v>
      </c>
      <c r="D49" s="578" t="s">
        <v>1328</v>
      </c>
      <c r="E49" s="578" t="s">
        <v>2357</v>
      </c>
      <c r="F49" s="578" t="s">
        <v>3118</v>
      </c>
      <c r="G49" s="578"/>
      <c r="H49" s="578" t="s">
        <v>219</v>
      </c>
      <c r="I49" s="578"/>
      <c r="J49" s="600"/>
      <c r="M49" s="597"/>
    </row>
    <row r="50" spans="1:13">
      <c r="A50" s="585" t="s">
        <v>86</v>
      </c>
      <c r="B50" s="581" t="s">
        <v>1840</v>
      </c>
      <c r="C50" s="578" t="s">
        <v>207</v>
      </c>
      <c r="D50" s="578" t="s">
        <v>2195</v>
      </c>
      <c r="E50" s="578" t="s">
        <v>316</v>
      </c>
      <c r="F50" s="578" t="s">
        <v>461</v>
      </c>
      <c r="G50" s="578"/>
      <c r="H50" s="578" t="s">
        <v>207</v>
      </c>
      <c r="I50" s="578"/>
      <c r="J50" s="600"/>
      <c r="M50" s="597"/>
    </row>
    <row r="51" spans="1:13">
      <c r="A51" s="584" t="s">
        <v>87</v>
      </c>
      <c r="B51" s="580" t="s">
        <v>246</v>
      </c>
      <c r="C51" s="578" t="s">
        <v>1710</v>
      </c>
      <c r="D51" s="578" t="s">
        <v>1325</v>
      </c>
      <c r="E51" s="578" t="s">
        <v>2358</v>
      </c>
      <c r="F51" s="578" t="s">
        <v>3119</v>
      </c>
      <c r="G51" s="578"/>
      <c r="H51" s="578" t="s">
        <v>325</v>
      </c>
      <c r="I51" s="578"/>
      <c r="J51" s="600"/>
      <c r="M51" s="597"/>
    </row>
    <row r="52" spans="1:13">
      <c r="A52" s="585" t="s">
        <v>88</v>
      </c>
      <c r="B52" s="581" t="s">
        <v>337</v>
      </c>
      <c r="C52" s="578" t="s">
        <v>163</v>
      </c>
      <c r="D52" s="578" t="s">
        <v>2042</v>
      </c>
      <c r="E52" s="578" t="s">
        <v>322</v>
      </c>
      <c r="F52" s="578" t="s">
        <v>322</v>
      </c>
      <c r="G52" s="578"/>
      <c r="H52" s="578" t="s">
        <v>254</v>
      </c>
      <c r="I52" s="578"/>
      <c r="J52" s="600"/>
      <c r="M52" s="597"/>
    </row>
    <row r="53" spans="1:13">
      <c r="A53" s="583" t="s">
        <v>19</v>
      </c>
      <c r="B53" s="582" t="s">
        <v>16</v>
      </c>
      <c r="C53" s="582" t="s">
        <v>1829</v>
      </c>
      <c r="D53" s="582" t="s">
        <v>1830</v>
      </c>
      <c r="E53" s="582" t="s">
        <v>2325</v>
      </c>
      <c r="F53" s="582">
        <v>2013</v>
      </c>
      <c r="G53" s="582" t="s">
        <v>3553</v>
      </c>
      <c r="H53" s="590" t="s">
        <v>4165</v>
      </c>
      <c r="I53" s="590" t="s">
        <v>4674</v>
      </c>
      <c r="J53" s="590" t="s">
        <v>4675</v>
      </c>
      <c r="K53" s="651" t="s">
        <v>5846</v>
      </c>
      <c r="L53" s="651" t="s">
        <v>6494</v>
      </c>
      <c r="M53" s="756" t="s">
        <v>6914</v>
      </c>
    </row>
    <row r="54" spans="1:13">
      <c r="A54" s="584" t="s">
        <v>69</v>
      </c>
      <c r="B54" s="580" t="s">
        <v>702</v>
      </c>
      <c r="C54" s="578" t="s">
        <v>191</v>
      </c>
      <c r="D54" s="578" t="s">
        <v>191</v>
      </c>
      <c r="E54" s="565"/>
      <c r="F54" s="565"/>
      <c r="G54" s="565" t="s">
        <v>1245</v>
      </c>
      <c r="H54" s="565" t="s">
        <v>1245</v>
      </c>
      <c r="I54" s="565" t="s">
        <v>1186</v>
      </c>
      <c r="J54" s="600"/>
      <c r="K54" s="600" t="s">
        <v>5992</v>
      </c>
      <c r="M54" s="597"/>
    </row>
    <row r="55" spans="1:13">
      <c r="A55" s="585" t="s">
        <v>70</v>
      </c>
      <c r="B55" s="581" t="s">
        <v>320</v>
      </c>
      <c r="C55" s="578" t="s">
        <v>543</v>
      </c>
      <c r="D55" s="578" t="s">
        <v>543</v>
      </c>
      <c r="E55" s="578"/>
      <c r="F55" s="578"/>
      <c r="G55" s="578" t="s">
        <v>2447</v>
      </c>
      <c r="H55" s="578" t="s">
        <v>1519</v>
      </c>
      <c r="I55" s="578"/>
      <c r="J55" s="600"/>
      <c r="M55" s="1302"/>
    </row>
    <row r="56" spans="1:13">
      <c r="A56" s="584" t="s">
        <v>71</v>
      </c>
      <c r="B56" s="580" t="s">
        <v>240</v>
      </c>
      <c r="C56" s="578" t="s">
        <v>702</v>
      </c>
      <c r="D56" s="578" t="s">
        <v>1629</v>
      </c>
      <c r="E56" s="578"/>
      <c r="F56" s="578"/>
      <c r="G56" s="578"/>
      <c r="H56" s="578" t="s">
        <v>1471</v>
      </c>
      <c r="I56" s="578"/>
      <c r="J56" s="600"/>
      <c r="M56" s="597"/>
    </row>
    <row r="57" spans="1:13">
      <c r="A57" s="585" t="s">
        <v>72</v>
      </c>
      <c r="B57" s="581" t="s">
        <v>331</v>
      </c>
      <c r="C57" s="578" t="s">
        <v>320</v>
      </c>
      <c r="D57" s="578" t="s">
        <v>114</v>
      </c>
      <c r="E57" s="578"/>
      <c r="F57" s="578"/>
      <c r="G57" s="578"/>
      <c r="H57" s="578" t="s">
        <v>2091</v>
      </c>
      <c r="I57" s="578"/>
      <c r="J57" s="600"/>
      <c r="M57" s="597"/>
    </row>
    <row r="58" spans="1:13">
      <c r="A58" s="584" t="s">
        <v>73</v>
      </c>
      <c r="B58" s="580" t="s">
        <v>191</v>
      </c>
      <c r="C58" s="578" t="s">
        <v>114</v>
      </c>
      <c r="D58" s="578" t="s">
        <v>114</v>
      </c>
      <c r="E58" s="578"/>
      <c r="F58" s="578"/>
      <c r="G58" s="578"/>
      <c r="H58" s="578"/>
      <c r="I58" s="578"/>
      <c r="J58" s="600"/>
      <c r="M58" s="597"/>
    </row>
    <row r="59" spans="1:13">
      <c r="A59" s="585" t="s">
        <v>74</v>
      </c>
      <c r="B59" s="581" t="s">
        <v>389</v>
      </c>
      <c r="C59" s="578" t="s">
        <v>743</v>
      </c>
      <c r="D59" s="578" t="s">
        <v>114</v>
      </c>
      <c r="E59" s="578"/>
      <c r="F59" s="578"/>
      <c r="G59" s="578"/>
      <c r="H59" s="578"/>
      <c r="I59" s="578"/>
      <c r="J59" s="600"/>
      <c r="M59" s="597"/>
    </row>
    <row r="60" spans="1:13">
      <c r="A60" s="584" t="s">
        <v>75</v>
      </c>
      <c r="B60" s="580" t="s">
        <v>120</v>
      </c>
      <c r="C60" s="578" t="s">
        <v>114</v>
      </c>
      <c r="D60" s="578" t="s">
        <v>114</v>
      </c>
      <c r="E60" s="578"/>
      <c r="F60" s="578"/>
      <c r="G60" s="578"/>
      <c r="H60" s="578"/>
      <c r="I60" s="578"/>
      <c r="J60" s="600"/>
      <c r="M60" s="597"/>
    </row>
    <row r="61" spans="1:13">
      <c r="A61" s="585" t="s">
        <v>76</v>
      </c>
      <c r="B61" s="581" t="s">
        <v>207</v>
      </c>
      <c r="C61" s="578" t="s">
        <v>114</v>
      </c>
      <c r="D61" s="578" t="s">
        <v>114</v>
      </c>
      <c r="E61" s="578"/>
      <c r="F61" s="578"/>
      <c r="G61" s="578"/>
      <c r="H61" s="578"/>
      <c r="I61" s="578"/>
      <c r="J61" s="600"/>
      <c r="M61" s="597"/>
    </row>
    <row r="62" spans="1:13">
      <c r="A62" s="584" t="s">
        <v>77</v>
      </c>
      <c r="B62" s="580" t="s">
        <v>114</v>
      </c>
      <c r="C62" s="578" t="s">
        <v>114</v>
      </c>
      <c r="D62" s="578" t="s">
        <v>114</v>
      </c>
      <c r="E62" s="578"/>
      <c r="F62" s="578"/>
      <c r="G62" s="578"/>
      <c r="H62" s="578"/>
      <c r="I62" s="578"/>
      <c r="J62" s="600"/>
      <c r="M62" s="597"/>
    </row>
    <row r="63" spans="1:13">
      <c r="A63" s="585" t="s">
        <v>78</v>
      </c>
      <c r="B63" s="581" t="s">
        <v>114</v>
      </c>
      <c r="C63" s="578" t="s">
        <v>114</v>
      </c>
      <c r="D63" s="578" t="s">
        <v>114</v>
      </c>
      <c r="E63" s="578"/>
      <c r="F63" s="578"/>
      <c r="G63" s="578"/>
      <c r="H63" s="578"/>
      <c r="I63" s="578"/>
      <c r="J63" s="600"/>
      <c r="M63" s="597"/>
    </row>
    <row r="64" spans="1:13">
      <c r="A64" s="584" t="s">
        <v>79</v>
      </c>
      <c r="B64" s="580" t="s">
        <v>114</v>
      </c>
      <c r="C64" s="578" t="s">
        <v>2196</v>
      </c>
      <c r="D64" s="578" t="s">
        <v>114</v>
      </c>
      <c r="E64" s="578"/>
      <c r="F64" s="578"/>
      <c r="G64" s="578"/>
      <c r="H64" s="578"/>
      <c r="I64" s="578"/>
      <c r="J64" s="600"/>
      <c r="M64" s="597"/>
    </row>
    <row r="65" spans="1:13">
      <c r="A65" s="585" t="s">
        <v>80</v>
      </c>
      <c r="B65" s="581" t="s">
        <v>114</v>
      </c>
      <c r="C65" s="578" t="s">
        <v>114</v>
      </c>
      <c r="D65" s="578" t="s">
        <v>114</v>
      </c>
      <c r="E65" s="578"/>
      <c r="F65" s="578"/>
      <c r="G65" s="578"/>
      <c r="H65" s="578"/>
      <c r="I65" s="578"/>
      <c r="J65" s="600"/>
      <c r="M65" s="597"/>
    </row>
    <row r="66" spans="1:13">
      <c r="A66" s="584" t="s">
        <v>81</v>
      </c>
      <c r="B66" s="580" t="s">
        <v>114</v>
      </c>
      <c r="C66" s="578"/>
      <c r="D66" s="578" t="s">
        <v>114</v>
      </c>
      <c r="E66" s="578"/>
      <c r="F66" s="578"/>
      <c r="G66" s="578"/>
      <c r="H66" s="578"/>
      <c r="I66" s="578"/>
      <c r="J66" s="600"/>
      <c r="M66" s="597"/>
    </row>
    <row r="67" spans="1:13">
      <c r="A67" s="585" t="s">
        <v>82</v>
      </c>
      <c r="B67" s="581" t="s">
        <v>114</v>
      </c>
      <c r="C67" s="578" t="s">
        <v>114</v>
      </c>
      <c r="D67" s="578" t="s">
        <v>114</v>
      </c>
      <c r="E67" s="578"/>
      <c r="F67" s="578"/>
      <c r="G67" s="578"/>
      <c r="H67" s="578"/>
      <c r="I67" s="578"/>
      <c r="J67" s="600"/>
      <c r="M67" s="597"/>
    </row>
    <row r="68" spans="1:13">
      <c r="A68" s="584" t="s">
        <v>83</v>
      </c>
      <c r="B68" s="580" t="s">
        <v>114</v>
      </c>
      <c r="C68" s="578" t="s">
        <v>114</v>
      </c>
      <c r="D68" s="578" t="s">
        <v>114</v>
      </c>
      <c r="E68" s="578"/>
      <c r="F68" s="578"/>
      <c r="G68" s="578"/>
      <c r="H68" s="578"/>
      <c r="I68" s="578"/>
      <c r="J68" s="600"/>
      <c r="M68" s="597"/>
    </row>
    <row r="69" spans="1:13">
      <c r="A69" s="585" t="s">
        <v>84</v>
      </c>
      <c r="B69" s="581" t="s">
        <v>114</v>
      </c>
      <c r="C69" s="578" t="s">
        <v>114</v>
      </c>
      <c r="D69" s="578" t="s">
        <v>114</v>
      </c>
      <c r="E69" s="578"/>
      <c r="F69" s="578"/>
      <c r="G69" s="578"/>
      <c r="H69" s="578"/>
      <c r="I69" s="578"/>
      <c r="J69" s="600"/>
      <c r="M69" s="597"/>
    </row>
    <row r="70" spans="1:13">
      <c r="A70" s="584" t="s">
        <v>85</v>
      </c>
      <c r="B70" s="580" t="s">
        <v>114</v>
      </c>
      <c r="C70" s="578" t="s">
        <v>114</v>
      </c>
      <c r="D70" s="578" t="s">
        <v>114</v>
      </c>
      <c r="E70" s="578"/>
      <c r="F70" s="578"/>
      <c r="G70" s="578"/>
      <c r="H70" s="578"/>
      <c r="I70" s="578"/>
      <c r="J70" s="600"/>
      <c r="M70" s="597"/>
    </row>
    <row r="71" spans="1:13">
      <c r="A71" s="585" t="s">
        <v>86</v>
      </c>
      <c r="B71" s="581" t="s">
        <v>114</v>
      </c>
      <c r="C71" s="578" t="s">
        <v>114</v>
      </c>
      <c r="D71" s="578" t="s">
        <v>114</v>
      </c>
      <c r="E71" s="578"/>
      <c r="F71" s="578"/>
      <c r="G71" s="578"/>
      <c r="H71" s="578"/>
      <c r="I71" s="578"/>
      <c r="J71" s="600"/>
      <c r="M71" s="597"/>
    </row>
    <row r="72" spans="1:13">
      <c r="A72" s="584" t="s">
        <v>87</v>
      </c>
      <c r="B72" s="580" t="s">
        <v>114</v>
      </c>
      <c r="C72" s="578" t="s">
        <v>114</v>
      </c>
      <c r="D72" s="578" t="s">
        <v>114</v>
      </c>
      <c r="E72" s="578"/>
      <c r="F72" s="578"/>
      <c r="G72" s="578"/>
      <c r="H72" s="578"/>
      <c r="I72" s="578"/>
      <c r="J72" s="600"/>
      <c r="M72" s="597"/>
    </row>
    <row r="73" spans="1:13">
      <c r="A73" s="585" t="s">
        <v>88</v>
      </c>
      <c r="B73" s="581" t="s">
        <v>114</v>
      </c>
      <c r="C73" s="578" t="s">
        <v>114</v>
      </c>
      <c r="D73" s="578" t="s">
        <v>114</v>
      </c>
      <c r="E73" s="578"/>
      <c r="F73" s="578"/>
      <c r="G73" s="578"/>
      <c r="H73" s="578"/>
      <c r="I73" s="578"/>
      <c r="J73" s="600"/>
      <c r="M73" s="597"/>
    </row>
    <row r="74" spans="1:13">
      <c r="A74" s="583" t="s">
        <v>20</v>
      </c>
      <c r="B74" s="582" t="s">
        <v>16</v>
      </c>
      <c r="C74" s="582" t="s">
        <v>1829</v>
      </c>
      <c r="D74" s="582" t="s">
        <v>1830</v>
      </c>
      <c r="E74" s="582" t="s">
        <v>2325</v>
      </c>
      <c r="F74" s="582">
        <v>2013</v>
      </c>
      <c r="G74" s="582" t="s">
        <v>3553</v>
      </c>
      <c r="H74" s="590" t="s">
        <v>4165</v>
      </c>
      <c r="I74" s="590" t="s">
        <v>4674</v>
      </c>
      <c r="J74" s="590" t="s">
        <v>4675</v>
      </c>
      <c r="K74" s="651" t="s">
        <v>5846</v>
      </c>
      <c r="L74" s="651" t="s">
        <v>6494</v>
      </c>
      <c r="M74" s="756" t="s">
        <v>6914</v>
      </c>
    </row>
    <row r="75" spans="1:13" ht="25.5">
      <c r="A75" s="584" t="s">
        <v>69</v>
      </c>
      <c r="B75" s="580" t="s">
        <v>561</v>
      </c>
      <c r="C75" s="578" t="s">
        <v>749</v>
      </c>
      <c r="D75" s="578" t="s">
        <v>2197</v>
      </c>
      <c r="E75" s="565" t="s">
        <v>2385</v>
      </c>
      <c r="F75" s="565" t="s">
        <v>3094</v>
      </c>
      <c r="G75" s="565" t="s">
        <v>2385</v>
      </c>
      <c r="H75" s="565" t="s">
        <v>1611</v>
      </c>
      <c r="I75" s="565" t="s">
        <v>5692</v>
      </c>
      <c r="J75" s="600" t="s">
        <v>2385</v>
      </c>
      <c r="K75" s="600" t="s">
        <v>5992</v>
      </c>
      <c r="M75" s="597"/>
    </row>
    <row r="76" spans="1:13">
      <c r="A76" s="585" t="s">
        <v>70</v>
      </c>
      <c r="B76" s="581" t="s">
        <v>549</v>
      </c>
      <c r="C76" s="578" t="s">
        <v>2198</v>
      </c>
      <c r="D76" s="578" t="s">
        <v>2199</v>
      </c>
      <c r="E76" s="578" t="s">
        <v>2386</v>
      </c>
      <c r="F76" s="578" t="s">
        <v>3095</v>
      </c>
      <c r="G76" s="578" t="s">
        <v>2386</v>
      </c>
      <c r="H76" s="578" t="s">
        <v>1617</v>
      </c>
      <c r="I76" s="578"/>
      <c r="J76" s="600" t="s">
        <v>2386</v>
      </c>
      <c r="M76" s="597"/>
    </row>
    <row r="77" spans="1:13">
      <c r="A77" s="584" t="s">
        <v>71</v>
      </c>
      <c r="B77" s="580" t="s">
        <v>191</v>
      </c>
      <c r="C77" s="578" t="s">
        <v>561</v>
      </c>
      <c r="D77" s="578" t="s">
        <v>2200</v>
      </c>
      <c r="E77" s="578"/>
      <c r="F77" s="578" t="s">
        <v>3086</v>
      </c>
      <c r="G77" s="578"/>
      <c r="H77" s="578" t="s">
        <v>3096</v>
      </c>
      <c r="I77" s="578"/>
      <c r="J77" s="600"/>
      <c r="M77" s="597"/>
    </row>
    <row r="78" spans="1:13">
      <c r="A78" s="585" t="s">
        <v>72</v>
      </c>
      <c r="B78" s="581" t="s">
        <v>1287</v>
      </c>
      <c r="C78" s="578" t="s">
        <v>549</v>
      </c>
      <c r="D78" s="578" t="s">
        <v>549</v>
      </c>
      <c r="E78" s="578"/>
      <c r="F78" s="578" t="s">
        <v>1617</v>
      </c>
      <c r="G78" s="578"/>
      <c r="H78" s="578" t="s">
        <v>3092</v>
      </c>
      <c r="I78" s="578"/>
      <c r="J78" s="600"/>
      <c r="M78" s="597"/>
    </row>
    <row r="79" spans="1:13">
      <c r="A79" s="584" t="s">
        <v>73</v>
      </c>
      <c r="B79" s="580" t="s">
        <v>219</v>
      </c>
      <c r="C79" s="578" t="s">
        <v>191</v>
      </c>
      <c r="D79" s="578" t="s">
        <v>114</v>
      </c>
      <c r="E79" s="578"/>
      <c r="F79" s="578" t="s">
        <v>3096</v>
      </c>
      <c r="G79" s="578"/>
      <c r="H79" s="578"/>
      <c r="I79" s="578"/>
      <c r="J79" s="600"/>
      <c r="M79" s="597"/>
    </row>
    <row r="80" spans="1:13">
      <c r="A80" s="585" t="s">
        <v>74</v>
      </c>
      <c r="B80" s="581" t="s">
        <v>2201</v>
      </c>
      <c r="C80" s="578" t="s">
        <v>1287</v>
      </c>
      <c r="D80" s="578" t="s">
        <v>114</v>
      </c>
      <c r="E80" s="578"/>
      <c r="F80" s="578" t="s">
        <v>3092</v>
      </c>
      <c r="G80" s="578"/>
      <c r="H80" s="578"/>
      <c r="I80" s="578"/>
      <c r="J80" s="600"/>
      <c r="M80" s="597"/>
    </row>
    <row r="81" spans="1:13">
      <c r="A81" s="584" t="s">
        <v>75</v>
      </c>
      <c r="B81" s="580" t="s">
        <v>479</v>
      </c>
      <c r="C81" s="578" t="s">
        <v>219</v>
      </c>
      <c r="D81" s="578" t="s">
        <v>114</v>
      </c>
      <c r="E81" s="578"/>
      <c r="F81" s="578"/>
      <c r="G81" s="578"/>
      <c r="H81" s="578"/>
      <c r="I81" s="578"/>
      <c r="J81" s="600"/>
      <c r="M81" s="597"/>
    </row>
    <row r="82" spans="1:13">
      <c r="A82" s="585" t="s">
        <v>76</v>
      </c>
      <c r="B82" s="581" t="s">
        <v>2202</v>
      </c>
      <c r="C82" s="578" t="s">
        <v>2201</v>
      </c>
      <c r="D82" s="578" t="s">
        <v>114</v>
      </c>
      <c r="E82" s="578"/>
      <c r="F82" s="578"/>
      <c r="G82" s="578"/>
      <c r="H82" s="578"/>
      <c r="I82" s="578"/>
      <c r="J82" s="600"/>
      <c r="M82" s="597"/>
    </row>
    <row r="83" spans="1:13">
      <c r="A83" s="584" t="s">
        <v>77</v>
      </c>
      <c r="B83" s="580" t="s">
        <v>228</v>
      </c>
      <c r="C83" s="578" t="s">
        <v>479</v>
      </c>
      <c r="D83" s="578" t="s">
        <v>114</v>
      </c>
      <c r="E83" s="578"/>
      <c r="F83" s="578"/>
      <c r="G83" s="578"/>
      <c r="H83" s="578"/>
      <c r="I83" s="578"/>
      <c r="J83" s="600"/>
      <c r="M83" s="597"/>
    </row>
    <row r="84" spans="1:13">
      <c r="A84" s="585" t="s">
        <v>78</v>
      </c>
      <c r="B84" s="581" t="s">
        <v>2198</v>
      </c>
      <c r="C84" s="578" t="s">
        <v>2202</v>
      </c>
      <c r="D84" s="578" t="s">
        <v>114</v>
      </c>
      <c r="E84" s="578"/>
      <c r="F84" s="578"/>
      <c r="G84" s="578"/>
      <c r="H84" s="578"/>
      <c r="I84" s="578"/>
      <c r="J84" s="600"/>
      <c r="M84" s="597"/>
    </row>
    <row r="85" spans="1:13">
      <c r="A85" s="584" t="s">
        <v>79</v>
      </c>
      <c r="B85" s="580" t="s">
        <v>120</v>
      </c>
      <c r="C85" s="578" t="s">
        <v>228</v>
      </c>
      <c r="D85" s="578" t="s">
        <v>114</v>
      </c>
      <c r="E85" s="578"/>
      <c r="F85" s="578"/>
      <c r="G85" s="578"/>
      <c r="H85" s="578"/>
      <c r="I85" s="578"/>
      <c r="J85" s="600"/>
      <c r="M85" s="597"/>
    </row>
    <row r="86" spans="1:13">
      <c r="A86" s="585" t="s">
        <v>80</v>
      </c>
      <c r="B86" s="581" t="s">
        <v>553</v>
      </c>
      <c r="C86" s="578" t="s">
        <v>2198</v>
      </c>
      <c r="D86" s="578" t="s">
        <v>114</v>
      </c>
      <c r="E86" s="578"/>
      <c r="F86" s="578"/>
      <c r="G86" s="578"/>
      <c r="H86" s="578"/>
      <c r="I86" s="578"/>
      <c r="J86" s="600"/>
      <c r="M86" s="597"/>
    </row>
    <row r="87" spans="1:13">
      <c r="A87" s="584" t="s">
        <v>81</v>
      </c>
      <c r="B87" s="580" t="s">
        <v>114</v>
      </c>
      <c r="C87" s="578" t="s">
        <v>120</v>
      </c>
      <c r="D87" s="578" t="s">
        <v>114</v>
      </c>
      <c r="E87" s="578"/>
      <c r="F87" s="578"/>
      <c r="G87" s="578"/>
      <c r="H87" s="578"/>
      <c r="I87" s="578"/>
      <c r="J87" s="600"/>
      <c r="M87" s="597"/>
    </row>
    <row r="88" spans="1:13">
      <c r="A88" s="585" t="s">
        <v>82</v>
      </c>
      <c r="B88" s="581" t="s">
        <v>114</v>
      </c>
      <c r="C88" s="578" t="s">
        <v>141</v>
      </c>
      <c r="D88" s="578" t="s">
        <v>114</v>
      </c>
      <c r="E88" s="578"/>
      <c r="F88" s="578"/>
      <c r="G88" s="578"/>
      <c r="H88" s="578"/>
      <c r="I88" s="578"/>
      <c r="J88" s="600"/>
      <c r="M88" s="597"/>
    </row>
    <row r="89" spans="1:13">
      <c r="A89" s="584" t="s">
        <v>83</v>
      </c>
      <c r="B89" s="580" t="s">
        <v>114</v>
      </c>
      <c r="C89" s="578" t="s">
        <v>218</v>
      </c>
      <c r="D89" s="578" t="s">
        <v>114</v>
      </c>
      <c r="E89" s="578"/>
      <c r="F89" s="578"/>
      <c r="G89" s="578"/>
      <c r="H89" s="578"/>
      <c r="I89" s="578"/>
      <c r="J89" s="600"/>
      <c r="M89" s="597"/>
    </row>
    <row r="90" spans="1:13">
      <c r="A90" s="585" t="s">
        <v>84</v>
      </c>
      <c r="B90" s="581" t="s">
        <v>114</v>
      </c>
      <c r="C90" s="578" t="s">
        <v>1026</v>
      </c>
      <c r="D90" s="578" t="s">
        <v>114</v>
      </c>
      <c r="E90" s="578"/>
      <c r="F90" s="578"/>
      <c r="G90" s="578"/>
      <c r="H90" s="578"/>
      <c r="I90" s="578"/>
      <c r="J90" s="600"/>
      <c r="M90" s="597"/>
    </row>
    <row r="91" spans="1:13">
      <c r="A91" s="584" t="s">
        <v>85</v>
      </c>
      <c r="B91" s="580" t="s">
        <v>114</v>
      </c>
      <c r="C91" s="578" t="s">
        <v>2203</v>
      </c>
      <c r="D91" s="578" t="s">
        <v>114</v>
      </c>
      <c r="E91" s="578"/>
      <c r="F91" s="578"/>
      <c r="G91" s="578"/>
      <c r="H91" s="578"/>
      <c r="I91" s="578"/>
      <c r="J91" s="600"/>
      <c r="M91" s="597"/>
    </row>
    <row r="92" spans="1:13">
      <c r="A92" s="585" t="s">
        <v>86</v>
      </c>
      <c r="B92" s="581" t="s">
        <v>114</v>
      </c>
      <c r="C92" s="578" t="s">
        <v>159</v>
      </c>
      <c r="D92" s="578" t="s">
        <v>114</v>
      </c>
      <c r="E92" s="578"/>
      <c r="F92" s="578"/>
      <c r="G92" s="578"/>
      <c r="H92" s="578"/>
      <c r="I92" s="578"/>
      <c r="J92" s="600"/>
      <c r="M92" s="597"/>
    </row>
    <row r="93" spans="1:13">
      <c r="A93" s="584" t="s">
        <v>87</v>
      </c>
      <c r="B93" s="580" t="s">
        <v>114</v>
      </c>
      <c r="C93" s="578" t="s">
        <v>114</v>
      </c>
      <c r="D93" s="578" t="s">
        <v>114</v>
      </c>
      <c r="E93" s="578"/>
      <c r="F93" s="578"/>
      <c r="G93" s="578"/>
      <c r="H93" s="578"/>
      <c r="I93" s="578"/>
      <c r="J93" s="600"/>
      <c r="M93" s="597"/>
    </row>
    <row r="94" spans="1:13">
      <c r="A94" s="585" t="s">
        <v>88</v>
      </c>
      <c r="B94" s="581" t="s">
        <v>114</v>
      </c>
      <c r="C94" s="578" t="s">
        <v>114</v>
      </c>
      <c r="D94" s="578" t="s">
        <v>114</v>
      </c>
      <c r="E94" s="578"/>
      <c r="F94" s="578"/>
      <c r="G94" s="578"/>
      <c r="H94" s="578"/>
      <c r="I94" s="578"/>
      <c r="J94" s="600"/>
      <c r="M94" s="597"/>
    </row>
    <row r="95" spans="1:13">
      <c r="A95" s="583" t="s">
        <v>2283</v>
      </c>
      <c r="B95" s="582" t="s">
        <v>16</v>
      </c>
      <c r="C95" s="582" t="s">
        <v>1829</v>
      </c>
      <c r="D95" s="582" t="s">
        <v>1830</v>
      </c>
      <c r="E95" s="582" t="s">
        <v>2325</v>
      </c>
      <c r="F95" s="582">
        <v>2013</v>
      </c>
      <c r="G95" s="582" t="s">
        <v>3553</v>
      </c>
      <c r="H95" s="590" t="s">
        <v>4165</v>
      </c>
      <c r="I95" s="590" t="s">
        <v>4674</v>
      </c>
      <c r="J95" s="590" t="s">
        <v>4675</v>
      </c>
      <c r="K95" s="652" t="s">
        <v>5846</v>
      </c>
      <c r="L95" s="651" t="s">
        <v>6494</v>
      </c>
      <c r="M95" s="756" t="s">
        <v>6914</v>
      </c>
    </row>
    <row r="96" spans="1:13">
      <c r="A96" s="584" t="s">
        <v>69</v>
      </c>
      <c r="B96" s="580" t="s">
        <v>566</v>
      </c>
      <c r="C96" s="578" t="s">
        <v>216</v>
      </c>
      <c r="D96" s="578" t="s">
        <v>1231</v>
      </c>
      <c r="E96" s="565" t="s">
        <v>1608</v>
      </c>
      <c r="F96" s="565"/>
      <c r="G96" s="565"/>
      <c r="H96" s="565"/>
      <c r="I96" s="565" t="s">
        <v>5693</v>
      </c>
      <c r="J96" s="600" t="s">
        <v>5153</v>
      </c>
      <c r="K96" s="600" t="s">
        <v>5992</v>
      </c>
      <c r="M96" s="597"/>
    </row>
    <row r="97" spans="1:13" ht="25.5">
      <c r="A97" s="585" t="s">
        <v>70</v>
      </c>
      <c r="B97" s="581" t="s">
        <v>250</v>
      </c>
      <c r="C97" s="578" t="s">
        <v>169</v>
      </c>
      <c r="D97" s="578" t="s">
        <v>211</v>
      </c>
      <c r="E97" s="578" t="s">
        <v>2412</v>
      </c>
      <c r="F97" s="578"/>
      <c r="G97" s="578"/>
      <c r="H97" s="578"/>
      <c r="I97" s="607" t="s">
        <v>5154</v>
      </c>
      <c r="J97" s="600" t="s">
        <v>5154</v>
      </c>
      <c r="M97" s="597"/>
    </row>
    <row r="98" spans="1:13">
      <c r="A98" s="584" t="s">
        <v>71</v>
      </c>
      <c r="B98" s="580" t="s">
        <v>567</v>
      </c>
      <c r="C98" s="578" t="s">
        <v>772</v>
      </c>
      <c r="D98" s="578" t="s">
        <v>2205</v>
      </c>
      <c r="E98" s="578" t="s">
        <v>850</v>
      </c>
      <c r="F98" s="578"/>
      <c r="G98" s="578"/>
      <c r="H98" s="578"/>
      <c r="I98" s="578"/>
      <c r="J98" s="600"/>
      <c r="M98" s="597"/>
    </row>
    <row r="99" spans="1:13">
      <c r="A99" s="585" t="s">
        <v>72</v>
      </c>
      <c r="B99" s="581" t="s">
        <v>250</v>
      </c>
      <c r="C99" s="578" t="s">
        <v>250</v>
      </c>
      <c r="D99" s="578" t="s">
        <v>320</v>
      </c>
      <c r="E99" s="578" t="s">
        <v>447</v>
      </c>
      <c r="F99" s="578"/>
      <c r="G99" s="578"/>
      <c r="H99" s="578"/>
      <c r="I99" s="578"/>
      <c r="J99" s="600"/>
      <c r="M99" s="597"/>
    </row>
    <row r="100" spans="1:13">
      <c r="A100" s="584" t="s">
        <v>73</v>
      </c>
      <c r="B100" s="580" t="s">
        <v>325</v>
      </c>
      <c r="C100" s="578" t="s">
        <v>773</v>
      </c>
      <c r="D100" s="578" t="s">
        <v>850</v>
      </c>
      <c r="E100" s="578"/>
      <c r="F100" s="578"/>
      <c r="G100" s="578"/>
      <c r="H100" s="578"/>
      <c r="I100" s="578"/>
      <c r="J100" s="600"/>
      <c r="M100" s="597"/>
    </row>
    <row r="101" spans="1:13">
      <c r="A101" s="585" t="s">
        <v>74</v>
      </c>
      <c r="B101" s="581" t="s">
        <v>9</v>
      </c>
      <c r="C101" s="578" t="s">
        <v>1866</v>
      </c>
      <c r="D101" s="578" t="s">
        <v>447</v>
      </c>
      <c r="E101" s="578"/>
      <c r="F101" s="578"/>
      <c r="G101" s="578"/>
      <c r="H101" s="578"/>
      <c r="I101" s="578"/>
      <c r="J101" s="600"/>
      <c r="M101" s="597"/>
    </row>
    <row r="102" spans="1:13">
      <c r="A102" s="584" t="s">
        <v>75</v>
      </c>
      <c r="B102" s="580" t="s">
        <v>568</v>
      </c>
      <c r="C102" s="578" t="s">
        <v>213</v>
      </c>
      <c r="D102" s="578" t="s">
        <v>2206</v>
      </c>
      <c r="E102" s="578"/>
      <c r="F102" s="578"/>
      <c r="G102" s="578"/>
      <c r="H102" s="578"/>
      <c r="I102" s="578"/>
      <c r="J102" s="600"/>
      <c r="M102" s="597"/>
    </row>
    <row r="103" spans="1:13">
      <c r="A103" s="585" t="s">
        <v>76</v>
      </c>
      <c r="B103" s="581" t="s">
        <v>10</v>
      </c>
      <c r="C103" s="578" t="s">
        <v>1867</v>
      </c>
      <c r="D103" s="578" t="s">
        <v>320</v>
      </c>
      <c r="E103" s="578"/>
      <c r="F103" s="578"/>
      <c r="G103" s="578"/>
      <c r="H103" s="578"/>
      <c r="I103" s="578"/>
      <c r="J103" s="600"/>
      <c r="M103" s="597"/>
    </row>
    <row r="104" spans="1:13">
      <c r="A104" s="584" t="s">
        <v>77</v>
      </c>
      <c r="B104" s="580" t="s">
        <v>219</v>
      </c>
      <c r="C104" s="578" t="s">
        <v>173</v>
      </c>
      <c r="D104" s="578" t="s">
        <v>114</v>
      </c>
      <c r="E104" s="578"/>
      <c r="F104" s="578"/>
      <c r="G104" s="578"/>
      <c r="H104" s="578"/>
      <c r="I104" s="578"/>
      <c r="J104" s="600"/>
      <c r="M104" s="597"/>
    </row>
    <row r="105" spans="1:13">
      <c r="A105" s="585" t="s">
        <v>78</v>
      </c>
      <c r="B105" s="581" t="s">
        <v>355</v>
      </c>
      <c r="C105" s="578" t="s">
        <v>447</v>
      </c>
      <c r="D105" s="578" t="s">
        <v>114</v>
      </c>
      <c r="E105" s="578"/>
      <c r="F105" s="578"/>
      <c r="G105" s="578"/>
      <c r="H105" s="578"/>
      <c r="I105" s="578"/>
      <c r="J105" s="600"/>
      <c r="M105" s="597"/>
    </row>
    <row r="106" spans="1:13">
      <c r="A106" s="584" t="s">
        <v>79</v>
      </c>
      <c r="B106" s="580" t="s">
        <v>569</v>
      </c>
      <c r="C106" s="578" t="s">
        <v>776</v>
      </c>
      <c r="D106" s="578" t="s">
        <v>114</v>
      </c>
      <c r="E106" s="578"/>
      <c r="F106" s="578"/>
      <c r="G106" s="578"/>
      <c r="H106" s="578"/>
      <c r="I106" s="578"/>
      <c r="J106" s="600"/>
      <c r="M106" s="597"/>
    </row>
    <row r="107" spans="1:13">
      <c r="A107" s="585" t="s">
        <v>80</v>
      </c>
      <c r="B107" s="581" t="s">
        <v>672</v>
      </c>
      <c r="C107" s="578" t="s">
        <v>1866</v>
      </c>
      <c r="D107" s="578" t="s">
        <v>114</v>
      </c>
      <c r="E107" s="578"/>
      <c r="F107" s="578"/>
      <c r="G107" s="578"/>
      <c r="H107" s="578"/>
      <c r="I107" s="578"/>
      <c r="J107" s="600"/>
      <c r="M107" s="597"/>
    </row>
    <row r="108" spans="1:13">
      <c r="A108" s="584" t="s">
        <v>81</v>
      </c>
      <c r="B108" s="580" t="s">
        <v>2204</v>
      </c>
      <c r="C108" s="578" t="s">
        <v>777</v>
      </c>
      <c r="D108" s="578" t="s">
        <v>114</v>
      </c>
      <c r="E108" s="578"/>
      <c r="F108" s="578"/>
      <c r="G108" s="578"/>
      <c r="H108" s="578"/>
      <c r="I108" s="578"/>
      <c r="J108" s="600"/>
      <c r="M108" s="597"/>
    </row>
    <row r="109" spans="1:13">
      <c r="A109" s="585" t="s">
        <v>82</v>
      </c>
      <c r="B109" s="581" t="s">
        <v>13</v>
      </c>
      <c r="C109" s="578" t="s">
        <v>778</v>
      </c>
      <c r="D109" s="578" t="s">
        <v>114</v>
      </c>
      <c r="E109" s="578"/>
      <c r="F109" s="578"/>
      <c r="G109" s="578"/>
      <c r="H109" s="578"/>
      <c r="I109" s="578"/>
      <c r="J109" s="600"/>
      <c r="M109" s="597"/>
    </row>
    <row r="110" spans="1:13">
      <c r="A110" s="584" t="s">
        <v>83</v>
      </c>
      <c r="B110" s="580" t="s">
        <v>571</v>
      </c>
      <c r="C110" s="578" t="s">
        <v>146</v>
      </c>
      <c r="D110" s="578" t="s">
        <v>114</v>
      </c>
      <c r="E110" s="578"/>
      <c r="F110" s="578"/>
      <c r="G110" s="578"/>
      <c r="H110" s="578"/>
      <c r="I110" s="578"/>
      <c r="J110" s="600"/>
      <c r="M110" s="597"/>
    </row>
    <row r="111" spans="1:13">
      <c r="A111" s="585" t="s">
        <v>84</v>
      </c>
      <c r="B111" s="581" t="s">
        <v>12</v>
      </c>
      <c r="C111" s="578" t="s">
        <v>778</v>
      </c>
      <c r="D111" s="578" t="s">
        <v>114</v>
      </c>
      <c r="E111" s="578"/>
      <c r="F111" s="578"/>
      <c r="G111" s="578"/>
      <c r="H111" s="578"/>
      <c r="I111" s="578"/>
      <c r="J111" s="600"/>
      <c r="M111" s="597"/>
    </row>
    <row r="112" spans="1:13">
      <c r="A112" s="584" t="s">
        <v>85</v>
      </c>
      <c r="B112" s="580" t="s">
        <v>221</v>
      </c>
      <c r="C112" s="578" t="s">
        <v>144</v>
      </c>
      <c r="D112" s="578" t="s">
        <v>114</v>
      </c>
      <c r="E112" s="578"/>
      <c r="F112" s="578"/>
      <c r="G112" s="578"/>
      <c r="H112" s="578"/>
      <c r="I112" s="578"/>
      <c r="J112" s="600"/>
      <c r="M112" s="597"/>
    </row>
    <row r="113" spans="1:13">
      <c r="A113" s="585" t="s">
        <v>86</v>
      </c>
      <c r="B113" s="581" t="s">
        <v>11</v>
      </c>
      <c r="C113" s="578" t="s">
        <v>778</v>
      </c>
      <c r="D113" s="578" t="s">
        <v>114</v>
      </c>
      <c r="E113" s="578"/>
      <c r="F113" s="578"/>
      <c r="G113" s="578"/>
      <c r="H113" s="578"/>
      <c r="I113" s="578"/>
      <c r="J113" s="600"/>
      <c r="M113" s="597"/>
    </row>
    <row r="114" spans="1:13">
      <c r="A114" s="584" t="s">
        <v>87</v>
      </c>
      <c r="B114" s="580" t="s">
        <v>114</v>
      </c>
      <c r="C114" s="578" t="s">
        <v>1151</v>
      </c>
      <c r="D114" s="578" t="s">
        <v>114</v>
      </c>
      <c r="E114" s="578"/>
      <c r="F114" s="578"/>
      <c r="G114" s="578"/>
      <c r="H114" s="578"/>
      <c r="I114" s="578"/>
      <c r="J114" s="600"/>
      <c r="M114" s="597"/>
    </row>
    <row r="115" spans="1:13">
      <c r="A115" s="585" t="s">
        <v>88</v>
      </c>
      <c r="B115" s="581" t="s">
        <v>114</v>
      </c>
      <c r="C115" s="578" t="s">
        <v>169</v>
      </c>
      <c r="D115" s="578" t="s">
        <v>114</v>
      </c>
      <c r="E115" s="578"/>
      <c r="F115" s="578"/>
      <c r="G115" s="578"/>
      <c r="H115" s="578"/>
      <c r="I115" s="578"/>
      <c r="J115" s="600"/>
      <c r="M115" s="597"/>
    </row>
    <row r="116" spans="1:13">
      <c r="A116" s="584" t="s">
        <v>687</v>
      </c>
      <c r="B116" s="580"/>
      <c r="C116" s="578"/>
      <c r="D116" s="578" t="s">
        <v>1607</v>
      </c>
      <c r="E116" s="565"/>
      <c r="F116" s="565"/>
      <c r="G116" s="565"/>
      <c r="H116" s="565"/>
      <c r="I116" s="565"/>
      <c r="J116" s="600"/>
      <c r="M116" s="597"/>
    </row>
    <row r="117" spans="1:13">
      <c r="A117" s="585" t="s">
        <v>688</v>
      </c>
      <c r="B117" s="581"/>
      <c r="C117" s="578"/>
      <c r="D117" s="578" t="s">
        <v>447</v>
      </c>
      <c r="E117" s="578"/>
      <c r="F117" s="578"/>
      <c r="G117" s="578"/>
      <c r="H117" s="578"/>
      <c r="I117" s="578"/>
      <c r="J117" s="600"/>
      <c r="M117" s="597"/>
    </row>
    <row r="118" spans="1:13">
      <c r="A118" s="584" t="s">
        <v>689</v>
      </c>
      <c r="B118" s="580"/>
      <c r="C118" s="578"/>
      <c r="D118" s="578" t="s">
        <v>663</v>
      </c>
      <c r="E118" s="578"/>
      <c r="F118" s="578"/>
      <c r="G118" s="578"/>
      <c r="H118" s="578"/>
      <c r="I118" s="578"/>
      <c r="J118" s="600"/>
      <c r="M118" s="597"/>
    </row>
    <row r="119" spans="1:13">
      <c r="A119" s="585" t="s">
        <v>690</v>
      </c>
      <c r="B119" s="581"/>
      <c r="C119" s="578"/>
      <c r="D119" s="578" t="s">
        <v>169</v>
      </c>
      <c r="E119" s="578"/>
      <c r="F119" s="578"/>
      <c r="G119" s="578"/>
      <c r="H119" s="578"/>
      <c r="I119" s="578"/>
      <c r="J119" s="600"/>
      <c r="M119" s="597"/>
    </row>
    <row r="120" spans="1:13">
      <c r="A120" s="584" t="s">
        <v>691</v>
      </c>
      <c r="B120" s="580"/>
      <c r="C120" s="578"/>
      <c r="D120" s="578" t="s">
        <v>1869</v>
      </c>
      <c r="E120" s="578"/>
      <c r="F120" s="578"/>
      <c r="G120" s="578"/>
      <c r="H120" s="578"/>
      <c r="I120" s="578"/>
      <c r="J120" s="600"/>
      <c r="M120" s="597"/>
    </row>
    <row r="121" spans="1:13">
      <c r="A121" s="585" t="s">
        <v>692</v>
      </c>
      <c r="B121" s="581"/>
      <c r="C121" s="578"/>
      <c r="D121" s="578" t="s">
        <v>12</v>
      </c>
      <c r="E121" s="578"/>
      <c r="F121" s="578"/>
      <c r="G121" s="578"/>
      <c r="H121" s="578"/>
      <c r="I121" s="578"/>
      <c r="J121" s="600"/>
      <c r="M121" s="597"/>
    </row>
    <row r="122" spans="1:13">
      <c r="A122" s="584" t="s">
        <v>693</v>
      </c>
      <c r="B122" s="580"/>
      <c r="C122" s="578"/>
      <c r="D122" s="578" t="s">
        <v>1608</v>
      </c>
      <c r="E122" s="578"/>
      <c r="F122" s="578"/>
      <c r="G122" s="578"/>
      <c r="H122" s="578"/>
      <c r="I122" s="578"/>
      <c r="J122" s="600"/>
      <c r="M122" s="597"/>
    </row>
    <row r="123" spans="1:13">
      <c r="A123" s="585" t="s">
        <v>694</v>
      </c>
      <c r="B123" s="581"/>
      <c r="C123" s="578"/>
      <c r="D123" s="578" t="s">
        <v>1609</v>
      </c>
      <c r="E123" s="578"/>
      <c r="F123" s="578"/>
      <c r="G123" s="578"/>
      <c r="H123" s="578"/>
      <c r="I123" s="578"/>
      <c r="J123" s="600"/>
      <c r="M123" s="597"/>
    </row>
    <row r="124" spans="1:13">
      <c r="A124" s="584" t="s">
        <v>695</v>
      </c>
      <c r="B124" s="580"/>
      <c r="C124" s="578"/>
      <c r="D124" s="578"/>
      <c r="E124" s="578"/>
      <c r="F124" s="578"/>
      <c r="G124" s="578"/>
      <c r="H124" s="578"/>
      <c r="I124" s="578"/>
      <c r="J124" s="600"/>
      <c r="M124" s="597"/>
    </row>
    <row r="125" spans="1:13">
      <c r="A125" s="585" t="s">
        <v>696</v>
      </c>
      <c r="B125" s="581"/>
      <c r="C125" s="578"/>
      <c r="D125" s="578"/>
      <c r="E125" s="578"/>
      <c r="F125" s="578"/>
      <c r="G125" s="578"/>
      <c r="H125" s="578"/>
      <c r="I125" s="578"/>
      <c r="J125" s="600"/>
      <c r="M125" s="597"/>
    </row>
    <row r="126" spans="1:13">
      <c r="A126" s="584" t="s">
        <v>697</v>
      </c>
      <c r="B126" s="580"/>
      <c r="C126" s="578"/>
      <c r="D126" s="578"/>
      <c r="E126" s="578"/>
      <c r="F126" s="578"/>
      <c r="G126" s="578"/>
      <c r="H126" s="578"/>
      <c r="I126" s="578"/>
      <c r="J126" s="600"/>
      <c r="M126" s="597"/>
    </row>
    <row r="127" spans="1:13">
      <c r="A127" s="585" t="s">
        <v>698</v>
      </c>
      <c r="B127" s="581"/>
      <c r="C127" s="578"/>
      <c r="D127" s="578"/>
      <c r="E127" s="578"/>
      <c r="F127" s="578"/>
      <c r="G127" s="578"/>
      <c r="H127" s="578"/>
      <c r="I127" s="578"/>
      <c r="J127" s="600"/>
      <c r="M127" s="597"/>
    </row>
    <row r="128" spans="1:13">
      <c r="A128" s="584" t="s">
        <v>699</v>
      </c>
      <c r="B128" s="580"/>
      <c r="C128" s="578"/>
      <c r="D128" s="578"/>
      <c r="E128" s="578"/>
      <c r="F128" s="578"/>
      <c r="G128" s="578"/>
      <c r="H128" s="578"/>
      <c r="I128" s="578"/>
      <c r="J128" s="600"/>
      <c r="M128" s="597"/>
    </row>
    <row r="129" spans="1:13">
      <c r="A129" s="585" t="s">
        <v>700</v>
      </c>
      <c r="B129" s="581"/>
      <c r="C129" s="578"/>
      <c r="D129" s="578"/>
      <c r="E129" s="578"/>
      <c r="F129" s="578"/>
      <c r="G129" s="578"/>
      <c r="H129" s="578"/>
      <c r="I129" s="578"/>
      <c r="J129" s="600"/>
      <c r="M129" s="597"/>
    </row>
    <row r="130" spans="1:13">
      <c r="A130" s="584" t="s">
        <v>2317</v>
      </c>
      <c r="B130" s="580"/>
      <c r="C130" s="578"/>
      <c r="D130" s="578"/>
      <c r="E130" s="578"/>
      <c r="F130" s="578"/>
      <c r="G130" s="578"/>
      <c r="H130" s="578"/>
      <c r="I130" s="578"/>
      <c r="J130" s="600"/>
      <c r="M130" s="597"/>
    </row>
    <row r="131" spans="1:13">
      <c r="A131" s="585" t="s">
        <v>2318</v>
      </c>
      <c r="B131" s="581"/>
      <c r="C131" s="578"/>
      <c r="D131" s="578"/>
      <c r="E131" s="578"/>
      <c r="F131" s="578"/>
      <c r="G131" s="578"/>
      <c r="H131" s="578"/>
      <c r="I131" s="578"/>
      <c r="J131" s="600"/>
      <c r="M131" s="597"/>
    </row>
    <row r="132" spans="1:13">
      <c r="A132" s="584" t="s">
        <v>2319</v>
      </c>
      <c r="B132" s="580"/>
      <c r="C132" s="578"/>
      <c r="D132" s="578"/>
      <c r="E132" s="578"/>
      <c r="F132" s="578"/>
      <c r="G132" s="578"/>
      <c r="H132" s="578"/>
      <c r="I132" s="578"/>
      <c r="J132" s="600"/>
      <c r="M132" s="597"/>
    </row>
    <row r="133" spans="1:13">
      <c r="A133" s="585" t="s">
        <v>2320</v>
      </c>
      <c r="B133" s="581"/>
      <c r="C133" s="578"/>
      <c r="D133" s="578"/>
      <c r="E133" s="578"/>
      <c r="F133" s="578"/>
      <c r="G133" s="578"/>
      <c r="H133" s="578"/>
      <c r="I133" s="578"/>
      <c r="J133" s="600"/>
      <c r="M133" s="597"/>
    </row>
    <row r="134" spans="1:13">
      <c r="A134" s="584" t="s">
        <v>2321</v>
      </c>
      <c r="B134" s="580"/>
      <c r="C134" s="578"/>
      <c r="D134" s="578"/>
      <c r="E134" s="578"/>
      <c r="F134" s="578"/>
      <c r="G134" s="578"/>
      <c r="H134" s="578"/>
      <c r="I134" s="578"/>
      <c r="J134" s="600"/>
      <c r="M134" s="597"/>
    </row>
    <row r="135" spans="1:13">
      <c r="A135" s="585" t="s">
        <v>2322</v>
      </c>
      <c r="B135" s="581"/>
      <c r="C135" s="578"/>
      <c r="D135" s="578"/>
      <c r="E135" s="578"/>
      <c r="F135" s="578"/>
      <c r="G135" s="578"/>
      <c r="H135" s="578"/>
      <c r="I135" s="578"/>
      <c r="J135" s="600"/>
      <c r="M135" s="597"/>
    </row>
    <row r="136" spans="1:13">
      <c r="A136" s="583" t="s">
        <v>21</v>
      </c>
      <c r="B136" s="582" t="s">
        <v>16</v>
      </c>
      <c r="C136" s="582" t="s">
        <v>1829</v>
      </c>
      <c r="D136" s="582" t="s">
        <v>1830</v>
      </c>
      <c r="E136" s="582" t="s">
        <v>2325</v>
      </c>
      <c r="F136" s="582">
        <v>2013</v>
      </c>
      <c r="G136" s="582" t="s">
        <v>3553</v>
      </c>
      <c r="H136" s="590" t="s">
        <v>4165</v>
      </c>
      <c r="I136" s="590" t="s">
        <v>4674</v>
      </c>
      <c r="J136" s="590" t="s">
        <v>4675</v>
      </c>
      <c r="K136" s="652" t="s">
        <v>5846</v>
      </c>
      <c r="L136" s="651" t="s">
        <v>6494</v>
      </c>
      <c r="M136" s="756" t="s">
        <v>6914</v>
      </c>
    </row>
    <row r="137" spans="1:13">
      <c r="A137" s="584" t="s">
        <v>69</v>
      </c>
      <c r="B137" s="580" t="s">
        <v>114</v>
      </c>
      <c r="C137" s="578" t="s">
        <v>114</v>
      </c>
      <c r="D137" s="578" t="s">
        <v>114</v>
      </c>
      <c r="E137" s="565"/>
      <c r="F137" s="565"/>
      <c r="G137" s="565"/>
      <c r="H137" s="565"/>
      <c r="I137" s="565" t="s">
        <v>5692</v>
      </c>
      <c r="J137" s="600"/>
      <c r="K137" s="600" t="s">
        <v>5992</v>
      </c>
      <c r="M137" s="597"/>
    </row>
    <row r="138" spans="1:13">
      <c r="A138" s="585" t="s">
        <v>70</v>
      </c>
      <c r="B138" s="581" t="s">
        <v>331</v>
      </c>
      <c r="C138" s="578" t="s">
        <v>780</v>
      </c>
      <c r="D138" s="578" t="s">
        <v>1606</v>
      </c>
      <c r="E138" s="578" t="s">
        <v>783</v>
      </c>
      <c r="F138" s="578" t="s">
        <v>3083</v>
      </c>
      <c r="G138" s="578"/>
      <c r="H138" s="578"/>
      <c r="I138" s="578"/>
      <c r="J138" s="600"/>
      <c r="M138" s="1302" t="s">
        <v>147</v>
      </c>
    </row>
    <row r="139" spans="1:13">
      <c r="A139" s="584" t="s">
        <v>71</v>
      </c>
      <c r="B139" s="580" t="s">
        <v>114</v>
      </c>
      <c r="C139" s="578" t="s">
        <v>114</v>
      </c>
      <c r="D139" s="578" t="s">
        <v>114</v>
      </c>
      <c r="E139" s="578"/>
      <c r="F139" s="578"/>
      <c r="G139" s="578"/>
      <c r="H139" s="578"/>
      <c r="I139" s="578"/>
      <c r="J139" s="600"/>
      <c r="M139" s="597"/>
    </row>
    <row r="140" spans="1:13">
      <c r="A140" s="585" t="s">
        <v>72</v>
      </c>
      <c r="B140" s="581" t="s">
        <v>208</v>
      </c>
      <c r="C140" s="578" t="s">
        <v>114</v>
      </c>
      <c r="D140" s="578" t="s">
        <v>331</v>
      </c>
      <c r="E140" s="578"/>
      <c r="F140" s="578"/>
      <c r="G140" s="578"/>
      <c r="H140" s="578"/>
      <c r="I140" s="578"/>
      <c r="J140" s="600"/>
      <c r="M140" s="597"/>
    </row>
    <row r="141" spans="1:13">
      <c r="A141" s="584" t="s">
        <v>73</v>
      </c>
      <c r="B141" s="580" t="s">
        <v>114</v>
      </c>
      <c r="C141" s="578" t="s">
        <v>114</v>
      </c>
      <c r="D141" s="578" t="s">
        <v>114</v>
      </c>
      <c r="E141" s="578"/>
      <c r="F141" s="578"/>
      <c r="G141" s="578"/>
      <c r="H141" s="578"/>
      <c r="I141" s="578"/>
      <c r="J141" s="600"/>
      <c r="M141" s="597"/>
    </row>
    <row r="142" spans="1:13">
      <c r="A142" s="585" t="s">
        <v>74</v>
      </c>
      <c r="B142" s="581" t="s">
        <v>520</v>
      </c>
      <c r="C142" s="578" t="s">
        <v>114</v>
      </c>
      <c r="D142" s="578" t="s">
        <v>355</v>
      </c>
      <c r="E142" s="578"/>
      <c r="F142" s="578"/>
      <c r="G142" s="578"/>
      <c r="H142" s="578"/>
      <c r="I142" s="578"/>
      <c r="J142" s="600"/>
      <c r="M142" s="597"/>
    </row>
    <row r="143" spans="1:13">
      <c r="A143" s="584" t="s">
        <v>75</v>
      </c>
      <c r="B143" s="580" t="s">
        <v>114</v>
      </c>
      <c r="C143" s="578" t="s">
        <v>114</v>
      </c>
      <c r="D143" s="578" t="s">
        <v>114</v>
      </c>
      <c r="E143" s="578"/>
      <c r="F143" s="578"/>
      <c r="G143" s="578"/>
      <c r="H143" s="578"/>
      <c r="I143" s="578"/>
      <c r="J143" s="600"/>
      <c r="M143" s="597"/>
    </row>
    <row r="144" spans="1:13">
      <c r="A144" s="585" t="s">
        <v>76</v>
      </c>
      <c r="B144" s="581" t="s">
        <v>526</v>
      </c>
      <c r="C144" s="578" t="s">
        <v>114</v>
      </c>
      <c r="D144" s="578" t="s">
        <v>114</v>
      </c>
      <c r="E144" s="578"/>
      <c r="F144" s="578"/>
      <c r="G144" s="578"/>
      <c r="H144" s="578"/>
      <c r="I144" s="578"/>
      <c r="J144" s="600"/>
      <c r="M144" s="597"/>
    </row>
    <row r="145" spans="1:13">
      <c r="A145" s="584" t="s">
        <v>77</v>
      </c>
      <c r="B145" s="580" t="s">
        <v>114</v>
      </c>
      <c r="C145" s="578" t="s">
        <v>114</v>
      </c>
      <c r="D145" s="578" t="s">
        <v>114</v>
      </c>
      <c r="E145" s="578"/>
      <c r="F145" s="578"/>
      <c r="G145" s="578"/>
      <c r="H145" s="578"/>
      <c r="I145" s="578"/>
      <c r="J145" s="600"/>
      <c r="M145" s="597"/>
    </row>
    <row r="146" spans="1:13">
      <c r="A146" s="585" t="s">
        <v>78</v>
      </c>
      <c r="B146" s="581" t="s">
        <v>518</v>
      </c>
      <c r="C146" s="578" t="s">
        <v>114</v>
      </c>
      <c r="D146" s="578" t="s">
        <v>114</v>
      </c>
      <c r="E146" s="578"/>
      <c r="F146" s="578"/>
      <c r="G146" s="578"/>
      <c r="H146" s="578"/>
      <c r="I146" s="578"/>
      <c r="J146" s="600"/>
      <c r="M146" s="597"/>
    </row>
    <row r="147" spans="1:13">
      <c r="A147" s="584" t="s">
        <v>79</v>
      </c>
      <c r="B147" s="580" t="s">
        <v>114</v>
      </c>
      <c r="C147" s="578" t="s">
        <v>114</v>
      </c>
      <c r="D147" s="578" t="s">
        <v>114</v>
      </c>
      <c r="E147" s="578"/>
      <c r="F147" s="578"/>
      <c r="G147" s="578"/>
      <c r="H147" s="578"/>
      <c r="I147" s="578"/>
      <c r="J147" s="600"/>
      <c r="M147" s="597"/>
    </row>
    <row r="148" spans="1:13">
      <c r="A148" s="585" t="s">
        <v>80</v>
      </c>
      <c r="B148" s="581" t="s">
        <v>114</v>
      </c>
      <c r="C148" s="578" t="s">
        <v>114</v>
      </c>
      <c r="D148" s="578" t="s">
        <v>114</v>
      </c>
      <c r="E148" s="578"/>
      <c r="F148" s="578"/>
      <c r="G148" s="578"/>
      <c r="H148" s="578"/>
      <c r="I148" s="578"/>
      <c r="J148" s="600"/>
      <c r="M148" s="597"/>
    </row>
    <row r="149" spans="1:13">
      <c r="A149" s="584" t="s">
        <v>81</v>
      </c>
      <c r="B149" s="580" t="s">
        <v>114</v>
      </c>
      <c r="C149" s="578" t="s">
        <v>114</v>
      </c>
      <c r="D149" s="578" t="s">
        <v>114</v>
      </c>
      <c r="E149" s="578"/>
      <c r="F149" s="578"/>
      <c r="G149" s="578"/>
      <c r="H149" s="578"/>
      <c r="I149" s="578"/>
      <c r="J149" s="600"/>
      <c r="M149" s="597"/>
    </row>
    <row r="150" spans="1:13">
      <c r="A150" s="585" t="s">
        <v>82</v>
      </c>
      <c r="B150" s="581" t="s">
        <v>114</v>
      </c>
      <c r="C150" s="578" t="s">
        <v>114</v>
      </c>
      <c r="D150" s="578" t="s">
        <v>114</v>
      </c>
      <c r="E150" s="578"/>
      <c r="F150" s="578"/>
      <c r="G150" s="578"/>
      <c r="H150" s="578"/>
      <c r="I150" s="578"/>
      <c r="J150" s="600"/>
      <c r="M150" s="597"/>
    </row>
    <row r="151" spans="1:13">
      <c r="A151" s="584" t="s">
        <v>83</v>
      </c>
      <c r="B151" s="580" t="s">
        <v>114</v>
      </c>
      <c r="C151" s="578" t="s">
        <v>114</v>
      </c>
      <c r="D151" s="578" t="s">
        <v>114</v>
      </c>
      <c r="E151" s="578"/>
      <c r="F151" s="578"/>
      <c r="G151" s="578"/>
      <c r="H151" s="578"/>
      <c r="I151" s="578"/>
      <c r="J151" s="600"/>
      <c r="M151" s="597"/>
    </row>
    <row r="152" spans="1:13">
      <c r="A152" s="585" t="s">
        <v>84</v>
      </c>
      <c r="B152" s="581" t="s">
        <v>114</v>
      </c>
      <c r="C152" s="578" t="s">
        <v>114</v>
      </c>
      <c r="D152" s="578" t="s">
        <v>114</v>
      </c>
      <c r="E152" s="578"/>
      <c r="F152" s="578"/>
      <c r="G152" s="578"/>
      <c r="H152" s="578"/>
      <c r="I152" s="578"/>
      <c r="J152" s="600"/>
      <c r="M152" s="597"/>
    </row>
    <row r="153" spans="1:13">
      <c r="A153" s="584" t="s">
        <v>85</v>
      </c>
      <c r="B153" s="580" t="s">
        <v>114</v>
      </c>
      <c r="C153" s="578" t="s">
        <v>114</v>
      </c>
      <c r="D153" s="578" t="s">
        <v>114</v>
      </c>
      <c r="E153" s="578"/>
      <c r="F153" s="578"/>
      <c r="G153" s="578"/>
      <c r="H153" s="578"/>
      <c r="I153" s="578"/>
      <c r="J153" s="600"/>
      <c r="M153" s="597"/>
    </row>
    <row r="154" spans="1:13">
      <c r="A154" s="585" t="s">
        <v>86</v>
      </c>
      <c r="B154" s="581" t="s">
        <v>114</v>
      </c>
      <c r="C154" s="578" t="s">
        <v>114</v>
      </c>
      <c r="D154" s="578" t="s">
        <v>114</v>
      </c>
      <c r="E154" s="578"/>
      <c r="F154" s="578"/>
      <c r="G154" s="578"/>
      <c r="H154" s="578"/>
      <c r="I154" s="578"/>
      <c r="J154" s="600"/>
      <c r="M154" s="597"/>
    </row>
    <row r="155" spans="1:13">
      <c r="A155" s="584" t="s">
        <v>87</v>
      </c>
      <c r="B155" s="580" t="s">
        <v>114</v>
      </c>
      <c r="C155" s="578" t="s">
        <v>114</v>
      </c>
      <c r="D155" s="578" t="s">
        <v>114</v>
      </c>
      <c r="E155" s="578"/>
      <c r="F155" s="578"/>
      <c r="G155" s="578"/>
      <c r="H155" s="578"/>
      <c r="I155" s="578"/>
      <c r="J155" s="600"/>
      <c r="M155" s="597"/>
    </row>
    <row r="156" spans="1:13">
      <c r="A156" s="585" t="s">
        <v>88</v>
      </c>
      <c r="B156" s="581" t="s">
        <v>114</v>
      </c>
      <c r="C156" s="578" t="s">
        <v>114</v>
      </c>
      <c r="D156" s="578" t="s">
        <v>114</v>
      </c>
      <c r="E156" s="578"/>
      <c r="F156" s="578"/>
      <c r="G156" s="578"/>
      <c r="H156" s="578"/>
      <c r="I156" s="578"/>
      <c r="J156" s="600"/>
      <c r="M156" s="597"/>
    </row>
    <row r="157" spans="1:13">
      <c r="A157" s="583" t="s">
        <v>717</v>
      </c>
      <c r="B157" s="582" t="s">
        <v>16</v>
      </c>
      <c r="C157" s="582" t="s">
        <v>1829</v>
      </c>
      <c r="D157" s="582" t="s">
        <v>1830</v>
      </c>
      <c r="E157" s="582" t="s">
        <v>2325</v>
      </c>
      <c r="F157" s="582">
        <v>2013</v>
      </c>
      <c r="G157" s="582" t="s">
        <v>3553</v>
      </c>
      <c r="H157" s="590" t="s">
        <v>4165</v>
      </c>
      <c r="I157" s="590" t="s">
        <v>4674</v>
      </c>
      <c r="J157" s="590" t="s">
        <v>4675</v>
      </c>
      <c r="K157" s="651" t="s">
        <v>5846</v>
      </c>
      <c r="L157" s="651" t="s">
        <v>6494</v>
      </c>
      <c r="M157" s="756" t="s">
        <v>6914</v>
      </c>
    </row>
    <row r="158" spans="1:13" ht="25.5">
      <c r="A158" s="584" t="s">
        <v>69</v>
      </c>
      <c r="B158" s="580" t="s">
        <v>114</v>
      </c>
      <c r="C158" s="578" t="s">
        <v>805</v>
      </c>
      <c r="D158" s="578" t="s">
        <v>423</v>
      </c>
      <c r="E158" s="565" t="s">
        <v>423</v>
      </c>
      <c r="F158" s="565" t="s">
        <v>173</v>
      </c>
      <c r="G158" s="565"/>
      <c r="H158" s="565"/>
      <c r="I158" s="565" t="s">
        <v>5694</v>
      </c>
      <c r="J158" s="600"/>
      <c r="K158" s="600" t="s">
        <v>5992</v>
      </c>
      <c r="M158" s="597"/>
    </row>
    <row r="159" spans="1:13">
      <c r="A159" s="585" t="s">
        <v>70</v>
      </c>
      <c r="B159" s="581" t="s">
        <v>114</v>
      </c>
      <c r="C159" s="578" t="s">
        <v>447</v>
      </c>
      <c r="D159" s="578" t="s">
        <v>1333</v>
      </c>
      <c r="E159" s="578" t="s">
        <v>1333</v>
      </c>
      <c r="F159" s="578" t="s">
        <v>3080</v>
      </c>
      <c r="G159" s="578"/>
      <c r="H159" s="578"/>
      <c r="I159" s="578"/>
      <c r="J159" s="600"/>
      <c r="M159" s="597"/>
    </row>
    <row r="160" spans="1:13">
      <c r="A160" s="584" t="s">
        <v>71</v>
      </c>
      <c r="B160" s="580" t="s">
        <v>114</v>
      </c>
      <c r="C160" s="578" t="s">
        <v>120</v>
      </c>
      <c r="D160" s="578" t="s">
        <v>544</v>
      </c>
      <c r="E160" s="578" t="s">
        <v>544</v>
      </c>
      <c r="F160" s="578"/>
      <c r="G160" s="578"/>
      <c r="H160" s="578"/>
      <c r="I160" s="578"/>
      <c r="J160" s="600"/>
      <c r="M160" s="597"/>
    </row>
    <row r="161" spans="1:13">
      <c r="A161" s="585" t="s">
        <v>72</v>
      </c>
      <c r="B161" s="581" t="s">
        <v>114</v>
      </c>
      <c r="C161" s="578" t="s">
        <v>807</v>
      </c>
      <c r="D161" s="578" t="s">
        <v>358</v>
      </c>
      <c r="E161" s="578" t="s">
        <v>358</v>
      </c>
      <c r="F161" s="578"/>
      <c r="G161" s="578"/>
      <c r="H161" s="578"/>
      <c r="I161" s="578"/>
      <c r="J161" s="600"/>
      <c r="M161" s="597"/>
    </row>
    <row r="162" spans="1:13">
      <c r="A162" s="584" t="s">
        <v>73</v>
      </c>
      <c r="B162" s="580" t="s">
        <v>114</v>
      </c>
      <c r="C162" s="578" t="s">
        <v>114</v>
      </c>
      <c r="D162" s="578" t="s">
        <v>1883</v>
      </c>
      <c r="E162" s="578"/>
      <c r="F162" s="578"/>
      <c r="G162" s="578"/>
      <c r="H162" s="578"/>
      <c r="I162" s="578"/>
      <c r="J162" s="600"/>
      <c r="M162" s="597"/>
    </row>
    <row r="163" spans="1:13">
      <c r="A163" s="585" t="s">
        <v>74</v>
      </c>
      <c r="B163" s="581" t="s">
        <v>114</v>
      </c>
      <c r="C163" s="578" t="s">
        <v>114</v>
      </c>
      <c r="D163" s="578" t="s">
        <v>355</v>
      </c>
      <c r="E163" s="578"/>
      <c r="F163" s="578"/>
      <c r="G163" s="578"/>
      <c r="H163" s="578"/>
      <c r="I163" s="578"/>
      <c r="J163" s="600"/>
      <c r="M163" s="597"/>
    </row>
    <row r="164" spans="1:13">
      <c r="A164" s="584" t="s">
        <v>75</v>
      </c>
      <c r="B164" s="580" t="s">
        <v>114</v>
      </c>
      <c r="C164" s="578" t="s">
        <v>114</v>
      </c>
      <c r="D164" s="578" t="s">
        <v>114</v>
      </c>
      <c r="E164" s="578"/>
      <c r="F164" s="578"/>
      <c r="G164" s="578"/>
      <c r="H164" s="578"/>
      <c r="I164" s="578"/>
      <c r="J164" s="600"/>
      <c r="M164" s="597"/>
    </row>
    <row r="165" spans="1:13">
      <c r="A165" s="585" t="s">
        <v>76</v>
      </c>
      <c r="B165" s="581" t="s">
        <v>114</v>
      </c>
      <c r="C165" s="578" t="s">
        <v>114</v>
      </c>
      <c r="D165" s="578" t="s">
        <v>114</v>
      </c>
      <c r="E165" s="578"/>
      <c r="F165" s="578"/>
      <c r="G165" s="578"/>
      <c r="H165" s="578"/>
      <c r="I165" s="578"/>
      <c r="J165" s="600"/>
      <c r="M165" s="597"/>
    </row>
    <row r="166" spans="1:13">
      <c r="A166" s="584" t="s">
        <v>77</v>
      </c>
      <c r="B166" s="580" t="s">
        <v>114</v>
      </c>
      <c r="C166" s="578" t="s">
        <v>114</v>
      </c>
      <c r="D166" s="578" t="s">
        <v>114</v>
      </c>
      <c r="E166" s="578"/>
      <c r="F166" s="578"/>
      <c r="G166" s="578"/>
      <c r="H166" s="578"/>
      <c r="I166" s="578"/>
      <c r="J166" s="600"/>
      <c r="M166" s="597"/>
    </row>
    <row r="167" spans="1:13">
      <c r="A167" s="585" t="s">
        <v>78</v>
      </c>
      <c r="B167" s="581" t="s">
        <v>114</v>
      </c>
      <c r="C167" s="578" t="s">
        <v>114</v>
      </c>
      <c r="D167" s="578" t="s">
        <v>114</v>
      </c>
      <c r="E167" s="578"/>
      <c r="F167" s="578"/>
      <c r="G167" s="578"/>
      <c r="H167" s="578"/>
      <c r="I167" s="578"/>
      <c r="J167" s="600"/>
      <c r="M167" s="597"/>
    </row>
    <row r="168" spans="1:13">
      <c r="A168" s="584" t="s">
        <v>79</v>
      </c>
      <c r="B168" s="580" t="s">
        <v>114</v>
      </c>
      <c r="C168" s="578" t="s">
        <v>114</v>
      </c>
      <c r="D168" s="578" t="s">
        <v>114</v>
      </c>
      <c r="E168" s="578"/>
      <c r="F168" s="578"/>
      <c r="G168" s="578"/>
      <c r="H168" s="578"/>
      <c r="I168" s="578"/>
      <c r="J168" s="600"/>
      <c r="M168" s="597"/>
    </row>
    <row r="169" spans="1:13">
      <c r="A169" s="585" t="s">
        <v>80</v>
      </c>
      <c r="B169" s="581" t="s">
        <v>114</v>
      </c>
      <c r="C169" s="578" t="s">
        <v>114</v>
      </c>
      <c r="D169" s="578" t="s">
        <v>114</v>
      </c>
      <c r="E169" s="578"/>
      <c r="F169" s="578"/>
      <c r="G169" s="578"/>
      <c r="H169" s="578"/>
      <c r="I169" s="578"/>
      <c r="J169" s="600"/>
      <c r="M169" s="597"/>
    </row>
    <row r="170" spans="1:13">
      <c r="A170" s="584" t="s">
        <v>81</v>
      </c>
      <c r="B170" s="580" t="s">
        <v>114</v>
      </c>
      <c r="C170" s="578" t="s">
        <v>114</v>
      </c>
      <c r="D170" s="578" t="s">
        <v>114</v>
      </c>
      <c r="E170" s="578"/>
      <c r="F170" s="578"/>
      <c r="G170" s="578"/>
      <c r="H170" s="578"/>
      <c r="I170" s="578"/>
      <c r="J170" s="600"/>
      <c r="M170" s="597"/>
    </row>
    <row r="171" spans="1:13">
      <c r="A171" s="585" t="s">
        <v>82</v>
      </c>
      <c r="B171" s="581" t="s">
        <v>114</v>
      </c>
      <c r="C171" s="578" t="s">
        <v>114</v>
      </c>
      <c r="D171" s="578" t="s">
        <v>114</v>
      </c>
      <c r="E171" s="578"/>
      <c r="F171" s="578"/>
      <c r="G171" s="578"/>
      <c r="H171" s="578"/>
      <c r="I171" s="578"/>
      <c r="J171" s="600"/>
      <c r="M171" s="597"/>
    </row>
    <row r="172" spans="1:13">
      <c r="A172" s="584" t="s">
        <v>83</v>
      </c>
      <c r="B172" s="580" t="s">
        <v>114</v>
      </c>
      <c r="C172" s="578" t="s">
        <v>114</v>
      </c>
      <c r="D172" s="578" t="s">
        <v>114</v>
      </c>
      <c r="E172" s="578"/>
      <c r="F172" s="578"/>
      <c r="G172" s="578"/>
      <c r="H172" s="578"/>
      <c r="I172" s="578"/>
      <c r="J172" s="600"/>
      <c r="M172" s="597"/>
    </row>
    <row r="173" spans="1:13">
      <c r="A173" s="585" t="s">
        <v>84</v>
      </c>
      <c r="B173" s="581" t="s">
        <v>114</v>
      </c>
      <c r="C173" s="578" t="s">
        <v>114</v>
      </c>
      <c r="D173" s="578" t="s">
        <v>114</v>
      </c>
      <c r="E173" s="578"/>
      <c r="F173" s="578"/>
      <c r="G173" s="578"/>
      <c r="H173" s="578"/>
      <c r="I173" s="578"/>
      <c r="J173" s="600"/>
      <c r="M173" s="597"/>
    </row>
    <row r="174" spans="1:13">
      <c r="A174" s="584" t="s">
        <v>85</v>
      </c>
      <c r="B174" s="580" t="s">
        <v>114</v>
      </c>
      <c r="C174" s="578" t="s">
        <v>114</v>
      </c>
      <c r="D174" s="578" t="s">
        <v>114</v>
      </c>
      <c r="E174" s="578"/>
      <c r="F174" s="578"/>
      <c r="G174" s="578"/>
      <c r="H174" s="578"/>
      <c r="I174" s="578"/>
      <c r="J174" s="600"/>
      <c r="M174" s="597"/>
    </row>
    <row r="175" spans="1:13">
      <c r="A175" s="585" t="s">
        <v>86</v>
      </c>
      <c r="B175" s="581" t="s">
        <v>114</v>
      </c>
      <c r="C175" s="578" t="s">
        <v>114</v>
      </c>
      <c r="D175" s="578" t="s">
        <v>114</v>
      </c>
      <c r="E175" s="578"/>
      <c r="F175" s="578"/>
      <c r="G175" s="578"/>
      <c r="H175" s="578"/>
      <c r="I175" s="578"/>
      <c r="J175" s="600"/>
      <c r="M175" s="597"/>
    </row>
    <row r="176" spans="1:13">
      <c r="A176" s="584" t="s">
        <v>87</v>
      </c>
      <c r="B176" s="580" t="s">
        <v>114</v>
      </c>
      <c r="C176" s="578" t="s">
        <v>114</v>
      </c>
      <c r="D176" s="578" t="s">
        <v>114</v>
      </c>
      <c r="E176" s="578"/>
      <c r="F176" s="578"/>
      <c r="G176" s="578"/>
      <c r="H176" s="578"/>
      <c r="I176" s="578"/>
      <c r="J176" s="600"/>
      <c r="M176" s="597"/>
    </row>
    <row r="177" spans="1:13">
      <c r="A177" s="585" t="s">
        <v>88</v>
      </c>
      <c r="B177" s="581" t="s">
        <v>114</v>
      </c>
      <c r="C177" s="578" t="s">
        <v>114</v>
      </c>
      <c r="D177" s="578" t="s">
        <v>114</v>
      </c>
      <c r="E177" s="578"/>
      <c r="F177" s="578"/>
      <c r="G177" s="578"/>
      <c r="H177" s="578"/>
      <c r="I177" s="578"/>
      <c r="J177" s="600"/>
      <c r="M177" s="597"/>
    </row>
    <row r="178" spans="1:13">
      <c r="A178" s="583" t="s">
        <v>2932</v>
      </c>
      <c r="B178" s="582" t="s">
        <v>16</v>
      </c>
      <c r="C178" s="582" t="s">
        <v>1829</v>
      </c>
      <c r="D178" s="582" t="s">
        <v>1830</v>
      </c>
      <c r="E178" s="582" t="s">
        <v>2325</v>
      </c>
      <c r="F178" s="582">
        <v>2013</v>
      </c>
      <c r="G178" s="582" t="s">
        <v>3553</v>
      </c>
      <c r="H178" s="590" t="s">
        <v>4165</v>
      </c>
      <c r="I178" s="590" t="s">
        <v>4674</v>
      </c>
      <c r="J178" s="590" t="s">
        <v>4675</v>
      </c>
      <c r="K178" s="651" t="s">
        <v>5846</v>
      </c>
      <c r="L178" s="651" t="s">
        <v>6494</v>
      </c>
      <c r="M178" s="756" t="s">
        <v>6914</v>
      </c>
    </row>
    <row r="179" spans="1:13" ht="15">
      <c r="A179" s="584" t="s">
        <v>69</v>
      </c>
      <c r="B179" s="580" t="s">
        <v>114</v>
      </c>
      <c r="C179" s="578"/>
      <c r="D179" s="578"/>
      <c r="E179" s="565"/>
      <c r="F179" s="565" t="s">
        <v>3137</v>
      </c>
      <c r="G179" s="565" t="s">
        <v>3651</v>
      </c>
      <c r="H179" s="565" t="s">
        <v>2646</v>
      </c>
      <c r="I179" s="565" t="s">
        <v>5695</v>
      </c>
      <c r="J179" s="600"/>
      <c r="K179" s="589" t="s">
        <v>2646</v>
      </c>
      <c r="M179" s="597"/>
    </row>
    <row r="180" spans="1:13" ht="15">
      <c r="A180" s="585" t="s">
        <v>70</v>
      </c>
      <c r="B180" s="581" t="s">
        <v>114</v>
      </c>
      <c r="C180" s="578"/>
      <c r="D180" s="578"/>
      <c r="E180" s="578"/>
      <c r="F180" s="578" t="s">
        <v>3122</v>
      </c>
      <c r="G180" s="578" t="s">
        <v>1402</v>
      </c>
      <c r="H180" s="578" t="s">
        <v>1096</v>
      </c>
      <c r="I180" s="607" t="s">
        <v>5696</v>
      </c>
      <c r="J180" s="600"/>
      <c r="K180" s="589" t="s">
        <v>1096</v>
      </c>
      <c r="M180" s="597"/>
    </row>
    <row r="181" spans="1:13">
      <c r="A181" s="584" t="s">
        <v>71</v>
      </c>
      <c r="B181" s="580" t="s">
        <v>114</v>
      </c>
      <c r="C181" s="578"/>
      <c r="D181" s="578"/>
      <c r="E181" s="578"/>
      <c r="F181" s="578" t="s">
        <v>3138</v>
      </c>
      <c r="G181" s="578"/>
      <c r="H181" s="578" t="s">
        <v>3739</v>
      </c>
      <c r="I181" s="578"/>
      <c r="J181" s="600"/>
      <c r="M181" s="597"/>
    </row>
    <row r="182" spans="1:13">
      <c r="A182" s="585" t="s">
        <v>72</v>
      </c>
      <c r="B182" s="581" t="s">
        <v>114</v>
      </c>
      <c r="C182" s="578"/>
      <c r="D182" s="578"/>
      <c r="E182" s="578"/>
      <c r="F182" s="578" t="s">
        <v>447</v>
      </c>
      <c r="G182" s="578"/>
      <c r="H182" s="578" t="s">
        <v>3739</v>
      </c>
      <c r="I182" s="578"/>
      <c r="J182" s="600"/>
      <c r="M182" s="597"/>
    </row>
    <row r="183" spans="1:13">
      <c r="A183" s="584" t="s">
        <v>73</v>
      </c>
      <c r="B183" s="580" t="s">
        <v>114</v>
      </c>
      <c r="C183" s="578"/>
      <c r="D183" s="578"/>
      <c r="E183" s="578"/>
      <c r="F183" s="578"/>
      <c r="G183" s="578"/>
      <c r="H183" s="578" t="s">
        <v>3739</v>
      </c>
      <c r="I183" s="578"/>
      <c r="J183" s="600"/>
      <c r="M183" s="597"/>
    </row>
    <row r="184" spans="1:13">
      <c r="A184" s="585" t="s">
        <v>74</v>
      </c>
      <c r="B184" s="581" t="s">
        <v>114</v>
      </c>
      <c r="C184" s="578"/>
      <c r="D184" s="578"/>
      <c r="E184" s="578"/>
      <c r="F184" s="578"/>
      <c r="G184" s="578"/>
      <c r="H184" s="578" t="s">
        <v>3739</v>
      </c>
      <c r="I184" s="578"/>
      <c r="J184" s="600"/>
      <c r="M184" s="597"/>
    </row>
    <row r="185" spans="1:13">
      <c r="A185" s="584" t="s">
        <v>75</v>
      </c>
      <c r="B185" s="580" t="s">
        <v>114</v>
      </c>
      <c r="C185" s="578" t="s">
        <v>114</v>
      </c>
      <c r="D185" s="578" t="s">
        <v>114</v>
      </c>
      <c r="E185" s="578"/>
      <c r="F185" s="578"/>
      <c r="G185" s="578"/>
      <c r="H185" s="591">
        <v>0</v>
      </c>
      <c r="I185" s="591"/>
      <c r="J185" s="600"/>
      <c r="M185" s="597"/>
    </row>
    <row r="186" spans="1:13">
      <c r="A186" s="585" t="s">
        <v>76</v>
      </c>
      <c r="B186" s="581" t="s">
        <v>114</v>
      </c>
      <c r="C186" s="578" t="s">
        <v>114</v>
      </c>
      <c r="D186" s="578" t="s">
        <v>114</v>
      </c>
      <c r="E186" s="578"/>
      <c r="F186" s="578"/>
      <c r="G186" s="578"/>
      <c r="H186" s="591">
        <v>0</v>
      </c>
      <c r="I186" s="591"/>
      <c r="J186" s="600"/>
      <c r="M186" s="597"/>
    </row>
    <row r="187" spans="1:13">
      <c r="A187" s="584" t="s">
        <v>77</v>
      </c>
      <c r="B187" s="580" t="s">
        <v>114</v>
      </c>
      <c r="C187" s="578" t="s">
        <v>114</v>
      </c>
      <c r="D187" s="578" t="s">
        <v>114</v>
      </c>
      <c r="E187" s="578"/>
      <c r="F187" s="578"/>
      <c r="G187" s="578"/>
      <c r="H187" s="591">
        <v>0</v>
      </c>
      <c r="I187" s="591"/>
      <c r="J187" s="600"/>
      <c r="M187" s="597"/>
    </row>
    <row r="188" spans="1:13">
      <c r="A188" s="585" t="s">
        <v>78</v>
      </c>
      <c r="B188" s="581" t="s">
        <v>114</v>
      </c>
      <c r="C188" s="578" t="s">
        <v>114</v>
      </c>
      <c r="D188" s="578" t="s">
        <v>114</v>
      </c>
      <c r="E188" s="578"/>
      <c r="F188" s="578"/>
      <c r="G188" s="578"/>
      <c r="H188" s="591">
        <v>0</v>
      </c>
      <c r="I188" s="591"/>
      <c r="J188" s="600"/>
      <c r="M188" s="597"/>
    </row>
    <row r="189" spans="1:13">
      <c r="A189" s="584" t="s">
        <v>79</v>
      </c>
      <c r="B189" s="580" t="s">
        <v>114</v>
      </c>
      <c r="C189" s="578" t="s">
        <v>114</v>
      </c>
      <c r="D189" s="578" t="s">
        <v>114</v>
      </c>
      <c r="E189" s="578"/>
      <c r="F189" s="578"/>
      <c r="G189" s="578"/>
      <c r="H189" s="591">
        <v>0</v>
      </c>
      <c r="I189" s="591"/>
      <c r="J189" s="600"/>
      <c r="M189" s="597"/>
    </row>
    <row r="190" spans="1:13">
      <c r="A190" s="585" t="s">
        <v>80</v>
      </c>
      <c r="B190" s="581" t="s">
        <v>114</v>
      </c>
      <c r="C190" s="578" t="s">
        <v>114</v>
      </c>
      <c r="D190" s="578" t="s">
        <v>114</v>
      </c>
      <c r="E190" s="578"/>
      <c r="F190" s="578"/>
      <c r="G190" s="578"/>
      <c r="H190" s="591">
        <v>0</v>
      </c>
      <c r="I190" s="591"/>
      <c r="J190" s="600"/>
      <c r="M190" s="597"/>
    </row>
    <row r="191" spans="1:13">
      <c r="A191" s="584" t="s">
        <v>81</v>
      </c>
      <c r="B191" s="580" t="s">
        <v>114</v>
      </c>
      <c r="C191" s="578" t="s">
        <v>114</v>
      </c>
      <c r="D191" s="578" t="s">
        <v>114</v>
      </c>
      <c r="E191" s="578"/>
      <c r="F191" s="578"/>
      <c r="G191" s="578"/>
      <c r="H191" s="591">
        <v>0</v>
      </c>
      <c r="I191" s="591"/>
      <c r="J191" s="600"/>
      <c r="M191" s="597"/>
    </row>
    <row r="192" spans="1:13">
      <c r="A192" s="585" t="s">
        <v>82</v>
      </c>
      <c r="B192" s="581" t="s">
        <v>114</v>
      </c>
      <c r="C192" s="578" t="s">
        <v>114</v>
      </c>
      <c r="D192" s="578" t="s">
        <v>114</v>
      </c>
      <c r="E192" s="578"/>
      <c r="F192" s="578"/>
      <c r="G192" s="578"/>
      <c r="H192" s="591">
        <v>0</v>
      </c>
      <c r="I192" s="591"/>
      <c r="J192" s="600"/>
      <c r="M192" s="597"/>
    </row>
    <row r="193" spans="1:13">
      <c r="A193" s="584" t="s">
        <v>83</v>
      </c>
      <c r="B193" s="580" t="s">
        <v>114</v>
      </c>
      <c r="C193" s="578" t="s">
        <v>114</v>
      </c>
      <c r="D193" s="578" t="s">
        <v>114</v>
      </c>
      <c r="E193" s="578"/>
      <c r="F193" s="578"/>
      <c r="G193" s="578"/>
      <c r="H193" s="591">
        <v>0</v>
      </c>
      <c r="I193" s="591"/>
      <c r="J193" s="600"/>
      <c r="M193" s="597"/>
    </row>
    <row r="194" spans="1:13">
      <c r="A194" s="585" t="s">
        <v>84</v>
      </c>
      <c r="B194" s="581" t="s">
        <v>114</v>
      </c>
      <c r="C194" s="578" t="s">
        <v>114</v>
      </c>
      <c r="D194" s="578" t="s">
        <v>114</v>
      </c>
      <c r="E194" s="578"/>
      <c r="F194" s="578"/>
      <c r="G194" s="578"/>
      <c r="H194" s="591">
        <v>0</v>
      </c>
      <c r="I194" s="591"/>
      <c r="J194" s="600"/>
      <c r="M194" s="597"/>
    </row>
    <row r="195" spans="1:13">
      <c r="A195" s="584" t="s">
        <v>85</v>
      </c>
      <c r="B195" s="580" t="s">
        <v>114</v>
      </c>
      <c r="C195" s="578" t="s">
        <v>114</v>
      </c>
      <c r="D195" s="578" t="s">
        <v>114</v>
      </c>
      <c r="E195" s="578"/>
      <c r="F195" s="578"/>
      <c r="G195" s="578"/>
      <c r="H195" s="591">
        <v>0</v>
      </c>
      <c r="I195" s="591"/>
      <c r="J195" s="600"/>
      <c r="M195" s="597"/>
    </row>
    <row r="196" spans="1:13">
      <c r="A196" s="585" t="s">
        <v>86</v>
      </c>
      <c r="B196" s="581" t="s">
        <v>114</v>
      </c>
      <c r="C196" s="578" t="s">
        <v>114</v>
      </c>
      <c r="D196" s="578" t="s">
        <v>114</v>
      </c>
      <c r="E196" s="578"/>
      <c r="F196" s="578"/>
      <c r="G196" s="578"/>
      <c r="H196" s="591">
        <v>0</v>
      </c>
      <c r="I196" s="591"/>
      <c r="J196" s="600"/>
      <c r="M196" s="597"/>
    </row>
    <row r="197" spans="1:13">
      <c r="A197" s="584" t="s">
        <v>87</v>
      </c>
      <c r="B197" s="580" t="s">
        <v>114</v>
      </c>
      <c r="C197" s="578" t="s">
        <v>114</v>
      </c>
      <c r="D197" s="578" t="s">
        <v>114</v>
      </c>
      <c r="E197" s="578"/>
      <c r="F197" s="578"/>
      <c r="G197" s="578"/>
      <c r="H197" s="591">
        <v>0</v>
      </c>
      <c r="I197" s="591"/>
      <c r="J197" s="600"/>
      <c r="M197" s="597"/>
    </row>
    <row r="198" spans="1:13">
      <c r="A198" s="585" t="s">
        <v>88</v>
      </c>
      <c r="B198" s="581" t="s">
        <v>114</v>
      </c>
      <c r="C198" s="578" t="s">
        <v>114</v>
      </c>
      <c r="D198" s="578" t="s">
        <v>114</v>
      </c>
      <c r="E198" s="578"/>
      <c r="F198" s="578"/>
      <c r="G198" s="578"/>
      <c r="H198" s="591">
        <v>0</v>
      </c>
      <c r="I198" s="591"/>
      <c r="J198" s="600"/>
      <c r="M198" s="597"/>
    </row>
    <row r="199" spans="1:13">
      <c r="A199" s="583" t="s">
        <v>22</v>
      </c>
      <c r="B199" s="582" t="s">
        <v>16</v>
      </c>
      <c r="C199" s="582" t="s">
        <v>1829</v>
      </c>
      <c r="D199" s="582" t="s">
        <v>1830</v>
      </c>
      <c r="E199" s="582" t="s">
        <v>2325</v>
      </c>
      <c r="F199" s="582">
        <v>2013</v>
      </c>
      <c r="G199" s="582" t="s">
        <v>3553</v>
      </c>
      <c r="H199" s="590" t="s">
        <v>4165</v>
      </c>
      <c r="I199" s="590" t="s">
        <v>4674</v>
      </c>
      <c r="J199" s="590" t="s">
        <v>4675</v>
      </c>
      <c r="K199" s="651" t="s">
        <v>5846</v>
      </c>
      <c r="L199" s="651" t="s">
        <v>6494</v>
      </c>
      <c r="M199" s="756" t="s">
        <v>6914</v>
      </c>
    </row>
    <row r="200" spans="1:13">
      <c r="A200" s="584" t="s">
        <v>69</v>
      </c>
      <c r="B200" s="580" t="s">
        <v>362</v>
      </c>
      <c r="C200" s="578" t="s">
        <v>785</v>
      </c>
      <c r="D200" s="578" t="s">
        <v>1883</v>
      </c>
      <c r="E200" s="565" t="s">
        <v>882</v>
      </c>
      <c r="F200" s="565" t="s">
        <v>277</v>
      </c>
      <c r="G200" s="565"/>
      <c r="H200" s="565"/>
      <c r="I200" s="565" t="s">
        <v>5692</v>
      </c>
      <c r="J200" s="600"/>
      <c r="K200" s="600" t="s">
        <v>5992</v>
      </c>
      <c r="M200" s="597"/>
    </row>
    <row r="201" spans="1:13">
      <c r="A201" s="585" t="s">
        <v>70</v>
      </c>
      <c r="B201" s="581" t="s">
        <v>211</v>
      </c>
      <c r="C201" s="578" t="s">
        <v>2207</v>
      </c>
      <c r="D201" s="578" t="s">
        <v>355</v>
      </c>
      <c r="E201" s="578" t="s">
        <v>814</v>
      </c>
      <c r="F201" s="565" t="s">
        <v>1414</v>
      </c>
      <c r="G201" s="578"/>
      <c r="H201" s="578"/>
      <c r="I201" s="578"/>
      <c r="J201" s="600"/>
      <c r="M201" s="597"/>
    </row>
    <row r="202" spans="1:13">
      <c r="A202" s="584" t="s">
        <v>71</v>
      </c>
      <c r="B202" s="580" t="s">
        <v>363</v>
      </c>
      <c r="C202" s="578" t="s">
        <v>789</v>
      </c>
      <c r="D202" s="578" t="s">
        <v>114</v>
      </c>
      <c r="E202" s="578"/>
      <c r="F202" s="578"/>
      <c r="G202" s="578"/>
      <c r="H202" s="578"/>
      <c r="I202" s="578"/>
      <c r="J202" s="600"/>
      <c r="M202" s="597"/>
    </row>
    <row r="203" spans="1:13">
      <c r="A203" s="585" t="s">
        <v>72</v>
      </c>
      <c r="B203" s="581" t="s">
        <v>209</v>
      </c>
      <c r="C203" s="578" t="s">
        <v>2208</v>
      </c>
      <c r="D203" s="578" t="s">
        <v>114</v>
      </c>
      <c r="E203" s="578"/>
      <c r="F203" s="578"/>
      <c r="G203" s="578"/>
      <c r="H203" s="578"/>
      <c r="I203" s="578"/>
      <c r="J203" s="600"/>
      <c r="M203" s="597"/>
    </row>
    <row r="204" spans="1:13">
      <c r="A204" s="584" t="s">
        <v>73</v>
      </c>
      <c r="B204" s="580" t="s">
        <v>364</v>
      </c>
      <c r="C204" s="578" t="s">
        <v>793</v>
      </c>
      <c r="D204" s="578" t="s">
        <v>114</v>
      </c>
      <c r="E204" s="578"/>
      <c r="F204" s="578"/>
      <c r="G204" s="578"/>
      <c r="H204" s="578"/>
      <c r="I204" s="578"/>
      <c r="J204" s="600"/>
      <c r="M204" s="597"/>
    </row>
    <row r="205" spans="1:13">
      <c r="A205" s="585" t="s">
        <v>74</v>
      </c>
      <c r="B205" s="581" t="s">
        <v>210</v>
      </c>
      <c r="C205" s="578" t="s">
        <v>210</v>
      </c>
      <c r="D205" s="578" t="s">
        <v>114</v>
      </c>
      <c r="E205" s="578"/>
      <c r="F205" s="578"/>
      <c r="G205" s="578"/>
      <c r="H205" s="578"/>
      <c r="I205" s="578"/>
      <c r="J205" s="600"/>
      <c r="M205" s="597"/>
    </row>
    <row r="206" spans="1:13">
      <c r="A206" s="584" t="s">
        <v>75</v>
      </c>
      <c r="B206" s="580" t="s">
        <v>365</v>
      </c>
      <c r="C206" s="578" t="s">
        <v>1886</v>
      </c>
      <c r="D206" s="578" t="s">
        <v>114</v>
      </c>
      <c r="E206" s="578"/>
      <c r="F206" s="578"/>
      <c r="G206" s="578"/>
      <c r="H206" s="578"/>
      <c r="I206" s="578"/>
      <c r="J206" s="600"/>
      <c r="M206" s="597"/>
    </row>
    <row r="207" spans="1:13">
      <c r="A207" s="585" t="s">
        <v>76</v>
      </c>
      <c r="B207" s="581" t="s">
        <v>366</v>
      </c>
      <c r="C207" s="578" t="s">
        <v>463</v>
      </c>
      <c r="D207" s="578" t="s">
        <v>114</v>
      </c>
      <c r="E207" s="578"/>
      <c r="F207" s="578"/>
      <c r="G207" s="578"/>
      <c r="H207" s="578"/>
      <c r="I207" s="578"/>
      <c r="J207" s="600"/>
      <c r="M207" s="597"/>
    </row>
    <row r="208" spans="1:13">
      <c r="A208" s="584" t="s">
        <v>77</v>
      </c>
      <c r="B208" s="580" t="s">
        <v>367</v>
      </c>
      <c r="C208" s="578" t="s">
        <v>2209</v>
      </c>
      <c r="D208" s="578" t="s">
        <v>114</v>
      </c>
      <c r="E208" s="578"/>
      <c r="F208" s="578"/>
      <c r="G208" s="578"/>
      <c r="H208" s="578"/>
      <c r="I208" s="578"/>
      <c r="J208" s="600"/>
      <c r="M208" s="597"/>
    </row>
    <row r="209" spans="1:13">
      <c r="A209" s="585" t="s">
        <v>78</v>
      </c>
      <c r="B209" s="581" t="s">
        <v>163</v>
      </c>
      <c r="C209" s="578" t="s">
        <v>463</v>
      </c>
      <c r="D209" s="578" t="s">
        <v>114</v>
      </c>
      <c r="E209" s="578"/>
      <c r="F209" s="578"/>
      <c r="G209" s="578"/>
      <c r="H209" s="578"/>
      <c r="I209" s="578"/>
      <c r="J209" s="600"/>
      <c r="M209" s="597"/>
    </row>
    <row r="210" spans="1:13">
      <c r="A210" s="584" t="s">
        <v>79</v>
      </c>
      <c r="B210" s="580" t="s">
        <v>114</v>
      </c>
      <c r="C210" s="578" t="s">
        <v>114</v>
      </c>
      <c r="D210" s="578" t="s">
        <v>114</v>
      </c>
      <c r="E210" s="578"/>
      <c r="F210" s="578"/>
      <c r="G210" s="578"/>
      <c r="H210" s="578"/>
      <c r="I210" s="578"/>
      <c r="J210" s="600"/>
      <c r="M210" s="597"/>
    </row>
    <row r="211" spans="1:13">
      <c r="A211" s="585" t="s">
        <v>80</v>
      </c>
      <c r="B211" s="581" t="s">
        <v>114</v>
      </c>
      <c r="C211" s="578" t="s">
        <v>114</v>
      </c>
      <c r="D211" s="578" t="s">
        <v>114</v>
      </c>
      <c r="E211" s="578"/>
      <c r="F211" s="578"/>
      <c r="G211" s="578"/>
      <c r="H211" s="578"/>
      <c r="I211" s="578"/>
      <c r="J211" s="600"/>
      <c r="M211" s="597"/>
    </row>
    <row r="212" spans="1:13">
      <c r="A212" s="584" t="s">
        <v>81</v>
      </c>
      <c r="B212" s="580" t="s">
        <v>114</v>
      </c>
      <c r="C212" s="578" t="s">
        <v>114</v>
      </c>
      <c r="D212" s="578" t="s">
        <v>114</v>
      </c>
      <c r="E212" s="578"/>
      <c r="F212" s="578"/>
      <c r="G212" s="578"/>
      <c r="H212" s="578"/>
      <c r="I212" s="578"/>
      <c r="J212" s="600"/>
      <c r="M212" s="597"/>
    </row>
    <row r="213" spans="1:13">
      <c r="A213" s="585" t="s">
        <v>82</v>
      </c>
      <c r="B213" s="581" t="s">
        <v>114</v>
      </c>
      <c r="C213" s="578" t="s">
        <v>114</v>
      </c>
      <c r="D213" s="578" t="s">
        <v>114</v>
      </c>
      <c r="E213" s="578"/>
      <c r="F213" s="578"/>
      <c r="G213" s="578"/>
      <c r="H213" s="578"/>
      <c r="I213" s="578"/>
      <c r="J213" s="600"/>
      <c r="M213" s="597"/>
    </row>
    <row r="214" spans="1:13">
      <c r="A214" s="584" t="s">
        <v>83</v>
      </c>
      <c r="B214" s="580" t="s">
        <v>114</v>
      </c>
      <c r="C214" s="578" t="s">
        <v>114</v>
      </c>
      <c r="D214" s="578" t="s">
        <v>114</v>
      </c>
      <c r="E214" s="578"/>
      <c r="F214" s="578"/>
      <c r="G214" s="578"/>
      <c r="H214" s="578"/>
      <c r="I214" s="578"/>
      <c r="J214" s="600"/>
      <c r="M214" s="597"/>
    </row>
    <row r="215" spans="1:13">
      <c r="A215" s="585" t="s">
        <v>84</v>
      </c>
      <c r="B215" s="581" t="s">
        <v>114</v>
      </c>
      <c r="C215" s="578" t="s">
        <v>114</v>
      </c>
      <c r="D215" s="578" t="s">
        <v>114</v>
      </c>
      <c r="E215" s="578"/>
      <c r="F215" s="578"/>
      <c r="G215" s="578"/>
      <c r="H215" s="578"/>
      <c r="I215" s="578"/>
      <c r="J215" s="600"/>
      <c r="M215" s="597"/>
    </row>
    <row r="216" spans="1:13">
      <c r="A216" s="584" t="s">
        <v>85</v>
      </c>
      <c r="B216" s="580" t="s">
        <v>114</v>
      </c>
      <c r="C216" s="578" t="s">
        <v>114</v>
      </c>
      <c r="D216" s="578" t="s">
        <v>114</v>
      </c>
      <c r="E216" s="578"/>
      <c r="F216" s="578"/>
      <c r="G216" s="578"/>
      <c r="H216" s="578"/>
      <c r="I216" s="578"/>
      <c r="J216" s="600"/>
      <c r="M216" s="597"/>
    </row>
    <row r="217" spans="1:13">
      <c r="A217" s="585" t="s">
        <v>86</v>
      </c>
      <c r="B217" s="581" t="s">
        <v>114</v>
      </c>
      <c r="C217" s="578" t="s">
        <v>114</v>
      </c>
      <c r="D217" s="578" t="s">
        <v>114</v>
      </c>
      <c r="E217" s="578"/>
      <c r="F217" s="578"/>
      <c r="G217" s="578"/>
      <c r="H217" s="578"/>
      <c r="I217" s="578"/>
      <c r="J217" s="600"/>
      <c r="M217" s="597"/>
    </row>
    <row r="218" spans="1:13">
      <c r="A218" s="584" t="s">
        <v>87</v>
      </c>
      <c r="B218" s="580" t="s">
        <v>114</v>
      </c>
      <c r="C218" s="578" t="s">
        <v>114</v>
      </c>
      <c r="D218" s="578" t="s">
        <v>114</v>
      </c>
      <c r="E218" s="578"/>
      <c r="F218" s="578"/>
      <c r="G218" s="578"/>
      <c r="H218" s="578"/>
      <c r="I218" s="578"/>
      <c r="J218" s="600"/>
      <c r="M218" s="597"/>
    </row>
    <row r="219" spans="1:13">
      <c r="A219" s="585" t="s">
        <v>88</v>
      </c>
      <c r="B219" s="581" t="s">
        <v>114</v>
      </c>
      <c r="C219" s="578" t="s">
        <v>114</v>
      </c>
      <c r="D219" s="578" t="s">
        <v>114</v>
      </c>
      <c r="E219" s="578"/>
      <c r="F219" s="578"/>
      <c r="G219" s="578"/>
      <c r="H219" s="578"/>
      <c r="I219" s="578"/>
      <c r="J219" s="600"/>
      <c r="M219" s="597"/>
    </row>
    <row r="220" spans="1:13">
      <c r="A220" s="583" t="s">
        <v>23</v>
      </c>
      <c r="B220" s="582" t="s">
        <v>16</v>
      </c>
      <c r="C220" s="582" t="s">
        <v>1829</v>
      </c>
      <c r="D220" s="582" t="s">
        <v>1830</v>
      </c>
      <c r="E220" s="582" t="s">
        <v>2325</v>
      </c>
      <c r="F220" s="582">
        <v>2013</v>
      </c>
      <c r="G220" s="582" t="s">
        <v>3553</v>
      </c>
      <c r="H220" s="590" t="s">
        <v>4165</v>
      </c>
      <c r="I220" s="590" t="s">
        <v>4674</v>
      </c>
      <c r="J220" s="590" t="s">
        <v>4675</v>
      </c>
      <c r="K220" s="651" t="s">
        <v>5846</v>
      </c>
      <c r="L220" s="651" t="s">
        <v>6494</v>
      </c>
      <c r="M220" s="756" t="s">
        <v>6914</v>
      </c>
    </row>
    <row r="221" spans="1:13">
      <c r="A221" s="584" t="s">
        <v>69</v>
      </c>
      <c r="B221" s="580" t="s">
        <v>444</v>
      </c>
      <c r="C221" s="578" t="s">
        <v>444</v>
      </c>
      <c r="D221" s="578"/>
      <c r="E221" s="565"/>
      <c r="F221" s="565" t="s">
        <v>3169</v>
      </c>
      <c r="G221" s="565"/>
      <c r="H221" s="565"/>
      <c r="I221" s="565" t="s">
        <v>5692</v>
      </c>
      <c r="J221" s="600"/>
      <c r="K221" s="600" t="s">
        <v>5992</v>
      </c>
      <c r="M221" s="597"/>
    </row>
    <row r="222" spans="1:13">
      <c r="A222" s="585" t="s">
        <v>70</v>
      </c>
      <c r="B222" s="581" t="s">
        <v>2210</v>
      </c>
      <c r="C222" s="578" t="s">
        <v>2210</v>
      </c>
      <c r="D222" s="578"/>
      <c r="E222" s="578"/>
      <c r="F222" s="578" t="s">
        <v>3170</v>
      </c>
      <c r="G222" s="578"/>
      <c r="H222" s="578"/>
      <c r="I222" s="578"/>
      <c r="J222" s="600"/>
      <c r="M222" s="597"/>
    </row>
    <row r="223" spans="1:13">
      <c r="A223" s="584" t="s">
        <v>71</v>
      </c>
      <c r="B223" s="580" t="s">
        <v>114</v>
      </c>
      <c r="C223" s="578" t="s">
        <v>114</v>
      </c>
      <c r="D223" s="578"/>
      <c r="E223" s="578"/>
      <c r="F223" s="578"/>
      <c r="G223" s="578"/>
      <c r="H223" s="578"/>
      <c r="I223" s="578"/>
      <c r="J223" s="600"/>
      <c r="M223" s="597"/>
    </row>
    <row r="224" spans="1:13">
      <c r="A224" s="585" t="s">
        <v>72</v>
      </c>
      <c r="B224" s="581" t="s">
        <v>114</v>
      </c>
      <c r="C224" s="578" t="s">
        <v>114</v>
      </c>
      <c r="D224" s="578"/>
      <c r="E224" s="578"/>
      <c r="F224" s="578"/>
      <c r="G224" s="578"/>
      <c r="H224" s="578"/>
      <c r="I224" s="578"/>
      <c r="J224" s="600"/>
      <c r="M224" s="597"/>
    </row>
    <row r="225" spans="1:13">
      <c r="A225" s="584" t="s">
        <v>73</v>
      </c>
      <c r="B225" s="580" t="s">
        <v>114</v>
      </c>
      <c r="C225" s="578" t="s">
        <v>114</v>
      </c>
      <c r="D225" s="578"/>
      <c r="E225" s="578"/>
      <c r="F225" s="578"/>
      <c r="G225" s="578"/>
      <c r="H225" s="578"/>
      <c r="I225" s="578"/>
      <c r="J225" s="600"/>
      <c r="M225" s="597"/>
    </row>
    <row r="226" spans="1:13">
      <c r="A226" s="585" t="s">
        <v>74</v>
      </c>
      <c r="B226" s="581" t="s">
        <v>114</v>
      </c>
      <c r="C226" s="578" t="s">
        <v>114</v>
      </c>
      <c r="D226" s="578"/>
      <c r="E226" s="578"/>
      <c r="F226" s="578"/>
      <c r="G226" s="578"/>
      <c r="H226" s="578"/>
      <c r="I226" s="578"/>
      <c r="J226" s="600"/>
      <c r="M226" s="597"/>
    </row>
    <row r="227" spans="1:13">
      <c r="A227" s="584" t="s">
        <v>75</v>
      </c>
      <c r="B227" s="580" t="s">
        <v>114</v>
      </c>
      <c r="C227" s="578" t="s">
        <v>114</v>
      </c>
      <c r="D227" s="578"/>
      <c r="E227" s="578"/>
      <c r="F227" s="578"/>
      <c r="G227" s="578"/>
      <c r="H227" s="578"/>
      <c r="I227" s="578"/>
      <c r="J227" s="600"/>
      <c r="M227" s="597"/>
    </row>
    <row r="228" spans="1:13">
      <c r="A228" s="585" t="s">
        <v>76</v>
      </c>
      <c r="B228" s="581" t="s">
        <v>114</v>
      </c>
      <c r="C228" s="578" t="s">
        <v>114</v>
      </c>
      <c r="D228" s="578"/>
      <c r="E228" s="578"/>
      <c r="F228" s="578"/>
      <c r="G228" s="578"/>
      <c r="H228" s="578"/>
      <c r="I228" s="578"/>
      <c r="J228" s="600"/>
      <c r="M228" s="597"/>
    </row>
    <row r="229" spans="1:13">
      <c r="A229" s="584" t="s">
        <v>77</v>
      </c>
      <c r="B229" s="580" t="s">
        <v>114</v>
      </c>
      <c r="C229" s="578" t="s">
        <v>114</v>
      </c>
      <c r="D229" s="578"/>
      <c r="E229" s="578"/>
      <c r="F229" s="578"/>
      <c r="G229" s="578"/>
      <c r="H229" s="578"/>
      <c r="I229" s="578"/>
      <c r="J229" s="600"/>
      <c r="M229" s="597"/>
    </row>
    <row r="230" spans="1:13">
      <c r="A230" s="585" t="s">
        <v>78</v>
      </c>
      <c r="B230" s="581" t="s">
        <v>114</v>
      </c>
      <c r="C230" s="578" t="s">
        <v>114</v>
      </c>
      <c r="D230" s="578"/>
      <c r="E230" s="578"/>
      <c r="F230" s="578"/>
      <c r="G230" s="578"/>
      <c r="H230" s="578"/>
      <c r="I230" s="578"/>
      <c r="J230" s="600"/>
      <c r="M230" s="597"/>
    </row>
    <row r="231" spans="1:13">
      <c r="A231" s="584" t="s">
        <v>79</v>
      </c>
      <c r="B231" s="580" t="s">
        <v>114</v>
      </c>
      <c r="C231" s="578" t="s">
        <v>114</v>
      </c>
      <c r="D231" s="578"/>
      <c r="E231" s="578"/>
      <c r="F231" s="578"/>
      <c r="G231" s="578"/>
      <c r="H231" s="578"/>
      <c r="I231" s="578"/>
      <c r="J231" s="600"/>
      <c r="M231" s="597"/>
    </row>
    <row r="232" spans="1:13">
      <c r="A232" s="585" t="s">
        <v>80</v>
      </c>
      <c r="B232" s="581" t="s">
        <v>114</v>
      </c>
      <c r="C232" s="578" t="s">
        <v>114</v>
      </c>
      <c r="D232" s="578"/>
      <c r="E232" s="578"/>
      <c r="F232" s="578"/>
      <c r="G232" s="578"/>
      <c r="H232" s="578"/>
      <c r="I232" s="578"/>
      <c r="J232" s="600"/>
      <c r="M232" s="597"/>
    </row>
    <row r="233" spans="1:13">
      <c r="A233" s="584" t="s">
        <v>81</v>
      </c>
      <c r="B233" s="580" t="s">
        <v>114</v>
      </c>
      <c r="C233" s="578" t="s">
        <v>114</v>
      </c>
      <c r="D233" s="578"/>
      <c r="E233" s="578"/>
      <c r="F233" s="578"/>
      <c r="G233" s="578"/>
      <c r="H233" s="578"/>
      <c r="I233" s="578"/>
      <c r="J233" s="600"/>
      <c r="M233" s="597"/>
    </row>
    <row r="234" spans="1:13">
      <c r="A234" s="585" t="s">
        <v>82</v>
      </c>
      <c r="B234" s="581" t="s">
        <v>114</v>
      </c>
      <c r="C234" s="578" t="s">
        <v>114</v>
      </c>
      <c r="D234" s="578"/>
      <c r="E234" s="578"/>
      <c r="F234" s="578"/>
      <c r="G234" s="578"/>
      <c r="H234" s="578"/>
      <c r="I234" s="578"/>
      <c r="J234" s="600"/>
      <c r="M234" s="597"/>
    </row>
    <row r="235" spans="1:13">
      <c r="A235" s="584" t="s">
        <v>83</v>
      </c>
      <c r="B235" s="580" t="s">
        <v>114</v>
      </c>
      <c r="C235" s="578" t="s">
        <v>114</v>
      </c>
      <c r="D235" s="578"/>
      <c r="E235" s="578"/>
      <c r="F235" s="578"/>
      <c r="G235" s="578"/>
      <c r="H235" s="578"/>
      <c r="I235" s="578"/>
      <c r="J235" s="600"/>
      <c r="M235" s="597"/>
    </row>
    <row r="236" spans="1:13">
      <c r="A236" s="585" t="s">
        <v>84</v>
      </c>
      <c r="B236" s="581" t="s">
        <v>114</v>
      </c>
      <c r="C236" s="578" t="s">
        <v>114</v>
      </c>
      <c r="D236" s="578"/>
      <c r="E236" s="578"/>
      <c r="F236" s="578"/>
      <c r="G236" s="578"/>
      <c r="H236" s="578"/>
      <c r="I236" s="578"/>
      <c r="J236" s="600"/>
      <c r="M236" s="597"/>
    </row>
    <row r="237" spans="1:13">
      <c r="A237" s="584" t="s">
        <v>85</v>
      </c>
      <c r="B237" s="580" t="s">
        <v>114</v>
      </c>
      <c r="C237" s="578" t="s">
        <v>114</v>
      </c>
      <c r="D237" s="578"/>
      <c r="E237" s="578"/>
      <c r="F237" s="578"/>
      <c r="G237" s="578"/>
      <c r="H237" s="578"/>
      <c r="I237" s="578"/>
      <c r="J237" s="600"/>
      <c r="M237" s="597"/>
    </row>
    <row r="238" spans="1:13">
      <c r="A238" s="585" t="s">
        <v>86</v>
      </c>
      <c r="B238" s="581" t="s">
        <v>114</v>
      </c>
      <c r="C238" s="578" t="s">
        <v>114</v>
      </c>
      <c r="D238" s="578"/>
      <c r="E238" s="578"/>
      <c r="F238" s="578"/>
      <c r="G238" s="578"/>
      <c r="H238" s="578"/>
      <c r="I238" s="578"/>
      <c r="J238" s="600"/>
      <c r="M238" s="597"/>
    </row>
    <row r="239" spans="1:13">
      <c r="A239" s="584" t="s">
        <v>87</v>
      </c>
      <c r="B239" s="580" t="s">
        <v>114</v>
      </c>
      <c r="C239" s="578" t="s">
        <v>114</v>
      </c>
      <c r="D239" s="578"/>
      <c r="E239" s="578"/>
      <c r="F239" s="578"/>
      <c r="G239" s="578"/>
      <c r="H239" s="578"/>
      <c r="I239" s="578"/>
      <c r="J239" s="600"/>
      <c r="M239" s="597"/>
    </row>
    <row r="240" spans="1:13">
      <c r="A240" s="585" t="s">
        <v>88</v>
      </c>
      <c r="B240" s="581" t="s">
        <v>114</v>
      </c>
      <c r="C240" s="578" t="s">
        <v>114</v>
      </c>
      <c r="D240" s="578"/>
      <c r="E240" s="578"/>
      <c r="F240" s="578"/>
      <c r="G240" s="578"/>
      <c r="H240" s="578"/>
      <c r="I240" s="578"/>
      <c r="J240" s="600"/>
      <c r="M240" s="597"/>
    </row>
    <row r="241" spans="1:13">
      <c r="A241" s="584" t="s">
        <v>687</v>
      </c>
      <c r="B241" s="581"/>
      <c r="C241" s="578"/>
      <c r="D241" s="578"/>
      <c r="E241" s="578"/>
      <c r="F241" s="578"/>
      <c r="G241" s="578"/>
      <c r="H241" s="578"/>
      <c r="I241" s="578"/>
      <c r="J241" s="600"/>
      <c r="M241" s="597"/>
    </row>
    <row r="242" spans="1:13">
      <c r="A242" s="585" t="s">
        <v>688</v>
      </c>
      <c r="B242" s="581"/>
      <c r="C242" s="578"/>
      <c r="D242" s="578"/>
      <c r="E242" s="578"/>
      <c r="F242" s="578"/>
      <c r="G242" s="578"/>
      <c r="H242" s="578"/>
      <c r="I242" s="578"/>
      <c r="J242" s="600"/>
      <c r="M242" s="597"/>
    </row>
    <row r="243" spans="1:13">
      <c r="A243" s="584" t="s">
        <v>689</v>
      </c>
      <c r="B243" s="581"/>
      <c r="C243" s="578"/>
      <c r="D243" s="578"/>
      <c r="E243" s="578"/>
      <c r="F243" s="578"/>
      <c r="G243" s="578"/>
      <c r="H243" s="578"/>
      <c r="I243" s="578"/>
      <c r="J243" s="600"/>
      <c r="M243" s="597"/>
    </row>
    <row r="244" spans="1:13">
      <c r="A244" s="585" t="s">
        <v>690</v>
      </c>
      <c r="B244" s="581"/>
      <c r="C244" s="578"/>
      <c r="D244" s="578"/>
      <c r="E244" s="578"/>
      <c r="F244" s="578"/>
      <c r="G244" s="578"/>
      <c r="H244" s="578"/>
      <c r="I244" s="578"/>
      <c r="J244" s="600"/>
      <c r="M244" s="597"/>
    </row>
    <row r="245" spans="1:13">
      <c r="A245" s="584" t="s">
        <v>691</v>
      </c>
      <c r="B245" s="581"/>
      <c r="C245" s="578"/>
      <c r="D245" s="578"/>
      <c r="E245" s="578"/>
      <c r="F245" s="578"/>
      <c r="G245" s="578"/>
      <c r="H245" s="578"/>
      <c r="I245" s="578"/>
      <c r="J245" s="600"/>
      <c r="M245" s="597"/>
    </row>
    <row r="246" spans="1:13">
      <c r="A246" s="585" t="s">
        <v>692</v>
      </c>
      <c r="B246" s="581"/>
      <c r="C246" s="578"/>
      <c r="D246" s="578"/>
      <c r="E246" s="578"/>
      <c r="F246" s="578"/>
      <c r="G246" s="578"/>
      <c r="H246" s="578"/>
      <c r="I246" s="578"/>
      <c r="J246" s="600"/>
      <c r="M246" s="597"/>
    </row>
    <row r="247" spans="1:13">
      <c r="A247" s="583" t="s">
        <v>24</v>
      </c>
      <c r="B247" s="582" t="s">
        <v>16</v>
      </c>
      <c r="C247" s="582" t="s">
        <v>1829</v>
      </c>
      <c r="D247" s="582" t="s">
        <v>1830</v>
      </c>
      <c r="E247" s="582" t="s">
        <v>2325</v>
      </c>
      <c r="F247" s="582">
        <v>2013</v>
      </c>
      <c r="G247" s="582" t="s">
        <v>3553</v>
      </c>
      <c r="H247" s="590" t="s">
        <v>4165</v>
      </c>
      <c r="I247" s="590" t="s">
        <v>4674</v>
      </c>
      <c r="J247" s="590" t="s">
        <v>4675</v>
      </c>
      <c r="K247" s="651" t="s">
        <v>5846</v>
      </c>
      <c r="L247" s="651" t="s">
        <v>6494</v>
      </c>
      <c r="M247" s="756" t="s">
        <v>6914</v>
      </c>
    </row>
    <row r="248" spans="1:13">
      <c r="A248" s="584" t="s">
        <v>69</v>
      </c>
      <c r="B248" s="580" t="s">
        <v>2211</v>
      </c>
      <c r="C248" s="578" t="s">
        <v>562</v>
      </c>
      <c r="D248" s="578"/>
      <c r="E248" s="565" t="s">
        <v>219</v>
      </c>
      <c r="F248" s="565" t="s">
        <v>219</v>
      </c>
      <c r="G248" s="565"/>
      <c r="H248" s="565" t="s">
        <v>2446</v>
      </c>
      <c r="I248" s="565" t="s">
        <v>5290</v>
      </c>
      <c r="J248" s="600"/>
      <c r="K248" s="600" t="s">
        <v>5992</v>
      </c>
      <c r="M248" s="597"/>
    </row>
    <row r="249" spans="1:13">
      <c r="A249" s="585" t="s">
        <v>70</v>
      </c>
      <c r="B249" s="581" t="s">
        <v>534</v>
      </c>
      <c r="C249" s="578" t="s">
        <v>192</v>
      </c>
      <c r="D249" s="578"/>
      <c r="E249" s="578" t="s">
        <v>2444</v>
      </c>
      <c r="F249" s="578" t="s">
        <v>355</v>
      </c>
      <c r="G249" s="578"/>
      <c r="H249" s="578" t="s">
        <v>2447</v>
      </c>
      <c r="I249" s="578"/>
      <c r="J249" s="600"/>
      <c r="M249" s="597"/>
    </row>
    <row r="250" spans="1:13">
      <c r="A250" s="584" t="s">
        <v>71</v>
      </c>
      <c r="B250" s="580" t="s">
        <v>219</v>
      </c>
      <c r="C250" s="578" t="s">
        <v>219</v>
      </c>
      <c r="D250" s="578"/>
      <c r="E250" s="578" t="s">
        <v>2446</v>
      </c>
      <c r="F250" s="578"/>
      <c r="G250" s="578"/>
      <c r="H250" s="578" t="s">
        <v>4271</v>
      </c>
      <c r="I250" s="578"/>
      <c r="J250" s="600"/>
      <c r="M250" s="597"/>
    </row>
    <row r="251" spans="1:13">
      <c r="A251" s="585" t="s">
        <v>72</v>
      </c>
      <c r="B251" s="581" t="s">
        <v>685</v>
      </c>
      <c r="C251" s="578" t="s">
        <v>355</v>
      </c>
      <c r="D251" s="578"/>
      <c r="E251" s="578" t="s">
        <v>2447</v>
      </c>
      <c r="F251" s="578"/>
      <c r="G251" s="578"/>
      <c r="H251" s="578" t="s">
        <v>4272</v>
      </c>
      <c r="I251" s="578"/>
      <c r="J251" s="600"/>
      <c r="M251" s="597"/>
    </row>
    <row r="252" spans="1:13">
      <c r="A252" s="584" t="s">
        <v>73</v>
      </c>
      <c r="B252" s="580" t="s">
        <v>114</v>
      </c>
      <c r="C252" s="578" t="s">
        <v>114</v>
      </c>
      <c r="D252" s="578"/>
      <c r="E252" s="578"/>
      <c r="F252" s="578"/>
      <c r="G252" s="578"/>
      <c r="H252" s="578"/>
      <c r="I252" s="578"/>
      <c r="J252" s="600"/>
      <c r="M252" s="597"/>
    </row>
    <row r="253" spans="1:13">
      <c r="A253" s="585" t="s">
        <v>74</v>
      </c>
      <c r="B253" s="581" t="s">
        <v>114</v>
      </c>
      <c r="C253" s="578" t="s">
        <v>114</v>
      </c>
      <c r="D253" s="578"/>
      <c r="E253" s="578"/>
      <c r="F253" s="578"/>
      <c r="G253" s="578"/>
      <c r="H253" s="578"/>
      <c r="I253" s="578"/>
      <c r="J253" s="600"/>
      <c r="M253" s="597"/>
    </row>
    <row r="254" spans="1:13">
      <c r="A254" s="584" t="s">
        <v>75</v>
      </c>
      <c r="B254" s="580" t="s">
        <v>114</v>
      </c>
      <c r="C254" s="578" t="s">
        <v>114</v>
      </c>
      <c r="D254" s="578"/>
      <c r="E254" s="578"/>
      <c r="F254" s="578"/>
      <c r="G254" s="578"/>
      <c r="H254" s="578"/>
      <c r="I254" s="578"/>
      <c r="J254" s="600"/>
      <c r="M254" s="597"/>
    </row>
    <row r="255" spans="1:13">
      <c r="A255" s="585" t="s">
        <v>76</v>
      </c>
      <c r="B255" s="581" t="s">
        <v>114</v>
      </c>
      <c r="C255" s="578" t="s">
        <v>114</v>
      </c>
      <c r="D255" s="578"/>
      <c r="E255" s="578"/>
      <c r="F255" s="578"/>
      <c r="G255" s="578"/>
      <c r="H255" s="578"/>
      <c r="I255" s="578"/>
      <c r="J255" s="600"/>
      <c r="M255" s="597"/>
    </row>
    <row r="256" spans="1:13">
      <c r="A256" s="584" t="s">
        <v>77</v>
      </c>
      <c r="B256" s="580" t="s">
        <v>114</v>
      </c>
      <c r="C256" s="578" t="s">
        <v>114</v>
      </c>
      <c r="D256" s="578"/>
      <c r="E256" s="578"/>
      <c r="F256" s="578"/>
      <c r="G256" s="578"/>
      <c r="H256" s="578"/>
      <c r="I256" s="578"/>
      <c r="J256" s="600"/>
      <c r="M256" s="597"/>
    </row>
    <row r="257" spans="1:13">
      <c r="A257" s="585" t="s">
        <v>78</v>
      </c>
      <c r="B257" s="581" t="s">
        <v>114</v>
      </c>
      <c r="C257" s="578" t="s">
        <v>114</v>
      </c>
      <c r="D257" s="578"/>
      <c r="E257" s="578"/>
      <c r="F257" s="578"/>
      <c r="G257" s="578"/>
      <c r="H257" s="578"/>
      <c r="I257" s="578"/>
      <c r="J257" s="600"/>
      <c r="M257" s="597"/>
    </row>
    <row r="258" spans="1:13">
      <c r="A258" s="584" t="s">
        <v>79</v>
      </c>
      <c r="B258" s="580" t="s">
        <v>114</v>
      </c>
      <c r="C258" s="578" t="s">
        <v>114</v>
      </c>
      <c r="D258" s="578"/>
      <c r="E258" s="578"/>
      <c r="F258" s="578"/>
      <c r="G258" s="578"/>
      <c r="H258" s="578"/>
      <c r="I258" s="578"/>
      <c r="J258" s="600"/>
      <c r="M258" s="597"/>
    </row>
    <row r="259" spans="1:13">
      <c r="A259" s="585" t="s">
        <v>80</v>
      </c>
      <c r="B259" s="581" t="s">
        <v>114</v>
      </c>
      <c r="C259" s="578" t="s">
        <v>114</v>
      </c>
      <c r="D259" s="578"/>
      <c r="E259" s="578"/>
      <c r="F259" s="578"/>
      <c r="G259" s="578"/>
      <c r="H259" s="578"/>
      <c r="I259" s="578"/>
      <c r="J259" s="600"/>
      <c r="M259" s="597"/>
    </row>
    <row r="260" spans="1:13">
      <c r="A260" s="584" t="s">
        <v>81</v>
      </c>
      <c r="B260" s="580" t="s">
        <v>114</v>
      </c>
      <c r="C260" s="578" t="s">
        <v>114</v>
      </c>
      <c r="D260" s="578"/>
      <c r="E260" s="578"/>
      <c r="F260" s="578"/>
      <c r="G260" s="578"/>
      <c r="H260" s="578"/>
      <c r="I260" s="578"/>
      <c r="J260" s="600"/>
      <c r="M260" s="597"/>
    </row>
    <row r="261" spans="1:13">
      <c r="A261" s="585" t="s">
        <v>82</v>
      </c>
      <c r="B261" s="581" t="s">
        <v>114</v>
      </c>
      <c r="C261" s="578" t="s">
        <v>114</v>
      </c>
      <c r="D261" s="578"/>
      <c r="E261" s="578"/>
      <c r="F261" s="578"/>
      <c r="G261" s="578"/>
      <c r="H261" s="578"/>
      <c r="I261" s="578"/>
      <c r="J261" s="600"/>
      <c r="M261" s="597"/>
    </row>
    <row r="262" spans="1:13">
      <c r="A262" s="584" t="s">
        <v>83</v>
      </c>
      <c r="B262" s="580" t="s">
        <v>114</v>
      </c>
      <c r="C262" s="578" t="s">
        <v>114</v>
      </c>
      <c r="D262" s="578"/>
      <c r="E262" s="578"/>
      <c r="F262" s="578"/>
      <c r="G262" s="578"/>
      <c r="H262" s="578"/>
      <c r="I262" s="578"/>
      <c r="J262" s="600"/>
      <c r="M262" s="597"/>
    </row>
    <row r="263" spans="1:13">
      <c r="A263" s="585" t="s">
        <v>84</v>
      </c>
      <c r="B263" s="581" t="s">
        <v>114</v>
      </c>
      <c r="C263" s="578" t="s">
        <v>114</v>
      </c>
      <c r="D263" s="578"/>
      <c r="E263" s="578"/>
      <c r="F263" s="578"/>
      <c r="G263" s="578"/>
      <c r="H263" s="578"/>
      <c r="I263" s="578"/>
      <c r="J263" s="600"/>
      <c r="M263" s="597"/>
    </row>
    <row r="264" spans="1:13">
      <c r="A264" s="584" t="s">
        <v>85</v>
      </c>
      <c r="B264" s="580" t="s">
        <v>114</v>
      </c>
      <c r="C264" s="578" t="s">
        <v>114</v>
      </c>
      <c r="D264" s="578"/>
      <c r="E264" s="578"/>
      <c r="F264" s="578"/>
      <c r="G264" s="578"/>
      <c r="H264" s="578"/>
      <c r="I264" s="578"/>
      <c r="J264" s="600"/>
      <c r="M264" s="597"/>
    </row>
    <row r="265" spans="1:13">
      <c r="A265" s="585" t="s">
        <v>86</v>
      </c>
      <c r="B265" s="581" t="s">
        <v>114</v>
      </c>
      <c r="C265" s="578" t="s">
        <v>114</v>
      </c>
      <c r="D265" s="578"/>
      <c r="E265" s="578"/>
      <c r="F265" s="578"/>
      <c r="G265" s="578"/>
      <c r="H265" s="578"/>
      <c r="I265" s="578"/>
      <c r="J265" s="600"/>
      <c r="M265" s="597"/>
    </row>
    <row r="266" spans="1:13">
      <c r="A266" s="584" t="s">
        <v>87</v>
      </c>
      <c r="B266" s="580" t="s">
        <v>114</v>
      </c>
      <c r="C266" s="578" t="s">
        <v>114</v>
      </c>
      <c r="D266" s="578"/>
      <c r="E266" s="578"/>
      <c r="F266" s="578"/>
      <c r="G266" s="578"/>
      <c r="H266" s="578"/>
      <c r="I266" s="578"/>
      <c r="J266" s="600"/>
      <c r="M266" s="597"/>
    </row>
    <row r="267" spans="1:13">
      <c r="A267" s="585" t="s">
        <v>88</v>
      </c>
      <c r="B267" s="581" t="s">
        <v>114</v>
      </c>
      <c r="C267" s="578" t="s">
        <v>114</v>
      </c>
      <c r="D267" s="578"/>
      <c r="E267" s="578"/>
      <c r="F267" s="578"/>
      <c r="G267" s="578"/>
      <c r="H267" s="578"/>
      <c r="I267" s="578"/>
      <c r="J267" s="600"/>
      <c r="M267" s="597"/>
    </row>
    <row r="268" spans="1:13">
      <c r="A268" s="583" t="s">
        <v>25</v>
      </c>
      <c r="B268" s="582" t="s">
        <v>16</v>
      </c>
      <c r="C268" s="582" t="s">
        <v>1829</v>
      </c>
      <c r="D268" s="582" t="s">
        <v>1830</v>
      </c>
      <c r="E268" s="582" t="s">
        <v>2325</v>
      </c>
      <c r="F268" s="582">
        <v>2013</v>
      </c>
      <c r="G268" s="582" t="s">
        <v>3553</v>
      </c>
      <c r="H268" s="590" t="s">
        <v>4165</v>
      </c>
      <c r="I268" s="590" t="s">
        <v>4674</v>
      </c>
      <c r="J268" s="590" t="s">
        <v>4675</v>
      </c>
      <c r="K268" s="651" t="s">
        <v>5846</v>
      </c>
      <c r="L268" s="651" t="s">
        <v>6494</v>
      </c>
      <c r="M268" s="756" t="s">
        <v>6914</v>
      </c>
    </row>
    <row r="269" spans="1:13">
      <c r="A269" s="584" t="s">
        <v>69</v>
      </c>
      <c r="B269" s="580" t="s">
        <v>431</v>
      </c>
      <c r="C269" s="578" t="s">
        <v>431</v>
      </c>
      <c r="D269" s="578"/>
      <c r="E269" s="565"/>
      <c r="F269" s="565"/>
      <c r="G269" s="565"/>
      <c r="H269" s="565"/>
      <c r="I269" s="565" t="s">
        <v>5290</v>
      </c>
      <c r="J269" s="600"/>
      <c r="K269" s="600" t="s">
        <v>5992</v>
      </c>
      <c r="M269" s="597"/>
    </row>
    <row r="270" spans="1:13">
      <c r="A270" s="585" t="s">
        <v>70</v>
      </c>
      <c r="B270" s="581" t="s">
        <v>163</v>
      </c>
      <c r="C270" s="578" t="s">
        <v>163</v>
      </c>
      <c r="D270" s="578"/>
      <c r="E270" s="578"/>
      <c r="F270" s="578"/>
      <c r="G270" s="578"/>
      <c r="H270" s="578"/>
      <c r="I270" s="578"/>
      <c r="J270" s="600"/>
      <c r="M270" s="597"/>
    </row>
    <row r="271" spans="1:13">
      <c r="A271" s="584" t="s">
        <v>71</v>
      </c>
      <c r="B271" s="580" t="s">
        <v>114</v>
      </c>
      <c r="C271" s="578" t="s">
        <v>114</v>
      </c>
      <c r="D271" s="578"/>
      <c r="E271" s="578"/>
      <c r="F271" s="578"/>
      <c r="G271" s="578"/>
      <c r="H271" s="578"/>
      <c r="I271" s="578"/>
      <c r="J271" s="600"/>
      <c r="M271" s="597"/>
    </row>
    <row r="272" spans="1:13">
      <c r="A272" s="585" t="s">
        <v>72</v>
      </c>
      <c r="B272" s="581" t="s">
        <v>114</v>
      </c>
      <c r="C272" s="578" t="s">
        <v>114</v>
      </c>
      <c r="D272" s="578"/>
      <c r="E272" s="578"/>
      <c r="F272" s="578"/>
      <c r="G272" s="578"/>
      <c r="H272" s="578"/>
      <c r="I272" s="578"/>
      <c r="J272" s="600"/>
      <c r="M272" s="597"/>
    </row>
    <row r="273" spans="1:13">
      <c r="A273" s="584" t="s">
        <v>73</v>
      </c>
      <c r="B273" s="580" t="s">
        <v>114</v>
      </c>
      <c r="C273" s="578" t="s">
        <v>114</v>
      </c>
      <c r="D273" s="578"/>
      <c r="E273" s="578"/>
      <c r="F273" s="578"/>
      <c r="G273" s="578"/>
      <c r="H273" s="578"/>
      <c r="I273" s="578"/>
      <c r="J273" s="600"/>
      <c r="M273" s="597"/>
    </row>
    <row r="274" spans="1:13">
      <c r="A274" s="585" t="s">
        <v>74</v>
      </c>
      <c r="B274" s="581" t="s">
        <v>114</v>
      </c>
      <c r="C274" s="578" t="s">
        <v>114</v>
      </c>
      <c r="D274" s="578"/>
      <c r="E274" s="578"/>
      <c r="F274" s="578"/>
      <c r="G274" s="578"/>
      <c r="H274" s="578"/>
      <c r="I274" s="578"/>
      <c r="J274" s="600"/>
      <c r="M274" s="597"/>
    </row>
    <row r="275" spans="1:13">
      <c r="A275" s="584" t="s">
        <v>75</v>
      </c>
      <c r="B275" s="580" t="s">
        <v>114</v>
      </c>
      <c r="C275" s="578" t="s">
        <v>114</v>
      </c>
      <c r="D275" s="578"/>
      <c r="E275" s="578"/>
      <c r="F275" s="578"/>
      <c r="G275" s="578"/>
      <c r="H275" s="578"/>
      <c r="I275" s="578"/>
      <c r="J275" s="600"/>
      <c r="M275" s="597"/>
    </row>
    <row r="276" spans="1:13">
      <c r="A276" s="585" t="s">
        <v>76</v>
      </c>
      <c r="B276" s="581" t="s">
        <v>114</v>
      </c>
      <c r="C276" s="578" t="s">
        <v>114</v>
      </c>
      <c r="D276" s="578"/>
      <c r="E276" s="578"/>
      <c r="F276" s="578"/>
      <c r="G276" s="578"/>
      <c r="H276" s="578"/>
      <c r="I276" s="578"/>
      <c r="J276" s="600"/>
      <c r="M276" s="597"/>
    </row>
    <row r="277" spans="1:13">
      <c r="A277" s="584" t="s">
        <v>77</v>
      </c>
      <c r="B277" s="580" t="s">
        <v>114</v>
      </c>
      <c r="C277" s="578" t="s">
        <v>114</v>
      </c>
      <c r="D277" s="578"/>
      <c r="E277" s="578"/>
      <c r="F277" s="578"/>
      <c r="G277" s="578"/>
      <c r="H277" s="578"/>
      <c r="I277" s="578"/>
      <c r="J277" s="600"/>
      <c r="M277" s="597"/>
    </row>
    <row r="278" spans="1:13">
      <c r="A278" s="585" t="s">
        <v>78</v>
      </c>
      <c r="B278" s="581" t="s">
        <v>114</v>
      </c>
      <c r="C278" s="578" t="s">
        <v>114</v>
      </c>
      <c r="D278" s="578"/>
      <c r="E278" s="578"/>
      <c r="F278" s="578"/>
      <c r="G278" s="578"/>
      <c r="H278" s="578"/>
      <c r="I278" s="578"/>
      <c r="J278" s="600"/>
      <c r="M278" s="597"/>
    </row>
    <row r="279" spans="1:13">
      <c r="A279" s="584" t="s">
        <v>79</v>
      </c>
      <c r="B279" s="580" t="s">
        <v>114</v>
      </c>
      <c r="C279" s="578" t="s">
        <v>114</v>
      </c>
      <c r="D279" s="578"/>
      <c r="E279" s="578"/>
      <c r="F279" s="578"/>
      <c r="G279" s="578"/>
      <c r="H279" s="578"/>
      <c r="I279" s="578"/>
      <c r="J279" s="600"/>
      <c r="M279" s="597"/>
    </row>
    <row r="280" spans="1:13">
      <c r="A280" s="585" t="s">
        <v>80</v>
      </c>
      <c r="B280" s="581" t="s">
        <v>114</v>
      </c>
      <c r="C280" s="578" t="s">
        <v>114</v>
      </c>
      <c r="D280" s="578"/>
      <c r="E280" s="578"/>
      <c r="F280" s="578"/>
      <c r="G280" s="578"/>
      <c r="H280" s="578"/>
      <c r="I280" s="578"/>
      <c r="J280" s="600"/>
      <c r="M280" s="597"/>
    </row>
    <row r="281" spans="1:13">
      <c r="A281" s="584" t="s">
        <v>81</v>
      </c>
      <c r="B281" s="580" t="s">
        <v>114</v>
      </c>
      <c r="C281" s="578" t="s">
        <v>114</v>
      </c>
      <c r="D281" s="578"/>
      <c r="E281" s="578"/>
      <c r="F281" s="578"/>
      <c r="G281" s="578"/>
      <c r="H281" s="578"/>
      <c r="I281" s="578"/>
      <c r="J281" s="600"/>
      <c r="M281" s="597"/>
    </row>
    <row r="282" spans="1:13">
      <c r="A282" s="585" t="s">
        <v>82</v>
      </c>
      <c r="B282" s="581" t="s">
        <v>114</v>
      </c>
      <c r="C282" s="578" t="s">
        <v>114</v>
      </c>
      <c r="D282" s="578"/>
      <c r="E282" s="578"/>
      <c r="F282" s="578"/>
      <c r="G282" s="578"/>
      <c r="H282" s="578"/>
      <c r="I282" s="578"/>
      <c r="J282" s="600"/>
      <c r="M282" s="597"/>
    </row>
    <row r="283" spans="1:13">
      <c r="A283" s="584" t="s">
        <v>83</v>
      </c>
      <c r="B283" s="580" t="s">
        <v>114</v>
      </c>
      <c r="C283" s="578" t="s">
        <v>114</v>
      </c>
      <c r="D283" s="578"/>
      <c r="E283" s="578"/>
      <c r="F283" s="578"/>
      <c r="G283" s="578"/>
      <c r="H283" s="578"/>
      <c r="I283" s="578"/>
      <c r="J283" s="600"/>
      <c r="M283" s="597"/>
    </row>
    <row r="284" spans="1:13">
      <c r="A284" s="585" t="s">
        <v>84</v>
      </c>
      <c r="B284" s="581" t="s">
        <v>114</v>
      </c>
      <c r="C284" s="578" t="s">
        <v>114</v>
      </c>
      <c r="D284" s="578"/>
      <c r="E284" s="578"/>
      <c r="F284" s="578"/>
      <c r="G284" s="578"/>
      <c r="H284" s="578"/>
      <c r="I284" s="578"/>
      <c r="J284" s="600"/>
      <c r="M284" s="597"/>
    </row>
    <row r="285" spans="1:13">
      <c r="A285" s="584" t="s">
        <v>85</v>
      </c>
      <c r="B285" s="580" t="s">
        <v>114</v>
      </c>
      <c r="C285" s="578" t="s">
        <v>114</v>
      </c>
      <c r="D285" s="578"/>
      <c r="E285" s="578"/>
      <c r="F285" s="578"/>
      <c r="G285" s="578"/>
      <c r="H285" s="578"/>
      <c r="I285" s="578"/>
      <c r="J285" s="600"/>
      <c r="M285" s="597"/>
    </row>
    <row r="286" spans="1:13">
      <c r="A286" s="585" t="s">
        <v>86</v>
      </c>
      <c r="B286" s="581" t="s">
        <v>114</v>
      </c>
      <c r="C286" s="578" t="s">
        <v>114</v>
      </c>
      <c r="D286" s="578"/>
      <c r="E286" s="578"/>
      <c r="F286" s="578"/>
      <c r="G286" s="578"/>
      <c r="H286" s="578"/>
      <c r="I286" s="578"/>
      <c r="J286" s="600"/>
      <c r="M286" s="597"/>
    </row>
    <row r="287" spans="1:13">
      <c r="A287" s="584" t="s">
        <v>87</v>
      </c>
      <c r="B287" s="580" t="s">
        <v>114</v>
      </c>
      <c r="C287" s="578" t="s">
        <v>114</v>
      </c>
      <c r="D287" s="578"/>
      <c r="E287" s="578"/>
      <c r="F287" s="578"/>
      <c r="G287" s="578"/>
      <c r="H287" s="578"/>
      <c r="I287" s="578"/>
      <c r="J287" s="600"/>
      <c r="M287" s="597"/>
    </row>
    <row r="288" spans="1:13">
      <c r="A288" s="585" t="s">
        <v>88</v>
      </c>
      <c r="B288" s="581" t="s">
        <v>114</v>
      </c>
      <c r="C288" s="578" t="s">
        <v>114</v>
      </c>
      <c r="D288" s="578"/>
      <c r="E288" s="578"/>
      <c r="F288" s="578"/>
      <c r="G288" s="578"/>
      <c r="H288" s="578"/>
      <c r="I288" s="578"/>
      <c r="J288" s="600"/>
      <c r="M288" s="597"/>
    </row>
    <row r="289" spans="1:13">
      <c r="A289" s="583" t="s">
        <v>26</v>
      </c>
      <c r="B289" s="582" t="s">
        <v>16</v>
      </c>
      <c r="C289" s="582" t="s">
        <v>1829</v>
      </c>
      <c r="D289" s="582" t="s">
        <v>1830</v>
      </c>
      <c r="E289" s="582" t="s">
        <v>2325</v>
      </c>
      <c r="F289" s="582">
        <v>2013</v>
      </c>
      <c r="G289" s="582" t="s">
        <v>3553</v>
      </c>
      <c r="H289" s="590" t="s">
        <v>4165</v>
      </c>
      <c r="I289" s="590" t="s">
        <v>4674</v>
      </c>
      <c r="J289" s="590" t="s">
        <v>4675</v>
      </c>
      <c r="K289" s="651" t="s">
        <v>5846</v>
      </c>
      <c r="L289" s="651" t="s">
        <v>6494</v>
      </c>
      <c r="M289" s="756" t="s">
        <v>6914</v>
      </c>
    </row>
    <row r="290" spans="1:13">
      <c r="A290" s="584" t="s">
        <v>69</v>
      </c>
      <c r="B290" s="580" t="s">
        <v>184</v>
      </c>
      <c r="C290" s="578" t="s">
        <v>2212</v>
      </c>
      <c r="D290" s="578" t="s">
        <v>1652</v>
      </c>
      <c r="E290" s="565" t="s">
        <v>384</v>
      </c>
      <c r="F290" s="565"/>
      <c r="G290" s="565" t="s">
        <v>3684</v>
      </c>
      <c r="H290" s="565" t="s">
        <v>2965</v>
      </c>
      <c r="I290" s="565" t="s">
        <v>1225</v>
      </c>
      <c r="J290" s="600"/>
      <c r="K290" s="600" t="s">
        <v>5992</v>
      </c>
      <c r="M290" s="597"/>
    </row>
    <row r="291" spans="1:13">
      <c r="A291" s="585" t="s">
        <v>70</v>
      </c>
      <c r="B291" s="581" t="s">
        <v>543</v>
      </c>
      <c r="C291" s="578" t="s">
        <v>410</v>
      </c>
      <c r="D291" s="578" t="s">
        <v>447</v>
      </c>
      <c r="E291" s="578" t="s">
        <v>141</v>
      </c>
      <c r="F291" s="578"/>
      <c r="G291" s="578" t="s">
        <v>3685</v>
      </c>
      <c r="H291" s="578" t="s">
        <v>4279</v>
      </c>
      <c r="I291" s="607" t="s">
        <v>1225</v>
      </c>
      <c r="J291" s="600"/>
      <c r="M291" s="597"/>
    </row>
    <row r="292" spans="1:13">
      <c r="A292" s="584" t="s">
        <v>71</v>
      </c>
      <c r="B292" s="580" t="s">
        <v>190</v>
      </c>
      <c r="C292" s="578" t="s">
        <v>191</v>
      </c>
      <c r="D292" s="578" t="s">
        <v>384</v>
      </c>
      <c r="E292" s="578" t="s">
        <v>2761</v>
      </c>
      <c r="F292" s="578"/>
      <c r="G292" s="578"/>
      <c r="H292" s="578"/>
      <c r="I292" s="578"/>
      <c r="J292" s="600"/>
      <c r="M292" s="597"/>
    </row>
    <row r="293" spans="1:13">
      <c r="A293" s="585" t="s">
        <v>72</v>
      </c>
      <c r="B293" s="581" t="s">
        <v>545</v>
      </c>
      <c r="C293" s="578" t="s">
        <v>543</v>
      </c>
      <c r="D293" s="578" t="s">
        <v>141</v>
      </c>
      <c r="E293" s="578" t="s">
        <v>2454</v>
      </c>
      <c r="F293" s="578"/>
      <c r="G293" s="578"/>
      <c r="H293" s="578"/>
      <c r="I293" s="578"/>
      <c r="J293" s="600"/>
      <c r="M293" s="597"/>
    </row>
    <row r="294" spans="1:13">
      <c r="A294" s="584" t="s">
        <v>73</v>
      </c>
      <c r="B294" s="580" t="s">
        <v>131</v>
      </c>
      <c r="C294" s="578" t="s">
        <v>114</v>
      </c>
      <c r="D294" s="578" t="s">
        <v>1849</v>
      </c>
      <c r="E294" s="578" t="s">
        <v>1652</v>
      </c>
      <c r="F294" s="578"/>
      <c r="G294" s="578"/>
      <c r="H294" s="578"/>
      <c r="I294" s="578"/>
      <c r="J294" s="600"/>
      <c r="M294" s="597"/>
    </row>
    <row r="295" spans="1:13">
      <c r="A295" s="585" t="s">
        <v>74</v>
      </c>
      <c r="B295" s="581" t="s">
        <v>546</v>
      </c>
      <c r="C295" s="578" t="s">
        <v>114</v>
      </c>
      <c r="D295" s="578" t="s">
        <v>2213</v>
      </c>
      <c r="E295" s="578"/>
      <c r="F295" s="578"/>
      <c r="G295" s="578"/>
      <c r="H295" s="578"/>
      <c r="I295" s="578"/>
      <c r="J295" s="600"/>
      <c r="M295" s="597"/>
    </row>
    <row r="296" spans="1:13">
      <c r="A296" s="584" t="s">
        <v>75</v>
      </c>
      <c r="B296" s="580" t="s">
        <v>119</v>
      </c>
      <c r="C296" s="578" t="s">
        <v>114</v>
      </c>
      <c r="D296" s="578" t="s">
        <v>191</v>
      </c>
      <c r="E296" s="578"/>
      <c r="F296" s="578"/>
      <c r="G296" s="578"/>
      <c r="H296" s="591"/>
      <c r="I296" s="591"/>
      <c r="J296" s="600"/>
      <c r="M296" s="597"/>
    </row>
    <row r="297" spans="1:13">
      <c r="A297" s="585" t="s">
        <v>76</v>
      </c>
      <c r="B297" s="581" t="s">
        <v>547</v>
      </c>
      <c r="C297" s="578" t="s">
        <v>114</v>
      </c>
      <c r="D297" s="578" t="s">
        <v>543</v>
      </c>
      <c r="E297" s="578"/>
      <c r="F297" s="578"/>
      <c r="G297" s="578"/>
      <c r="H297" s="591"/>
      <c r="I297" s="591"/>
      <c r="J297" s="600"/>
      <c r="M297" s="597"/>
    </row>
    <row r="298" spans="1:13">
      <c r="A298" s="584" t="s">
        <v>77</v>
      </c>
      <c r="B298" s="580" t="s">
        <v>191</v>
      </c>
      <c r="C298" s="578" t="s">
        <v>114</v>
      </c>
      <c r="D298" s="578" t="s">
        <v>2214</v>
      </c>
      <c r="E298" s="578"/>
      <c r="F298" s="578"/>
      <c r="G298" s="578"/>
      <c r="H298" s="591"/>
      <c r="I298" s="591"/>
      <c r="J298" s="600"/>
      <c r="M298" s="597"/>
    </row>
    <row r="299" spans="1:13">
      <c r="A299" s="585" t="s">
        <v>78</v>
      </c>
      <c r="B299" s="581" t="s">
        <v>1287</v>
      </c>
      <c r="C299" s="578" t="s">
        <v>114</v>
      </c>
      <c r="D299" s="578" t="s">
        <v>1655</v>
      </c>
      <c r="E299" s="578"/>
      <c r="F299" s="578"/>
      <c r="G299" s="578"/>
      <c r="H299" s="591"/>
      <c r="I299" s="591"/>
      <c r="J299" s="600"/>
      <c r="M299" s="597"/>
    </row>
    <row r="300" spans="1:13">
      <c r="A300" s="584" t="s">
        <v>79</v>
      </c>
      <c r="B300" s="580" t="s">
        <v>219</v>
      </c>
      <c r="C300" s="578" t="s">
        <v>114</v>
      </c>
      <c r="D300" s="578" t="s">
        <v>114</v>
      </c>
      <c r="E300" s="578"/>
      <c r="F300" s="578"/>
      <c r="G300" s="578"/>
      <c r="H300" s="591"/>
      <c r="I300" s="591"/>
      <c r="J300" s="600"/>
      <c r="M300" s="597"/>
    </row>
    <row r="301" spans="1:13">
      <c r="A301" s="585" t="s">
        <v>80</v>
      </c>
      <c r="B301" s="581" t="s">
        <v>547</v>
      </c>
      <c r="C301" s="578" t="s">
        <v>114</v>
      </c>
      <c r="D301" s="578" t="s">
        <v>114</v>
      </c>
      <c r="E301" s="578"/>
      <c r="F301" s="578"/>
      <c r="G301" s="578"/>
      <c r="H301" s="591"/>
      <c r="I301" s="591"/>
      <c r="J301" s="600"/>
      <c r="M301" s="597"/>
    </row>
    <row r="302" spans="1:13">
      <c r="A302" s="584" t="s">
        <v>81</v>
      </c>
      <c r="B302" s="580" t="s">
        <v>114</v>
      </c>
      <c r="C302" s="578" t="s">
        <v>114</v>
      </c>
      <c r="D302" s="578" t="s">
        <v>114</v>
      </c>
      <c r="E302" s="578"/>
      <c r="F302" s="578"/>
      <c r="G302" s="578"/>
      <c r="H302" s="591"/>
      <c r="I302" s="591"/>
      <c r="J302" s="600"/>
      <c r="M302" s="597"/>
    </row>
    <row r="303" spans="1:13">
      <c r="A303" s="585" t="s">
        <v>82</v>
      </c>
      <c r="B303" s="581" t="s">
        <v>114</v>
      </c>
      <c r="C303" s="578" t="s">
        <v>114</v>
      </c>
      <c r="D303" s="578" t="s">
        <v>114</v>
      </c>
      <c r="E303" s="578"/>
      <c r="F303" s="578"/>
      <c r="G303" s="578"/>
      <c r="H303" s="591"/>
      <c r="I303" s="591"/>
      <c r="J303" s="600"/>
      <c r="M303" s="597"/>
    </row>
    <row r="304" spans="1:13">
      <c r="A304" s="584" t="s">
        <v>83</v>
      </c>
      <c r="B304" s="580" t="s">
        <v>114</v>
      </c>
      <c r="C304" s="578" t="s">
        <v>114</v>
      </c>
      <c r="D304" s="578" t="s">
        <v>114</v>
      </c>
      <c r="E304" s="578"/>
      <c r="F304" s="578"/>
      <c r="G304" s="578"/>
      <c r="H304" s="591"/>
      <c r="I304" s="591"/>
      <c r="J304" s="600"/>
      <c r="M304" s="597"/>
    </row>
    <row r="305" spans="1:13">
      <c r="A305" s="585" t="s">
        <v>84</v>
      </c>
      <c r="B305" s="581" t="s">
        <v>114</v>
      </c>
      <c r="C305" s="578" t="s">
        <v>114</v>
      </c>
      <c r="D305" s="578" t="s">
        <v>114</v>
      </c>
      <c r="E305" s="578"/>
      <c r="F305" s="578"/>
      <c r="G305" s="578"/>
      <c r="H305" s="591"/>
      <c r="I305" s="591"/>
      <c r="J305" s="600"/>
      <c r="M305" s="597"/>
    </row>
    <row r="306" spans="1:13">
      <c r="A306" s="584" t="s">
        <v>85</v>
      </c>
      <c r="B306" s="580" t="s">
        <v>114</v>
      </c>
      <c r="C306" s="578" t="s">
        <v>114</v>
      </c>
      <c r="D306" s="578" t="s">
        <v>114</v>
      </c>
      <c r="E306" s="578"/>
      <c r="F306" s="578"/>
      <c r="G306" s="578"/>
      <c r="H306" s="591"/>
      <c r="I306" s="591"/>
      <c r="J306" s="600"/>
      <c r="M306" s="597"/>
    </row>
    <row r="307" spans="1:13">
      <c r="A307" s="585" t="s">
        <v>86</v>
      </c>
      <c r="B307" s="581" t="s">
        <v>114</v>
      </c>
      <c r="C307" s="578" t="s">
        <v>114</v>
      </c>
      <c r="D307" s="578" t="s">
        <v>114</v>
      </c>
      <c r="E307" s="578"/>
      <c r="F307" s="578"/>
      <c r="G307" s="578"/>
      <c r="H307" s="591"/>
      <c r="I307" s="591"/>
      <c r="J307" s="600"/>
      <c r="M307" s="597"/>
    </row>
    <row r="308" spans="1:13">
      <c r="A308" s="584" t="s">
        <v>87</v>
      </c>
      <c r="B308" s="580" t="s">
        <v>114</v>
      </c>
      <c r="C308" s="578" t="s">
        <v>114</v>
      </c>
      <c r="D308" s="578" t="s">
        <v>114</v>
      </c>
      <c r="E308" s="578"/>
      <c r="F308" s="578"/>
      <c r="G308" s="578"/>
      <c r="H308" s="591"/>
      <c r="I308" s="591"/>
      <c r="J308" s="600"/>
      <c r="M308" s="597"/>
    </row>
    <row r="309" spans="1:13">
      <c r="A309" s="585" t="s">
        <v>88</v>
      </c>
      <c r="B309" s="581" t="s">
        <v>114</v>
      </c>
      <c r="C309" s="578" t="s">
        <v>114</v>
      </c>
      <c r="D309" s="578" t="s">
        <v>114</v>
      </c>
      <c r="E309" s="578"/>
      <c r="F309" s="578"/>
      <c r="G309" s="578"/>
      <c r="H309" s="591"/>
      <c r="I309" s="591"/>
      <c r="J309" s="600"/>
      <c r="M309" s="597"/>
    </row>
    <row r="310" spans="1:13">
      <c r="A310" s="583" t="s">
        <v>98</v>
      </c>
      <c r="B310" s="582" t="s">
        <v>16</v>
      </c>
      <c r="C310" s="582" t="s">
        <v>1829</v>
      </c>
      <c r="D310" s="582" t="s">
        <v>1830</v>
      </c>
      <c r="E310" s="582" t="s">
        <v>2325</v>
      </c>
      <c r="F310" s="582">
        <v>2013</v>
      </c>
      <c r="G310" s="582" t="s">
        <v>3553</v>
      </c>
      <c r="H310" s="590" t="s">
        <v>4165</v>
      </c>
      <c r="I310" s="590" t="s">
        <v>4674</v>
      </c>
      <c r="J310" s="590" t="s">
        <v>4675</v>
      </c>
      <c r="K310" s="651" t="s">
        <v>5846</v>
      </c>
      <c r="L310" s="651" t="s">
        <v>6494</v>
      </c>
      <c r="M310" s="756" t="s">
        <v>6914</v>
      </c>
    </row>
    <row r="311" spans="1:13">
      <c r="A311" s="584" t="s">
        <v>69</v>
      </c>
      <c r="B311" s="580" t="s">
        <v>572</v>
      </c>
      <c r="C311" s="578" t="s">
        <v>843</v>
      </c>
      <c r="D311" s="578" t="s">
        <v>562</v>
      </c>
      <c r="E311" s="565"/>
      <c r="F311" s="565"/>
      <c r="G311" s="565"/>
      <c r="H311" s="565"/>
      <c r="I311" s="565"/>
      <c r="J311" s="600"/>
      <c r="K311" s="600" t="s">
        <v>5992</v>
      </c>
      <c r="M311" s="597"/>
    </row>
    <row r="312" spans="1:13">
      <c r="A312" s="585" t="s">
        <v>70</v>
      </c>
      <c r="B312" s="581" t="s">
        <v>447</v>
      </c>
      <c r="C312" s="578" t="s">
        <v>169</v>
      </c>
      <c r="D312" s="578" t="s">
        <v>137</v>
      </c>
      <c r="E312" s="578"/>
      <c r="F312" s="578"/>
      <c r="G312" s="578"/>
      <c r="H312" s="578"/>
      <c r="I312" s="578"/>
      <c r="J312" s="600"/>
      <c r="M312" s="597"/>
    </row>
    <row r="313" spans="1:13">
      <c r="A313" s="584" t="s">
        <v>71</v>
      </c>
      <c r="B313" s="580" t="s">
        <v>562</v>
      </c>
      <c r="C313" s="578" t="s">
        <v>845</v>
      </c>
      <c r="D313" s="578" t="s">
        <v>479</v>
      </c>
      <c r="E313" s="578"/>
      <c r="F313" s="578"/>
      <c r="G313" s="578"/>
      <c r="H313" s="578"/>
      <c r="I313" s="578"/>
      <c r="J313" s="600"/>
      <c r="M313" s="597"/>
    </row>
    <row r="314" spans="1:13">
      <c r="A314" s="585" t="s">
        <v>72</v>
      </c>
      <c r="B314" s="581" t="s">
        <v>447</v>
      </c>
      <c r="C314" s="578" t="s">
        <v>137</v>
      </c>
      <c r="D314" s="578" t="s">
        <v>316</v>
      </c>
      <c r="E314" s="578"/>
      <c r="F314" s="578"/>
      <c r="G314" s="578"/>
      <c r="H314" s="578"/>
      <c r="I314" s="578"/>
      <c r="J314" s="600"/>
      <c r="M314" s="597"/>
    </row>
    <row r="315" spans="1:13">
      <c r="A315" s="584" t="s">
        <v>73</v>
      </c>
      <c r="B315" s="580" t="s">
        <v>573</v>
      </c>
      <c r="C315" s="578" t="s">
        <v>846</v>
      </c>
      <c r="D315" s="578" t="s">
        <v>2215</v>
      </c>
      <c r="E315" s="578"/>
      <c r="F315" s="578"/>
      <c r="G315" s="578"/>
      <c r="H315" s="578"/>
      <c r="I315" s="578"/>
      <c r="J315" s="600"/>
      <c r="M315" s="597"/>
    </row>
    <row r="316" spans="1:13">
      <c r="A316" s="585" t="s">
        <v>74</v>
      </c>
      <c r="B316" s="581" t="s">
        <v>181</v>
      </c>
      <c r="C316" s="578" t="s">
        <v>331</v>
      </c>
      <c r="D316" s="578" t="s">
        <v>137</v>
      </c>
      <c r="E316" s="578"/>
      <c r="F316" s="578"/>
      <c r="G316" s="578"/>
      <c r="H316" s="578"/>
      <c r="I316" s="578"/>
      <c r="J316" s="600"/>
      <c r="M316" s="597"/>
    </row>
    <row r="317" spans="1:13">
      <c r="A317" s="584" t="s">
        <v>75</v>
      </c>
      <c r="B317" s="580" t="s">
        <v>574</v>
      </c>
      <c r="C317" s="578" t="s">
        <v>848</v>
      </c>
      <c r="D317" s="578" t="s">
        <v>2216</v>
      </c>
      <c r="E317" s="578"/>
      <c r="F317" s="578"/>
      <c r="G317" s="578"/>
      <c r="H317" s="578"/>
      <c r="I317" s="578"/>
      <c r="J317" s="600"/>
      <c r="M317" s="597"/>
    </row>
    <row r="318" spans="1:13">
      <c r="A318" s="585" t="s">
        <v>76</v>
      </c>
      <c r="B318" s="581" t="s">
        <v>447</v>
      </c>
      <c r="C318" s="578" t="s">
        <v>137</v>
      </c>
      <c r="D318" s="578" t="s">
        <v>331</v>
      </c>
      <c r="E318" s="578"/>
      <c r="F318" s="578"/>
      <c r="G318" s="578"/>
      <c r="H318" s="578"/>
      <c r="I318" s="578"/>
      <c r="J318" s="600"/>
      <c r="M318" s="597"/>
    </row>
    <row r="319" spans="1:13">
      <c r="A319" s="584" t="s">
        <v>77</v>
      </c>
      <c r="B319" s="580" t="s">
        <v>228</v>
      </c>
      <c r="C319" s="578" t="s">
        <v>847</v>
      </c>
      <c r="D319" s="578" t="s">
        <v>1223</v>
      </c>
      <c r="E319" s="578"/>
      <c r="F319" s="578"/>
      <c r="G319" s="578"/>
      <c r="H319" s="578"/>
      <c r="I319" s="578"/>
      <c r="J319" s="600"/>
      <c r="M319" s="597"/>
    </row>
    <row r="320" spans="1:13">
      <c r="A320" s="585" t="s">
        <v>78</v>
      </c>
      <c r="B320" s="581" t="s">
        <v>554</v>
      </c>
      <c r="C320" s="578" t="s">
        <v>169</v>
      </c>
      <c r="D320" s="578" t="s">
        <v>137</v>
      </c>
      <c r="E320" s="578"/>
      <c r="F320" s="578"/>
      <c r="G320" s="578"/>
      <c r="H320" s="578"/>
      <c r="I320" s="578"/>
      <c r="J320" s="600"/>
      <c r="M320" s="597"/>
    </row>
    <row r="321" spans="1:13">
      <c r="A321" s="584" t="s">
        <v>79</v>
      </c>
      <c r="B321" s="580" t="s">
        <v>219</v>
      </c>
      <c r="C321" s="578" t="s">
        <v>851</v>
      </c>
      <c r="D321" s="578" t="s">
        <v>1224</v>
      </c>
      <c r="E321" s="578"/>
      <c r="F321" s="578"/>
      <c r="G321" s="578"/>
      <c r="H321" s="578"/>
      <c r="I321" s="578"/>
      <c r="J321" s="600"/>
      <c r="M321" s="597"/>
    </row>
    <row r="322" spans="1:13">
      <c r="A322" s="585" t="s">
        <v>80</v>
      </c>
      <c r="B322" s="581" t="s">
        <v>2217</v>
      </c>
      <c r="C322" s="578" t="s">
        <v>852</v>
      </c>
      <c r="D322" s="578" t="s">
        <v>242</v>
      </c>
      <c r="E322" s="578"/>
      <c r="F322" s="578"/>
      <c r="G322" s="578"/>
      <c r="H322" s="578"/>
      <c r="I322" s="578"/>
      <c r="J322" s="600"/>
      <c r="M322" s="597"/>
    </row>
    <row r="323" spans="1:13">
      <c r="A323" s="584" t="s">
        <v>81</v>
      </c>
      <c r="B323" s="580" t="s">
        <v>479</v>
      </c>
      <c r="C323" s="578" t="s">
        <v>1883</v>
      </c>
      <c r="D323" s="578" t="s">
        <v>114</v>
      </c>
      <c r="E323" s="578"/>
      <c r="F323" s="578"/>
      <c r="G323" s="578"/>
      <c r="H323" s="578"/>
      <c r="I323" s="578"/>
      <c r="J323" s="600"/>
      <c r="M323" s="597"/>
    </row>
    <row r="324" spans="1:13">
      <c r="A324" s="585" t="s">
        <v>82</v>
      </c>
      <c r="B324" s="581" t="s">
        <v>316</v>
      </c>
      <c r="C324" s="578" t="s">
        <v>169</v>
      </c>
      <c r="D324" s="578" t="s">
        <v>114</v>
      </c>
      <c r="E324" s="578"/>
      <c r="F324" s="578"/>
      <c r="G324" s="578"/>
      <c r="H324" s="578"/>
      <c r="I324" s="578"/>
      <c r="J324" s="600"/>
      <c r="M324" s="597"/>
    </row>
    <row r="325" spans="1:13">
      <c r="A325" s="584" t="s">
        <v>83</v>
      </c>
      <c r="B325" s="580" t="s">
        <v>182</v>
      </c>
      <c r="C325" s="578" t="s">
        <v>479</v>
      </c>
      <c r="D325" s="578" t="s">
        <v>114</v>
      </c>
      <c r="E325" s="578"/>
      <c r="F325" s="578"/>
      <c r="G325" s="578"/>
      <c r="H325" s="578"/>
      <c r="I325" s="578"/>
      <c r="J325" s="600"/>
      <c r="M325" s="597"/>
    </row>
    <row r="326" spans="1:13">
      <c r="A326" s="585" t="s">
        <v>84</v>
      </c>
      <c r="B326" s="581" t="s">
        <v>283</v>
      </c>
      <c r="C326" s="578" t="s">
        <v>316</v>
      </c>
      <c r="D326" s="578" t="s">
        <v>114</v>
      </c>
      <c r="E326" s="578"/>
      <c r="F326" s="578"/>
      <c r="G326" s="578"/>
      <c r="H326" s="578"/>
      <c r="I326" s="578"/>
      <c r="J326" s="600"/>
      <c r="M326" s="597"/>
    </row>
    <row r="327" spans="1:13">
      <c r="A327" s="584" t="s">
        <v>85</v>
      </c>
      <c r="B327" s="580" t="s">
        <v>114</v>
      </c>
      <c r="C327" s="578" t="s">
        <v>562</v>
      </c>
      <c r="D327" s="578" t="s">
        <v>114</v>
      </c>
      <c r="E327" s="578"/>
      <c r="F327" s="578"/>
      <c r="G327" s="578"/>
      <c r="H327" s="578"/>
      <c r="I327" s="578"/>
      <c r="J327" s="600"/>
      <c r="M327" s="597"/>
    </row>
    <row r="328" spans="1:13">
      <c r="A328" s="585" t="s">
        <v>86</v>
      </c>
      <c r="B328" s="581" t="s">
        <v>114</v>
      </c>
      <c r="C328" s="578" t="s">
        <v>137</v>
      </c>
      <c r="D328" s="578" t="s">
        <v>114</v>
      </c>
      <c r="E328" s="578"/>
      <c r="F328" s="578"/>
      <c r="G328" s="578"/>
      <c r="H328" s="578"/>
      <c r="I328" s="578"/>
      <c r="J328" s="600"/>
      <c r="M328" s="597"/>
    </row>
    <row r="329" spans="1:13">
      <c r="A329" s="584" t="s">
        <v>87</v>
      </c>
      <c r="B329" s="580" t="s">
        <v>114</v>
      </c>
      <c r="C329" s="578" t="s">
        <v>182</v>
      </c>
      <c r="D329" s="578" t="s">
        <v>114</v>
      </c>
      <c r="E329" s="578"/>
      <c r="F329" s="578"/>
      <c r="G329" s="578"/>
      <c r="H329" s="578"/>
      <c r="I329" s="578"/>
      <c r="J329" s="600"/>
      <c r="M329" s="597"/>
    </row>
    <row r="330" spans="1:13">
      <c r="A330" s="585" t="s">
        <v>88</v>
      </c>
      <c r="B330" s="581" t="s">
        <v>114</v>
      </c>
      <c r="C330" s="578" t="s">
        <v>169</v>
      </c>
      <c r="D330" s="578" t="s">
        <v>114</v>
      </c>
      <c r="E330" s="578"/>
      <c r="F330" s="578"/>
      <c r="G330" s="578"/>
      <c r="H330" s="578"/>
      <c r="I330" s="578"/>
      <c r="J330" s="600"/>
      <c r="M330" s="597"/>
    </row>
    <row r="331" spans="1:13" ht="13.5" thickBot="1">
      <c r="A331" s="583" t="s">
        <v>27</v>
      </c>
      <c r="B331" s="582" t="s">
        <v>16</v>
      </c>
      <c r="C331" s="582" t="s">
        <v>1829</v>
      </c>
      <c r="D331" s="582" t="s">
        <v>1830</v>
      </c>
      <c r="E331" s="1343" t="s">
        <v>2325</v>
      </c>
      <c r="F331" s="1343">
        <v>2013</v>
      </c>
      <c r="G331" s="1343" t="s">
        <v>3553</v>
      </c>
      <c r="H331" s="1344" t="s">
        <v>4165</v>
      </c>
      <c r="I331" s="1344" t="s">
        <v>4674</v>
      </c>
      <c r="J331" s="1344" t="s">
        <v>4675</v>
      </c>
      <c r="K331" s="653" t="s">
        <v>5846</v>
      </c>
      <c r="L331" s="1345" t="s">
        <v>6494</v>
      </c>
      <c r="M331" s="1346" t="s">
        <v>6914</v>
      </c>
    </row>
    <row r="332" spans="1:13">
      <c r="A332" s="584" t="s">
        <v>69</v>
      </c>
      <c r="B332" s="580" t="s">
        <v>246</v>
      </c>
      <c r="C332" s="578" t="s">
        <v>568</v>
      </c>
      <c r="D332" s="578" t="s">
        <v>1059</v>
      </c>
      <c r="E332" s="1306" t="s">
        <v>2473</v>
      </c>
      <c r="F332" s="1307"/>
      <c r="G332" s="1307" t="s">
        <v>3698</v>
      </c>
      <c r="H332" s="1307" t="s">
        <v>4623</v>
      </c>
      <c r="I332" s="1307" t="s">
        <v>5376</v>
      </c>
      <c r="J332" s="1328" t="s">
        <v>5155</v>
      </c>
      <c r="K332" s="1328" t="s">
        <v>2455</v>
      </c>
      <c r="L332" s="1328" t="s">
        <v>861</v>
      </c>
      <c r="M332" s="1341" t="s">
        <v>2455</v>
      </c>
    </row>
    <row r="333" spans="1:13">
      <c r="A333" s="585" t="s">
        <v>70</v>
      </c>
      <c r="B333" s="581" t="s">
        <v>207</v>
      </c>
      <c r="C333" s="578" t="s">
        <v>1944</v>
      </c>
      <c r="D333" s="578" t="s">
        <v>331</v>
      </c>
      <c r="E333" s="1311" t="s">
        <v>2474</v>
      </c>
      <c r="F333" s="578"/>
      <c r="G333" s="578" t="s">
        <v>209</v>
      </c>
      <c r="H333" s="578" t="s">
        <v>447</v>
      </c>
      <c r="I333" s="607" t="s">
        <v>320</v>
      </c>
      <c r="J333" s="600" t="s">
        <v>239</v>
      </c>
      <c r="K333" s="600" t="s">
        <v>320</v>
      </c>
      <c r="L333" s="600" t="s">
        <v>320</v>
      </c>
      <c r="M333" s="1302" t="s">
        <v>320</v>
      </c>
    </row>
    <row r="334" spans="1:13" ht="25.5">
      <c r="A334" s="584" t="s">
        <v>71</v>
      </c>
      <c r="B334" s="580" t="s">
        <v>562</v>
      </c>
      <c r="C334" s="578" t="s">
        <v>855</v>
      </c>
      <c r="D334" s="578" t="s">
        <v>1245</v>
      </c>
      <c r="E334" s="1311" t="s">
        <v>2475</v>
      </c>
      <c r="F334" s="578"/>
      <c r="G334" s="578" t="s">
        <v>3699</v>
      </c>
      <c r="H334" s="578" t="s">
        <v>4624</v>
      </c>
      <c r="I334" s="578" t="s">
        <v>5377</v>
      </c>
      <c r="J334" s="600" t="s">
        <v>462</v>
      </c>
      <c r="K334" s="600" t="s">
        <v>6222</v>
      </c>
      <c r="L334" s="600" t="s">
        <v>6222</v>
      </c>
      <c r="M334" s="1302" t="s">
        <v>1059</v>
      </c>
    </row>
    <row r="335" spans="1:13">
      <c r="A335" s="585" t="s">
        <v>72</v>
      </c>
      <c r="B335" s="581" t="s">
        <v>2218</v>
      </c>
      <c r="C335" s="578" t="s">
        <v>320</v>
      </c>
      <c r="D335" s="578" t="s">
        <v>2219</v>
      </c>
      <c r="E335" s="1311" t="s">
        <v>1026</v>
      </c>
      <c r="F335" s="578"/>
      <c r="G335" s="578" t="s">
        <v>3700</v>
      </c>
      <c r="H335" s="578" t="s">
        <v>4625</v>
      </c>
      <c r="I335" s="607" t="s">
        <v>239</v>
      </c>
      <c r="J335" s="600" t="s">
        <v>297</v>
      </c>
      <c r="K335" s="600" t="s">
        <v>447</v>
      </c>
      <c r="L335" s="600" t="s">
        <v>447</v>
      </c>
      <c r="M335" s="1302" t="s">
        <v>147</v>
      </c>
    </row>
    <row r="336" spans="1:13">
      <c r="A336" s="584" t="s">
        <v>73</v>
      </c>
      <c r="B336" s="580" t="s">
        <v>563</v>
      </c>
      <c r="C336" s="578" t="s">
        <v>312</v>
      </c>
      <c r="D336" s="578" t="s">
        <v>146</v>
      </c>
      <c r="E336" s="1311" t="s">
        <v>2476</v>
      </c>
      <c r="F336" s="578"/>
      <c r="G336" s="578" t="s">
        <v>3701</v>
      </c>
      <c r="H336" s="578" t="s">
        <v>4626</v>
      </c>
      <c r="I336" s="578"/>
      <c r="J336" s="600" t="s">
        <v>5156</v>
      </c>
      <c r="L336" s="600" t="s">
        <v>861</v>
      </c>
      <c r="M336" s="1302" t="s">
        <v>7300</v>
      </c>
    </row>
    <row r="337" spans="1:13">
      <c r="A337" s="585" t="s">
        <v>74</v>
      </c>
      <c r="B337" s="581" t="s">
        <v>2220</v>
      </c>
      <c r="C337" s="578" t="s">
        <v>320</v>
      </c>
      <c r="D337" s="578" t="s">
        <v>331</v>
      </c>
      <c r="E337" s="1311" t="s">
        <v>1315</v>
      </c>
      <c r="F337" s="578"/>
      <c r="G337" s="578" t="s">
        <v>1666</v>
      </c>
      <c r="H337" s="578" t="s">
        <v>4625</v>
      </c>
      <c r="I337" s="578"/>
      <c r="J337" s="600" t="s">
        <v>447</v>
      </c>
      <c r="L337" s="600" t="s">
        <v>320</v>
      </c>
      <c r="M337" s="1302" t="s">
        <v>147</v>
      </c>
    </row>
    <row r="338" spans="1:13">
      <c r="A338" s="584" t="s">
        <v>75</v>
      </c>
      <c r="B338" s="580" t="s">
        <v>564</v>
      </c>
      <c r="C338" s="578" t="s">
        <v>354</v>
      </c>
      <c r="D338" s="578" t="s">
        <v>2221</v>
      </c>
      <c r="E338" s="1311" t="s">
        <v>2477</v>
      </c>
      <c r="F338" s="578"/>
      <c r="G338" s="578" t="s">
        <v>3702</v>
      </c>
      <c r="H338" s="578"/>
      <c r="I338" s="578"/>
      <c r="J338" s="600" t="s">
        <v>191</v>
      </c>
      <c r="L338" s="600" t="s">
        <v>1059</v>
      </c>
      <c r="M338" s="1302" t="s">
        <v>7301</v>
      </c>
    </row>
    <row r="339" spans="1:13">
      <c r="A339" s="585" t="s">
        <v>76</v>
      </c>
      <c r="B339" s="581" t="s">
        <v>315</v>
      </c>
      <c r="C339" s="578" t="s">
        <v>320</v>
      </c>
      <c r="D339" s="578" t="s">
        <v>207</v>
      </c>
      <c r="E339" s="1311" t="s">
        <v>2478</v>
      </c>
      <c r="F339" s="578"/>
      <c r="G339" s="578" t="s">
        <v>3703</v>
      </c>
      <c r="H339" s="578"/>
      <c r="I339" s="578"/>
      <c r="J339" s="600" t="s">
        <v>358</v>
      </c>
      <c r="L339" s="600" t="s">
        <v>536</v>
      </c>
      <c r="M339" s="1302" t="s">
        <v>676</v>
      </c>
    </row>
    <row r="340" spans="1:13">
      <c r="A340" s="584" t="s">
        <v>77</v>
      </c>
      <c r="B340" s="580" t="s">
        <v>1883</v>
      </c>
      <c r="C340" s="578" t="s">
        <v>562</v>
      </c>
      <c r="D340" s="578" t="s">
        <v>119</v>
      </c>
      <c r="E340" s="1311"/>
      <c r="F340" s="578"/>
      <c r="G340" s="578" t="s">
        <v>3704</v>
      </c>
      <c r="H340" s="578"/>
      <c r="I340" s="578"/>
      <c r="J340" s="600" t="s">
        <v>448</v>
      </c>
      <c r="L340" s="600" t="s">
        <v>1093</v>
      </c>
      <c r="M340" s="1302" t="s">
        <v>7302</v>
      </c>
    </row>
    <row r="341" spans="1:13">
      <c r="A341" s="585" t="s">
        <v>78</v>
      </c>
      <c r="B341" s="581" t="s">
        <v>207</v>
      </c>
      <c r="C341" s="578" t="s">
        <v>447</v>
      </c>
      <c r="D341" s="578" t="s">
        <v>207</v>
      </c>
      <c r="E341" s="1311"/>
      <c r="F341" s="578"/>
      <c r="G341" s="578" t="s">
        <v>3705</v>
      </c>
      <c r="H341" s="578"/>
      <c r="I341" s="578"/>
      <c r="J341" s="600" t="s">
        <v>1666</v>
      </c>
      <c r="L341" s="600" t="s">
        <v>1460</v>
      </c>
      <c r="M341" s="1302" t="s">
        <v>676</v>
      </c>
    </row>
    <row r="342" spans="1:13">
      <c r="A342" s="584" t="s">
        <v>79</v>
      </c>
      <c r="B342" s="580" t="s">
        <v>219</v>
      </c>
      <c r="C342" s="578" t="s">
        <v>861</v>
      </c>
      <c r="D342" s="578" t="s">
        <v>971</v>
      </c>
      <c r="E342" s="1311"/>
      <c r="F342" s="578"/>
      <c r="G342" s="578"/>
      <c r="H342" s="578"/>
      <c r="I342" s="578"/>
      <c r="J342" s="600"/>
      <c r="L342" s="600" t="s">
        <v>1093</v>
      </c>
      <c r="M342" s="1302" t="s">
        <v>7303</v>
      </c>
    </row>
    <row r="343" spans="1:13">
      <c r="A343" s="585" t="s">
        <v>80</v>
      </c>
      <c r="B343" s="581" t="s">
        <v>207</v>
      </c>
      <c r="C343" s="578" t="s">
        <v>320</v>
      </c>
      <c r="D343" s="578" t="s">
        <v>1249</v>
      </c>
      <c r="E343" s="1311"/>
      <c r="F343" s="578"/>
      <c r="G343" s="578"/>
      <c r="H343" s="578"/>
      <c r="I343" s="578"/>
      <c r="J343" s="600"/>
      <c r="L343" s="600" t="s">
        <v>1460</v>
      </c>
      <c r="M343" s="1302" t="s">
        <v>137</v>
      </c>
    </row>
    <row r="344" spans="1:13">
      <c r="A344" s="584" t="s">
        <v>81</v>
      </c>
      <c r="B344" s="580" t="s">
        <v>565</v>
      </c>
      <c r="C344" s="578" t="s">
        <v>851</v>
      </c>
      <c r="D344" s="578" t="s">
        <v>1250</v>
      </c>
      <c r="E344" s="1311"/>
      <c r="F344" s="578"/>
      <c r="G344" s="578"/>
      <c r="H344" s="578"/>
      <c r="I344" s="578"/>
      <c r="J344" s="600"/>
      <c r="L344" s="600" t="s">
        <v>861</v>
      </c>
      <c r="M344" s="1302" t="s">
        <v>7304</v>
      </c>
    </row>
    <row r="345" spans="1:13">
      <c r="A345" s="585" t="s">
        <v>82</v>
      </c>
      <c r="B345" s="581" t="s">
        <v>207</v>
      </c>
      <c r="C345" s="578" t="s">
        <v>452</v>
      </c>
      <c r="D345" s="578" t="s">
        <v>469</v>
      </c>
      <c r="E345" s="1311"/>
      <c r="F345" s="578"/>
      <c r="G345" s="578"/>
      <c r="H345" s="578"/>
      <c r="I345" s="578"/>
      <c r="J345" s="600"/>
      <c r="L345" s="600" t="s">
        <v>320</v>
      </c>
      <c r="M345" s="1302" t="s">
        <v>2633</v>
      </c>
    </row>
    <row r="346" spans="1:13">
      <c r="A346" s="584" t="s">
        <v>83</v>
      </c>
      <c r="B346" s="580" t="s">
        <v>1943</v>
      </c>
      <c r="C346" s="578" t="s">
        <v>462</v>
      </c>
      <c r="D346" s="578" t="s">
        <v>1251</v>
      </c>
      <c r="E346" s="1311"/>
      <c r="F346" s="578"/>
      <c r="G346" s="578"/>
      <c r="H346" s="578"/>
      <c r="I346" s="578"/>
      <c r="J346" s="600"/>
      <c r="L346" s="600" t="s">
        <v>1059</v>
      </c>
      <c r="M346" s="1302" t="s">
        <v>7305</v>
      </c>
    </row>
    <row r="347" spans="1:13">
      <c r="A347" s="585" t="s">
        <v>84</v>
      </c>
      <c r="B347" s="581" t="s">
        <v>316</v>
      </c>
      <c r="C347" s="578" t="s">
        <v>2222</v>
      </c>
      <c r="D347" s="578" t="s">
        <v>1252</v>
      </c>
      <c r="E347" s="1311"/>
      <c r="F347" s="578"/>
      <c r="G347" s="578"/>
      <c r="H347" s="578"/>
      <c r="I347" s="578"/>
      <c r="J347" s="600"/>
      <c r="L347" s="600" t="s">
        <v>536</v>
      </c>
      <c r="M347" s="1302" t="s">
        <v>2633</v>
      </c>
    </row>
    <row r="348" spans="1:13">
      <c r="A348" s="584" t="s">
        <v>85</v>
      </c>
      <c r="B348" s="580" t="s">
        <v>114</v>
      </c>
      <c r="C348" s="578" t="s">
        <v>2223</v>
      </c>
      <c r="D348" s="578" t="s">
        <v>1849</v>
      </c>
      <c r="E348" s="1311"/>
      <c r="F348" s="578"/>
      <c r="G348" s="578"/>
      <c r="H348" s="578"/>
      <c r="I348" s="578"/>
      <c r="J348" s="600"/>
      <c r="L348" s="600" t="s">
        <v>6655</v>
      </c>
      <c r="M348" s="1302" t="s">
        <v>7306</v>
      </c>
    </row>
    <row r="349" spans="1:13">
      <c r="A349" s="585" t="s">
        <v>86</v>
      </c>
      <c r="B349" s="581" t="s">
        <v>114</v>
      </c>
      <c r="C349" s="578" t="s">
        <v>399</v>
      </c>
      <c r="D349" s="578" t="s">
        <v>331</v>
      </c>
      <c r="E349" s="1311"/>
      <c r="F349" s="578"/>
      <c r="G349" s="578"/>
      <c r="H349" s="578"/>
      <c r="I349" s="578"/>
      <c r="J349" s="600"/>
      <c r="L349" s="600" t="s">
        <v>536</v>
      </c>
      <c r="M349" s="1302" t="s">
        <v>535</v>
      </c>
    </row>
    <row r="350" spans="1:13">
      <c r="A350" s="584" t="s">
        <v>87</v>
      </c>
      <c r="B350" s="580" t="s">
        <v>114</v>
      </c>
      <c r="C350" s="578" t="s">
        <v>191</v>
      </c>
      <c r="D350" s="578" t="s">
        <v>114</v>
      </c>
      <c r="E350" s="1311"/>
      <c r="F350" s="578"/>
      <c r="G350" s="578"/>
      <c r="H350" s="578"/>
      <c r="I350" s="578"/>
      <c r="J350" s="600"/>
      <c r="L350" s="600" t="s">
        <v>6656</v>
      </c>
      <c r="M350" s="597"/>
    </row>
    <row r="351" spans="1:13" ht="13.5" thickBot="1">
      <c r="A351" s="585" t="s">
        <v>88</v>
      </c>
      <c r="B351" s="581" t="s">
        <v>114</v>
      </c>
      <c r="C351" s="578" t="s">
        <v>389</v>
      </c>
      <c r="D351" s="578" t="s">
        <v>114</v>
      </c>
      <c r="E351" s="1313"/>
      <c r="F351" s="587"/>
      <c r="G351" s="587"/>
      <c r="H351" s="587"/>
      <c r="I351" s="587"/>
      <c r="J351" s="596"/>
      <c r="K351" s="596"/>
      <c r="L351" s="596" t="s">
        <v>139</v>
      </c>
      <c r="M351" s="598"/>
    </row>
    <row r="352" spans="1:13">
      <c r="A352" s="583" t="s">
        <v>28</v>
      </c>
      <c r="B352" s="582" t="s">
        <v>16</v>
      </c>
      <c r="C352" s="582" t="s">
        <v>1829</v>
      </c>
      <c r="D352" s="582" t="s">
        <v>1830</v>
      </c>
      <c r="E352" s="654" t="s">
        <v>2325</v>
      </c>
      <c r="F352" s="654">
        <v>2013</v>
      </c>
      <c r="G352" s="654" t="s">
        <v>3553</v>
      </c>
      <c r="H352" s="656" t="s">
        <v>4165</v>
      </c>
      <c r="I352" s="656" t="s">
        <v>4674</v>
      </c>
      <c r="J352" s="656" t="s">
        <v>4675</v>
      </c>
      <c r="K352" s="652" t="s">
        <v>5846</v>
      </c>
      <c r="L352" s="652" t="s">
        <v>6494</v>
      </c>
      <c r="M352" s="1347" t="s">
        <v>6914</v>
      </c>
    </row>
    <row r="353" spans="1:13">
      <c r="A353" s="584" t="s">
        <v>69</v>
      </c>
      <c r="B353" s="580" t="s">
        <v>219</v>
      </c>
      <c r="C353" s="578" t="s">
        <v>325</v>
      </c>
      <c r="D353" s="578"/>
      <c r="E353" s="565"/>
      <c r="F353" s="565"/>
      <c r="G353" s="565"/>
      <c r="H353" s="565"/>
      <c r="I353" s="565" t="s">
        <v>191</v>
      </c>
      <c r="J353" s="600" t="s">
        <v>191</v>
      </c>
      <c r="K353" s="600" t="s">
        <v>5992</v>
      </c>
      <c r="M353" s="1302" t="s">
        <v>529</v>
      </c>
    </row>
    <row r="354" spans="1:13">
      <c r="A354" s="585" t="s">
        <v>70</v>
      </c>
      <c r="B354" s="581" t="s">
        <v>313</v>
      </c>
      <c r="C354" s="578" t="s">
        <v>593</v>
      </c>
      <c r="D354" s="578"/>
      <c r="E354" s="578"/>
      <c r="F354" s="578"/>
      <c r="G354" s="578"/>
      <c r="H354" s="578"/>
      <c r="I354" s="607" t="s">
        <v>5157</v>
      </c>
      <c r="J354" s="600" t="s">
        <v>5157</v>
      </c>
      <c r="M354" s="1302" t="s">
        <v>1287</v>
      </c>
    </row>
    <row r="355" spans="1:13">
      <c r="A355" s="584" t="s">
        <v>71</v>
      </c>
      <c r="B355" s="580" t="s">
        <v>588</v>
      </c>
      <c r="C355" s="578" t="s">
        <v>870</v>
      </c>
      <c r="D355" s="578"/>
      <c r="E355" s="578"/>
      <c r="F355" s="578"/>
      <c r="G355" s="578"/>
      <c r="H355" s="578"/>
      <c r="I355" s="578"/>
      <c r="J355" s="600"/>
      <c r="M355" s="597"/>
    </row>
    <row r="356" spans="1:13">
      <c r="A356" s="585" t="s">
        <v>72</v>
      </c>
      <c r="B356" s="581" t="s">
        <v>314</v>
      </c>
      <c r="C356" s="578" t="s">
        <v>2224</v>
      </c>
      <c r="D356" s="578"/>
      <c r="E356" s="578"/>
      <c r="F356" s="578"/>
      <c r="G356" s="578"/>
      <c r="H356" s="578"/>
      <c r="I356" s="578"/>
      <c r="J356" s="600"/>
      <c r="M356" s="597"/>
    </row>
    <row r="357" spans="1:13">
      <c r="A357" s="584" t="s">
        <v>73</v>
      </c>
      <c r="B357" s="580" t="s">
        <v>114</v>
      </c>
      <c r="C357" s="578" t="s">
        <v>312</v>
      </c>
      <c r="D357" s="578"/>
      <c r="E357" s="578"/>
      <c r="F357" s="578"/>
      <c r="G357" s="578"/>
      <c r="H357" s="578"/>
      <c r="I357" s="578"/>
      <c r="J357" s="600"/>
      <c r="M357" s="597"/>
    </row>
    <row r="358" spans="1:13">
      <c r="A358" s="585" t="s">
        <v>74</v>
      </c>
      <c r="B358" s="581" t="s">
        <v>114</v>
      </c>
      <c r="C358" s="578" t="s">
        <v>589</v>
      </c>
      <c r="D358" s="578"/>
      <c r="E358" s="578"/>
      <c r="F358" s="578"/>
      <c r="G358" s="578"/>
      <c r="H358" s="578"/>
      <c r="I358" s="578"/>
      <c r="J358" s="600"/>
      <c r="M358" s="597"/>
    </row>
    <row r="359" spans="1:13">
      <c r="A359" s="584" t="s">
        <v>75</v>
      </c>
      <c r="B359" s="580" t="s">
        <v>114</v>
      </c>
      <c r="C359" s="578" t="s">
        <v>114</v>
      </c>
      <c r="D359" s="578"/>
      <c r="E359" s="578"/>
      <c r="F359" s="578"/>
      <c r="G359" s="578"/>
      <c r="H359" s="578"/>
      <c r="I359" s="578"/>
      <c r="J359" s="600"/>
      <c r="M359" s="597"/>
    </row>
    <row r="360" spans="1:13">
      <c r="A360" s="585" t="s">
        <v>76</v>
      </c>
      <c r="B360" s="581" t="s">
        <v>114</v>
      </c>
      <c r="C360" s="578" t="s">
        <v>114</v>
      </c>
      <c r="D360" s="578"/>
      <c r="E360" s="578"/>
      <c r="F360" s="578"/>
      <c r="G360" s="578"/>
      <c r="H360" s="578"/>
      <c r="I360" s="578"/>
      <c r="J360" s="600"/>
      <c r="M360" s="597"/>
    </row>
    <row r="361" spans="1:13">
      <c r="A361" s="584" t="s">
        <v>77</v>
      </c>
      <c r="B361" s="580" t="s">
        <v>114</v>
      </c>
      <c r="C361" s="578" t="s">
        <v>114</v>
      </c>
      <c r="D361" s="578"/>
      <c r="E361" s="578"/>
      <c r="F361" s="578"/>
      <c r="G361" s="578"/>
      <c r="H361" s="578"/>
      <c r="I361" s="578"/>
      <c r="J361" s="600"/>
      <c r="M361" s="597"/>
    </row>
    <row r="362" spans="1:13">
      <c r="A362" s="585" t="s">
        <v>78</v>
      </c>
      <c r="B362" s="581" t="s">
        <v>114</v>
      </c>
      <c r="C362" s="578" t="s">
        <v>114</v>
      </c>
      <c r="D362" s="578"/>
      <c r="E362" s="578"/>
      <c r="F362" s="578"/>
      <c r="G362" s="578"/>
      <c r="H362" s="578"/>
      <c r="I362" s="578"/>
      <c r="J362" s="600"/>
      <c r="M362" s="597"/>
    </row>
    <row r="363" spans="1:13">
      <c r="A363" s="584" t="s">
        <v>79</v>
      </c>
      <c r="B363" s="580" t="s">
        <v>114</v>
      </c>
      <c r="C363" s="578" t="s">
        <v>114</v>
      </c>
      <c r="D363" s="578"/>
      <c r="E363" s="578"/>
      <c r="F363" s="578"/>
      <c r="G363" s="578"/>
      <c r="H363" s="578"/>
      <c r="I363" s="578"/>
      <c r="J363" s="600"/>
      <c r="M363" s="597"/>
    </row>
    <row r="364" spans="1:13">
      <c r="A364" s="585" t="s">
        <v>80</v>
      </c>
      <c r="B364" s="581" t="s">
        <v>114</v>
      </c>
      <c r="C364" s="578" t="s">
        <v>114</v>
      </c>
      <c r="D364" s="578"/>
      <c r="E364" s="578"/>
      <c r="F364" s="578"/>
      <c r="G364" s="578"/>
      <c r="H364" s="578"/>
      <c r="I364" s="578"/>
      <c r="J364" s="600"/>
      <c r="M364" s="597"/>
    </row>
    <row r="365" spans="1:13">
      <c r="A365" s="584" t="s">
        <v>81</v>
      </c>
      <c r="B365" s="580" t="s">
        <v>114</v>
      </c>
      <c r="C365" s="578" t="s">
        <v>114</v>
      </c>
      <c r="D365" s="578"/>
      <c r="E365" s="578"/>
      <c r="F365" s="578"/>
      <c r="G365" s="578"/>
      <c r="H365" s="578"/>
      <c r="I365" s="578"/>
      <c r="J365" s="600"/>
      <c r="M365" s="597"/>
    </row>
    <row r="366" spans="1:13">
      <c r="A366" s="585" t="s">
        <v>82</v>
      </c>
      <c r="B366" s="581" t="s">
        <v>114</v>
      </c>
      <c r="C366" s="578" t="s">
        <v>114</v>
      </c>
      <c r="D366" s="578"/>
      <c r="E366" s="578"/>
      <c r="F366" s="578"/>
      <c r="G366" s="578"/>
      <c r="H366" s="578"/>
      <c r="I366" s="578"/>
      <c r="J366" s="600"/>
      <c r="M366" s="597"/>
    </row>
    <row r="367" spans="1:13">
      <c r="A367" s="584" t="s">
        <v>83</v>
      </c>
      <c r="B367" s="580" t="s">
        <v>114</v>
      </c>
      <c r="C367" s="578" t="s">
        <v>114</v>
      </c>
      <c r="D367" s="578"/>
      <c r="E367" s="578"/>
      <c r="F367" s="578"/>
      <c r="G367" s="578"/>
      <c r="H367" s="578"/>
      <c r="I367" s="578"/>
      <c r="J367" s="600"/>
      <c r="M367" s="597"/>
    </row>
    <row r="368" spans="1:13">
      <c r="A368" s="585" t="s">
        <v>84</v>
      </c>
      <c r="B368" s="581" t="s">
        <v>114</v>
      </c>
      <c r="C368" s="578" t="s">
        <v>114</v>
      </c>
      <c r="D368" s="578"/>
      <c r="E368" s="578"/>
      <c r="F368" s="578"/>
      <c r="G368" s="578"/>
      <c r="H368" s="578"/>
      <c r="I368" s="578"/>
      <c r="J368" s="600"/>
      <c r="M368" s="597"/>
    </row>
    <row r="369" spans="1:13">
      <c r="A369" s="584" t="s">
        <v>85</v>
      </c>
      <c r="B369" s="580" t="s">
        <v>114</v>
      </c>
      <c r="C369" s="578" t="s">
        <v>114</v>
      </c>
      <c r="D369" s="578"/>
      <c r="E369" s="578"/>
      <c r="F369" s="578"/>
      <c r="G369" s="578"/>
      <c r="H369" s="578"/>
      <c r="I369" s="578"/>
      <c r="J369" s="600"/>
      <c r="M369" s="597"/>
    </row>
    <row r="370" spans="1:13">
      <c r="A370" s="585" t="s">
        <v>86</v>
      </c>
      <c r="B370" s="581" t="s">
        <v>114</v>
      </c>
      <c r="C370" s="578" t="s">
        <v>114</v>
      </c>
      <c r="D370" s="578"/>
      <c r="E370" s="578"/>
      <c r="F370" s="578"/>
      <c r="G370" s="578"/>
      <c r="H370" s="578"/>
      <c r="I370" s="578"/>
      <c r="J370" s="600"/>
      <c r="M370" s="597"/>
    </row>
    <row r="371" spans="1:13">
      <c r="A371" s="584" t="s">
        <v>87</v>
      </c>
      <c r="B371" s="580" t="s">
        <v>114</v>
      </c>
      <c r="C371" s="578" t="s">
        <v>114</v>
      </c>
      <c r="D371" s="578"/>
      <c r="E371" s="578"/>
      <c r="F371" s="578"/>
      <c r="G371" s="578"/>
      <c r="H371" s="578"/>
      <c r="I371" s="578"/>
      <c r="J371" s="600"/>
      <c r="M371" s="597"/>
    </row>
    <row r="372" spans="1:13">
      <c r="A372" s="585" t="s">
        <v>88</v>
      </c>
      <c r="B372" s="581" t="s">
        <v>114</v>
      </c>
      <c r="C372" s="578" t="s">
        <v>114</v>
      </c>
      <c r="D372" s="578"/>
      <c r="E372" s="578"/>
      <c r="F372" s="578"/>
      <c r="G372" s="578"/>
      <c r="H372" s="578"/>
      <c r="I372" s="578"/>
      <c r="J372" s="600"/>
      <c r="M372" s="597"/>
    </row>
    <row r="373" spans="1:13">
      <c r="A373" s="583" t="s">
        <v>29</v>
      </c>
      <c r="B373" s="582" t="s">
        <v>16</v>
      </c>
      <c r="C373" s="582" t="s">
        <v>1829</v>
      </c>
      <c r="D373" s="582" t="s">
        <v>1830</v>
      </c>
      <c r="E373" s="582" t="s">
        <v>2325</v>
      </c>
      <c r="F373" s="582">
        <v>2013</v>
      </c>
      <c r="G373" s="582" t="s">
        <v>3553</v>
      </c>
      <c r="H373" s="590" t="s">
        <v>4165</v>
      </c>
      <c r="I373" s="590" t="s">
        <v>4674</v>
      </c>
      <c r="J373" s="590" t="s">
        <v>4675</v>
      </c>
      <c r="K373" s="651" t="s">
        <v>5846</v>
      </c>
      <c r="L373" s="651" t="s">
        <v>6494</v>
      </c>
      <c r="M373" s="756" t="s">
        <v>6914</v>
      </c>
    </row>
    <row r="374" spans="1:13">
      <c r="A374" s="584" t="s">
        <v>69</v>
      </c>
      <c r="B374" s="580" t="s">
        <v>114</v>
      </c>
      <c r="C374" s="578" t="s">
        <v>2225</v>
      </c>
      <c r="D374" s="578" t="s">
        <v>1976</v>
      </c>
      <c r="E374" s="565"/>
      <c r="F374" s="565"/>
      <c r="G374" s="565"/>
      <c r="H374" s="565"/>
      <c r="I374" s="565" t="s">
        <v>5290</v>
      </c>
      <c r="J374" s="600"/>
      <c r="K374" s="600" t="s">
        <v>5992</v>
      </c>
      <c r="M374" s="597"/>
    </row>
    <row r="375" spans="1:13">
      <c r="A375" s="585" t="s">
        <v>70</v>
      </c>
      <c r="B375" s="581" t="s">
        <v>114</v>
      </c>
      <c r="C375" s="578" t="s">
        <v>114</v>
      </c>
      <c r="D375" s="578" t="s">
        <v>114</v>
      </c>
      <c r="E375" s="578"/>
      <c r="F375" s="578"/>
      <c r="G375" s="578"/>
      <c r="H375" s="578"/>
      <c r="I375" s="578"/>
      <c r="J375" s="600"/>
      <c r="M375" s="597"/>
    </row>
    <row r="376" spans="1:13">
      <c r="A376" s="584" t="s">
        <v>71</v>
      </c>
      <c r="B376" s="580" t="s">
        <v>114</v>
      </c>
      <c r="C376" s="578" t="s">
        <v>2225</v>
      </c>
      <c r="D376" s="578" t="s">
        <v>114</v>
      </c>
      <c r="E376" s="578"/>
      <c r="F376" s="578"/>
      <c r="G376" s="578"/>
      <c r="H376" s="578"/>
      <c r="I376" s="578"/>
      <c r="J376" s="600"/>
      <c r="M376" s="597"/>
    </row>
    <row r="377" spans="1:13">
      <c r="A377" s="585" t="s">
        <v>72</v>
      </c>
      <c r="B377" s="581" t="s">
        <v>114</v>
      </c>
      <c r="C377" s="578" t="s">
        <v>114</v>
      </c>
      <c r="D377" s="578" t="s">
        <v>114</v>
      </c>
      <c r="E377" s="578"/>
      <c r="F377" s="578"/>
      <c r="G377" s="578"/>
      <c r="H377" s="578"/>
      <c r="I377" s="578"/>
      <c r="J377" s="600"/>
      <c r="M377" s="597"/>
    </row>
    <row r="378" spans="1:13">
      <c r="A378" s="584" t="s">
        <v>73</v>
      </c>
      <c r="B378" s="580" t="s">
        <v>114</v>
      </c>
      <c r="C378" s="578" t="s">
        <v>2225</v>
      </c>
      <c r="D378" s="578" t="s">
        <v>114</v>
      </c>
      <c r="E378" s="578"/>
      <c r="F378" s="578"/>
      <c r="G378" s="578"/>
      <c r="H378" s="578"/>
      <c r="I378" s="578"/>
      <c r="J378" s="600"/>
      <c r="M378" s="597"/>
    </row>
    <row r="379" spans="1:13">
      <c r="A379" s="585" t="s">
        <v>74</v>
      </c>
      <c r="B379" s="581" t="s">
        <v>114</v>
      </c>
      <c r="C379" s="578" t="s">
        <v>114</v>
      </c>
      <c r="D379" s="578" t="s">
        <v>114</v>
      </c>
      <c r="E379" s="578"/>
      <c r="F379" s="578"/>
      <c r="G379" s="578"/>
      <c r="H379" s="578"/>
      <c r="I379" s="578"/>
      <c r="J379" s="600"/>
      <c r="M379" s="597"/>
    </row>
    <row r="380" spans="1:13">
      <c r="A380" s="584" t="s">
        <v>75</v>
      </c>
      <c r="B380" s="580" t="s">
        <v>114</v>
      </c>
      <c r="C380" s="578" t="s">
        <v>2225</v>
      </c>
      <c r="D380" s="578" t="s">
        <v>114</v>
      </c>
      <c r="E380" s="578"/>
      <c r="F380" s="578"/>
      <c r="G380" s="578"/>
      <c r="H380" s="578"/>
      <c r="I380" s="578"/>
      <c r="J380" s="600"/>
      <c r="M380" s="597"/>
    </row>
    <row r="381" spans="1:13">
      <c r="A381" s="585" t="s">
        <v>76</v>
      </c>
      <c r="B381" s="581" t="s">
        <v>114</v>
      </c>
      <c r="C381" s="578" t="s">
        <v>114</v>
      </c>
      <c r="D381" s="578" t="s">
        <v>114</v>
      </c>
      <c r="E381" s="578"/>
      <c r="F381" s="578"/>
      <c r="G381" s="578"/>
      <c r="H381" s="578"/>
      <c r="I381" s="578"/>
      <c r="J381" s="600"/>
      <c r="M381" s="597"/>
    </row>
    <row r="382" spans="1:13">
      <c r="A382" s="584" t="s">
        <v>77</v>
      </c>
      <c r="B382" s="580" t="s">
        <v>114</v>
      </c>
      <c r="C382" s="578" t="s">
        <v>2225</v>
      </c>
      <c r="D382" s="578" t="s">
        <v>114</v>
      </c>
      <c r="E382" s="578"/>
      <c r="F382" s="578"/>
      <c r="G382" s="578"/>
      <c r="H382" s="578"/>
      <c r="I382" s="578"/>
      <c r="J382" s="600"/>
      <c r="M382" s="597"/>
    </row>
    <row r="383" spans="1:13">
      <c r="A383" s="585" t="s">
        <v>78</v>
      </c>
      <c r="B383" s="581" t="s">
        <v>114</v>
      </c>
      <c r="C383" s="578" t="s">
        <v>114</v>
      </c>
      <c r="D383" s="578" t="s">
        <v>114</v>
      </c>
      <c r="E383" s="578"/>
      <c r="F383" s="578"/>
      <c r="G383" s="578"/>
      <c r="H383" s="578"/>
      <c r="I383" s="578"/>
      <c r="J383" s="600"/>
      <c r="M383" s="597"/>
    </row>
    <row r="384" spans="1:13">
      <c r="A384" s="584" t="s">
        <v>79</v>
      </c>
      <c r="B384" s="580" t="s">
        <v>114</v>
      </c>
      <c r="C384" s="578" t="s">
        <v>2225</v>
      </c>
      <c r="D384" s="578" t="s">
        <v>114</v>
      </c>
      <c r="E384" s="578"/>
      <c r="F384" s="578"/>
      <c r="G384" s="578"/>
      <c r="H384" s="578"/>
      <c r="I384" s="578"/>
      <c r="J384" s="600"/>
      <c r="M384" s="597"/>
    </row>
    <row r="385" spans="1:13">
      <c r="A385" s="585" t="s">
        <v>80</v>
      </c>
      <c r="B385" s="581" t="s">
        <v>114</v>
      </c>
      <c r="C385" s="578" t="s">
        <v>114</v>
      </c>
      <c r="D385" s="578" t="s">
        <v>114</v>
      </c>
      <c r="E385" s="578"/>
      <c r="F385" s="578"/>
      <c r="G385" s="578"/>
      <c r="H385" s="578"/>
      <c r="I385" s="578"/>
      <c r="J385" s="600"/>
      <c r="M385" s="597"/>
    </row>
    <row r="386" spans="1:13">
      <c r="A386" s="584" t="s">
        <v>81</v>
      </c>
      <c r="B386" s="580" t="s">
        <v>114</v>
      </c>
      <c r="C386" s="578" t="s">
        <v>2225</v>
      </c>
      <c r="D386" s="578" t="s">
        <v>114</v>
      </c>
      <c r="E386" s="578"/>
      <c r="F386" s="578"/>
      <c r="G386" s="578"/>
      <c r="H386" s="578"/>
      <c r="I386" s="578"/>
      <c r="J386" s="600"/>
      <c r="M386" s="597"/>
    </row>
    <row r="387" spans="1:13">
      <c r="A387" s="585" t="s">
        <v>82</v>
      </c>
      <c r="B387" s="581" t="s">
        <v>114</v>
      </c>
      <c r="C387" s="578" t="s">
        <v>114</v>
      </c>
      <c r="D387" s="578" t="s">
        <v>114</v>
      </c>
      <c r="E387" s="578"/>
      <c r="F387" s="578"/>
      <c r="G387" s="578"/>
      <c r="H387" s="578"/>
      <c r="I387" s="578"/>
      <c r="J387" s="600"/>
      <c r="M387" s="597"/>
    </row>
    <row r="388" spans="1:13">
      <c r="A388" s="584" t="s">
        <v>83</v>
      </c>
      <c r="B388" s="580" t="s">
        <v>114</v>
      </c>
      <c r="C388" s="578" t="s">
        <v>2225</v>
      </c>
      <c r="D388" s="578" t="s">
        <v>114</v>
      </c>
      <c r="E388" s="578"/>
      <c r="F388" s="578"/>
      <c r="G388" s="578"/>
      <c r="H388" s="578"/>
      <c r="I388" s="578"/>
      <c r="J388" s="600"/>
      <c r="M388" s="597"/>
    </row>
    <row r="389" spans="1:13">
      <c r="A389" s="585" t="s">
        <v>84</v>
      </c>
      <c r="B389" s="581" t="s">
        <v>114</v>
      </c>
      <c r="C389" s="578" t="s">
        <v>114</v>
      </c>
      <c r="D389" s="578" t="s">
        <v>114</v>
      </c>
      <c r="E389" s="578"/>
      <c r="F389" s="578"/>
      <c r="G389" s="578"/>
      <c r="H389" s="578"/>
      <c r="I389" s="578"/>
      <c r="J389" s="600"/>
      <c r="M389" s="597"/>
    </row>
    <row r="390" spans="1:13">
      <c r="A390" s="584" t="s">
        <v>85</v>
      </c>
      <c r="B390" s="580" t="s">
        <v>114</v>
      </c>
      <c r="C390" s="578" t="s">
        <v>114</v>
      </c>
      <c r="D390" s="578" t="s">
        <v>114</v>
      </c>
      <c r="E390" s="578"/>
      <c r="F390" s="578"/>
      <c r="G390" s="578"/>
      <c r="H390" s="578"/>
      <c r="I390" s="578"/>
      <c r="J390" s="600"/>
      <c r="M390" s="597"/>
    </row>
    <row r="391" spans="1:13">
      <c r="A391" s="585" t="s">
        <v>86</v>
      </c>
      <c r="B391" s="581" t="s">
        <v>114</v>
      </c>
      <c r="C391" s="578" t="s">
        <v>114</v>
      </c>
      <c r="D391" s="578" t="s">
        <v>114</v>
      </c>
      <c r="E391" s="578"/>
      <c r="F391" s="578"/>
      <c r="G391" s="578"/>
      <c r="H391" s="578"/>
      <c r="I391" s="578"/>
      <c r="J391" s="600"/>
      <c r="M391" s="597"/>
    </row>
    <row r="392" spans="1:13">
      <c r="A392" s="584" t="s">
        <v>87</v>
      </c>
      <c r="B392" s="580" t="s">
        <v>114</v>
      </c>
      <c r="C392" s="578" t="s">
        <v>114</v>
      </c>
      <c r="D392" s="578" t="s">
        <v>114</v>
      </c>
      <c r="E392" s="578"/>
      <c r="F392" s="578"/>
      <c r="G392" s="578"/>
      <c r="H392" s="578"/>
      <c r="I392" s="578"/>
      <c r="J392" s="600"/>
      <c r="M392" s="597"/>
    </row>
    <row r="393" spans="1:13">
      <c r="A393" s="585" t="s">
        <v>88</v>
      </c>
      <c r="B393" s="581" t="s">
        <v>114</v>
      </c>
      <c r="C393" s="578" t="s">
        <v>114</v>
      </c>
      <c r="D393" s="578" t="s">
        <v>114</v>
      </c>
      <c r="E393" s="578"/>
      <c r="F393" s="578"/>
      <c r="G393" s="565"/>
      <c r="H393" s="578"/>
      <c r="I393" s="578"/>
      <c r="J393" s="600"/>
      <c r="M393" s="597"/>
    </row>
    <row r="394" spans="1:13">
      <c r="A394" s="583" t="s">
        <v>30</v>
      </c>
      <c r="B394" s="582" t="s">
        <v>16</v>
      </c>
      <c r="C394" s="582" t="s">
        <v>1829</v>
      </c>
      <c r="D394" s="582" t="s">
        <v>1830</v>
      </c>
      <c r="E394" s="582" t="s">
        <v>2325</v>
      </c>
      <c r="F394" s="582">
        <v>2013</v>
      </c>
      <c r="G394" s="582" t="s">
        <v>3553</v>
      </c>
      <c r="H394" s="590" t="s">
        <v>4165</v>
      </c>
      <c r="I394" s="590" t="s">
        <v>4674</v>
      </c>
      <c r="J394" s="590" t="s">
        <v>4675</v>
      </c>
      <c r="K394" s="651" t="s">
        <v>5846</v>
      </c>
      <c r="L394" s="651" t="s">
        <v>6494</v>
      </c>
      <c r="M394" s="756" t="s">
        <v>6914</v>
      </c>
    </row>
    <row r="395" spans="1:13">
      <c r="A395" s="584" t="s">
        <v>69</v>
      </c>
      <c r="B395" s="580" t="s">
        <v>114</v>
      </c>
      <c r="C395" s="578" t="s">
        <v>2225</v>
      </c>
      <c r="D395" s="578" t="s">
        <v>216</v>
      </c>
      <c r="E395" s="565"/>
      <c r="F395" s="565"/>
      <c r="G395" s="565"/>
      <c r="H395" s="565"/>
      <c r="I395" s="565" t="s">
        <v>1225</v>
      </c>
      <c r="J395" s="600"/>
      <c r="K395" s="600" t="s">
        <v>5992</v>
      </c>
      <c r="M395" s="597"/>
    </row>
    <row r="396" spans="1:13">
      <c r="A396" s="585" t="s">
        <v>70</v>
      </c>
      <c r="B396" s="581" t="s">
        <v>114</v>
      </c>
      <c r="C396" s="578" t="s">
        <v>114</v>
      </c>
      <c r="D396" s="578" t="s">
        <v>1543</v>
      </c>
      <c r="E396" s="578"/>
      <c r="F396" s="578"/>
      <c r="G396" s="578"/>
      <c r="H396" s="578"/>
      <c r="I396" s="578"/>
      <c r="J396" s="600"/>
      <c r="M396" s="597"/>
    </row>
    <row r="397" spans="1:13">
      <c r="A397" s="584" t="s">
        <v>71</v>
      </c>
      <c r="B397" s="580" t="s">
        <v>114</v>
      </c>
      <c r="C397" s="578" t="s">
        <v>2225</v>
      </c>
      <c r="D397" s="578" t="s">
        <v>114</v>
      </c>
      <c r="E397" s="578"/>
      <c r="F397" s="578"/>
      <c r="G397" s="578"/>
      <c r="H397" s="578"/>
      <c r="I397" s="578"/>
      <c r="J397" s="600"/>
      <c r="M397" s="597"/>
    </row>
    <row r="398" spans="1:13">
      <c r="A398" s="585" t="s">
        <v>72</v>
      </c>
      <c r="B398" s="581" t="s">
        <v>114</v>
      </c>
      <c r="C398" s="578" t="s">
        <v>114</v>
      </c>
      <c r="D398" s="578" t="s">
        <v>114</v>
      </c>
      <c r="E398" s="578"/>
      <c r="F398" s="578"/>
      <c r="G398" s="578"/>
      <c r="H398" s="578"/>
      <c r="I398" s="578"/>
      <c r="J398" s="600"/>
      <c r="M398" s="597"/>
    </row>
    <row r="399" spans="1:13">
      <c r="A399" s="584" t="s">
        <v>73</v>
      </c>
      <c r="B399" s="580" t="s">
        <v>114</v>
      </c>
      <c r="C399" s="578" t="s">
        <v>2225</v>
      </c>
      <c r="D399" s="578" t="s">
        <v>114</v>
      </c>
      <c r="E399" s="578"/>
      <c r="F399" s="578"/>
      <c r="G399" s="578"/>
      <c r="H399" s="578"/>
      <c r="I399" s="578"/>
      <c r="J399" s="600"/>
      <c r="M399" s="597"/>
    </row>
    <row r="400" spans="1:13">
      <c r="A400" s="585" t="s">
        <v>74</v>
      </c>
      <c r="B400" s="581" t="s">
        <v>114</v>
      </c>
      <c r="C400" s="578" t="s">
        <v>114</v>
      </c>
      <c r="D400" s="578" t="s">
        <v>114</v>
      </c>
      <c r="E400" s="578"/>
      <c r="F400" s="578"/>
      <c r="G400" s="578"/>
      <c r="H400" s="578"/>
      <c r="I400" s="578"/>
      <c r="J400" s="600"/>
      <c r="M400" s="597"/>
    </row>
    <row r="401" spans="1:13">
      <c r="A401" s="584" t="s">
        <v>75</v>
      </c>
      <c r="B401" s="580" t="s">
        <v>114</v>
      </c>
      <c r="C401" s="578" t="s">
        <v>2225</v>
      </c>
      <c r="D401" s="578" t="s">
        <v>114</v>
      </c>
      <c r="E401" s="578"/>
      <c r="F401" s="578"/>
      <c r="G401" s="578"/>
      <c r="H401" s="578"/>
      <c r="I401" s="578"/>
      <c r="J401" s="600"/>
      <c r="M401" s="597"/>
    </row>
    <row r="402" spans="1:13">
      <c r="A402" s="585" t="s">
        <v>76</v>
      </c>
      <c r="B402" s="581" t="s">
        <v>114</v>
      </c>
      <c r="C402" s="578" t="s">
        <v>114</v>
      </c>
      <c r="D402" s="578" t="s">
        <v>114</v>
      </c>
      <c r="E402" s="578"/>
      <c r="F402" s="578"/>
      <c r="G402" s="578"/>
      <c r="H402" s="578"/>
      <c r="I402" s="578"/>
      <c r="J402" s="600"/>
      <c r="M402" s="597"/>
    </row>
    <row r="403" spans="1:13">
      <c r="A403" s="584" t="s">
        <v>77</v>
      </c>
      <c r="B403" s="580" t="s">
        <v>114</v>
      </c>
      <c r="C403" s="578" t="s">
        <v>2225</v>
      </c>
      <c r="D403" s="578" t="s">
        <v>114</v>
      </c>
      <c r="E403" s="578"/>
      <c r="F403" s="578"/>
      <c r="G403" s="578"/>
      <c r="H403" s="578"/>
      <c r="I403" s="578"/>
      <c r="J403" s="600"/>
      <c r="M403" s="597"/>
    </row>
    <row r="404" spans="1:13">
      <c r="A404" s="585" t="s">
        <v>78</v>
      </c>
      <c r="B404" s="581" t="s">
        <v>114</v>
      </c>
      <c r="C404" s="578" t="s">
        <v>114</v>
      </c>
      <c r="D404" s="578" t="s">
        <v>114</v>
      </c>
      <c r="E404" s="578"/>
      <c r="F404" s="578"/>
      <c r="G404" s="578"/>
      <c r="H404" s="578"/>
      <c r="I404" s="578"/>
      <c r="J404" s="600"/>
      <c r="M404" s="597"/>
    </row>
    <row r="405" spans="1:13">
      <c r="A405" s="584" t="s">
        <v>79</v>
      </c>
      <c r="B405" s="580" t="s">
        <v>114</v>
      </c>
      <c r="C405" s="578" t="s">
        <v>2225</v>
      </c>
      <c r="D405" s="578" t="s">
        <v>114</v>
      </c>
      <c r="E405" s="578"/>
      <c r="F405" s="578"/>
      <c r="G405" s="578"/>
      <c r="H405" s="578"/>
      <c r="I405" s="578"/>
      <c r="J405" s="600"/>
      <c r="M405" s="597"/>
    </row>
    <row r="406" spans="1:13">
      <c r="A406" s="585" t="s">
        <v>80</v>
      </c>
      <c r="B406" s="581" t="s">
        <v>114</v>
      </c>
      <c r="C406" s="578" t="s">
        <v>114</v>
      </c>
      <c r="D406" s="578" t="s">
        <v>114</v>
      </c>
      <c r="E406" s="578"/>
      <c r="F406" s="578"/>
      <c r="G406" s="578"/>
      <c r="H406" s="578"/>
      <c r="I406" s="578"/>
      <c r="J406" s="600"/>
      <c r="M406" s="597"/>
    </row>
    <row r="407" spans="1:13">
      <c r="A407" s="584" t="s">
        <v>81</v>
      </c>
      <c r="B407" s="580" t="s">
        <v>114</v>
      </c>
      <c r="C407" s="578" t="s">
        <v>2225</v>
      </c>
      <c r="D407" s="578" t="s">
        <v>114</v>
      </c>
      <c r="E407" s="578"/>
      <c r="F407" s="578"/>
      <c r="G407" s="578"/>
      <c r="H407" s="578"/>
      <c r="I407" s="578"/>
      <c r="J407" s="600"/>
      <c r="M407" s="597"/>
    </row>
    <row r="408" spans="1:13">
      <c r="A408" s="585" t="s">
        <v>82</v>
      </c>
      <c r="B408" s="581" t="s">
        <v>114</v>
      </c>
      <c r="C408" s="578" t="s">
        <v>114</v>
      </c>
      <c r="D408" s="578" t="s">
        <v>114</v>
      </c>
      <c r="E408" s="578"/>
      <c r="F408" s="578"/>
      <c r="G408" s="578"/>
      <c r="H408" s="578"/>
      <c r="I408" s="578"/>
      <c r="J408" s="600"/>
      <c r="M408" s="597"/>
    </row>
    <row r="409" spans="1:13">
      <c r="A409" s="584" t="s">
        <v>83</v>
      </c>
      <c r="B409" s="580" t="s">
        <v>114</v>
      </c>
      <c r="C409" s="578" t="s">
        <v>2225</v>
      </c>
      <c r="D409" s="578" t="s">
        <v>114</v>
      </c>
      <c r="E409" s="578"/>
      <c r="F409" s="578"/>
      <c r="G409" s="578"/>
      <c r="H409" s="578"/>
      <c r="I409" s="578"/>
      <c r="J409" s="600"/>
      <c r="M409" s="597"/>
    </row>
    <row r="410" spans="1:13">
      <c r="A410" s="585" t="s">
        <v>84</v>
      </c>
      <c r="B410" s="581" t="s">
        <v>114</v>
      </c>
      <c r="C410" s="578" t="s">
        <v>114</v>
      </c>
      <c r="D410" s="578" t="s">
        <v>114</v>
      </c>
      <c r="E410" s="578"/>
      <c r="F410" s="578"/>
      <c r="G410" s="578"/>
      <c r="H410" s="578"/>
      <c r="I410" s="578"/>
      <c r="J410" s="600"/>
      <c r="M410" s="597"/>
    </row>
    <row r="411" spans="1:13">
      <c r="A411" s="584" t="s">
        <v>85</v>
      </c>
      <c r="B411" s="580" t="s">
        <v>114</v>
      </c>
      <c r="C411" s="578" t="s">
        <v>2225</v>
      </c>
      <c r="D411" s="578" t="s">
        <v>114</v>
      </c>
      <c r="E411" s="578"/>
      <c r="F411" s="578"/>
      <c r="G411" s="578"/>
      <c r="H411" s="578"/>
      <c r="I411" s="578"/>
      <c r="J411" s="600"/>
      <c r="M411" s="597"/>
    </row>
    <row r="412" spans="1:13">
      <c r="A412" s="585" t="s">
        <v>86</v>
      </c>
      <c r="B412" s="581" t="s">
        <v>114</v>
      </c>
      <c r="C412" s="578" t="s">
        <v>114</v>
      </c>
      <c r="D412" s="578" t="s">
        <v>114</v>
      </c>
      <c r="E412" s="578"/>
      <c r="F412" s="578"/>
      <c r="G412" s="578"/>
      <c r="H412" s="578"/>
      <c r="I412" s="578"/>
      <c r="J412" s="600"/>
      <c r="M412" s="597"/>
    </row>
    <row r="413" spans="1:13">
      <c r="A413" s="584" t="s">
        <v>87</v>
      </c>
      <c r="B413" s="580" t="s">
        <v>114</v>
      </c>
      <c r="C413" s="578" t="s">
        <v>114</v>
      </c>
      <c r="D413" s="578" t="s">
        <v>114</v>
      </c>
      <c r="E413" s="578"/>
      <c r="F413" s="578"/>
      <c r="G413" s="578"/>
      <c r="H413" s="578"/>
      <c r="I413" s="578"/>
      <c r="J413" s="600"/>
      <c r="M413" s="597"/>
    </row>
    <row r="414" spans="1:13">
      <c r="A414" s="585" t="s">
        <v>88</v>
      </c>
      <c r="B414" s="581" t="s">
        <v>114</v>
      </c>
      <c r="C414" s="578" t="s">
        <v>114</v>
      </c>
      <c r="D414" s="578" t="s">
        <v>114</v>
      </c>
      <c r="E414" s="578"/>
      <c r="F414" s="578"/>
      <c r="G414" s="578"/>
      <c r="H414" s="578"/>
      <c r="I414" s="578"/>
      <c r="J414" s="600"/>
      <c r="M414" s="597"/>
    </row>
    <row r="415" spans="1:13">
      <c r="A415" s="583" t="s">
        <v>3995</v>
      </c>
      <c r="B415" s="582" t="s">
        <v>16</v>
      </c>
      <c r="C415" s="582" t="s">
        <v>1829</v>
      </c>
      <c r="D415" s="582" t="s">
        <v>1830</v>
      </c>
      <c r="E415" s="582" t="s">
        <v>2325</v>
      </c>
      <c r="F415" s="582">
        <v>2013</v>
      </c>
      <c r="G415" s="582" t="s">
        <v>3553</v>
      </c>
      <c r="H415" s="590" t="s">
        <v>4165</v>
      </c>
      <c r="I415" s="590" t="s">
        <v>4674</v>
      </c>
      <c r="J415" s="590" t="s">
        <v>4675</v>
      </c>
      <c r="K415" s="651" t="s">
        <v>5846</v>
      </c>
      <c r="L415" s="651" t="s">
        <v>6494</v>
      </c>
      <c r="M415" s="756" t="s">
        <v>6914</v>
      </c>
    </row>
    <row r="416" spans="1:13">
      <c r="A416" s="584" t="s">
        <v>69</v>
      </c>
      <c r="B416" s="580"/>
      <c r="C416" s="578"/>
      <c r="D416" s="578"/>
      <c r="E416" s="565"/>
      <c r="F416" s="565"/>
      <c r="G416" s="565"/>
      <c r="H416" s="565"/>
      <c r="I416" s="565"/>
      <c r="J416" s="600"/>
      <c r="K416" s="600" t="s">
        <v>5992</v>
      </c>
      <c r="M416" s="597"/>
    </row>
    <row r="417" spans="1:13">
      <c r="A417" s="585" t="s">
        <v>70</v>
      </c>
      <c r="B417" s="581"/>
      <c r="C417" s="578"/>
      <c r="D417" s="578"/>
      <c r="E417" s="578"/>
      <c r="F417" s="578"/>
      <c r="G417" s="578"/>
      <c r="H417" s="578"/>
      <c r="I417" s="578"/>
      <c r="J417" s="600"/>
      <c r="M417" s="597"/>
    </row>
    <row r="418" spans="1:13">
      <c r="A418" s="584" t="s">
        <v>71</v>
      </c>
      <c r="B418" s="580"/>
      <c r="C418" s="578"/>
      <c r="D418" s="578"/>
      <c r="E418" s="578"/>
      <c r="F418" s="578"/>
      <c r="G418" s="578"/>
      <c r="H418" s="578"/>
      <c r="I418" s="578"/>
      <c r="J418" s="600"/>
      <c r="M418" s="597"/>
    </row>
    <row r="419" spans="1:13">
      <c r="A419" s="585" t="s">
        <v>72</v>
      </c>
      <c r="B419" s="581"/>
      <c r="C419" s="578"/>
      <c r="D419" s="578"/>
      <c r="E419" s="578"/>
      <c r="F419" s="578"/>
      <c r="G419" s="578"/>
      <c r="H419" s="578"/>
      <c r="I419" s="578"/>
      <c r="J419" s="600"/>
      <c r="M419" s="597"/>
    </row>
    <row r="420" spans="1:13">
      <c r="A420" s="584" t="s">
        <v>73</v>
      </c>
      <c r="B420" s="580"/>
      <c r="C420" s="578"/>
      <c r="D420" s="578"/>
      <c r="E420" s="578"/>
      <c r="F420" s="578"/>
      <c r="G420" s="578"/>
      <c r="H420" s="578"/>
      <c r="I420" s="578"/>
      <c r="J420" s="600"/>
      <c r="M420" s="597"/>
    </row>
    <row r="421" spans="1:13">
      <c r="A421" s="585" t="s">
        <v>74</v>
      </c>
      <c r="B421" s="581"/>
      <c r="C421" s="578"/>
      <c r="D421" s="578"/>
      <c r="E421" s="578"/>
      <c r="F421" s="578"/>
      <c r="G421" s="578"/>
      <c r="H421" s="578"/>
      <c r="I421" s="578"/>
      <c r="J421" s="600"/>
      <c r="M421" s="597"/>
    </row>
    <row r="422" spans="1:13">
      <c r="A422" s="584" t="s">
        <v>75</v>
      </c>
      <c r="B422" s="580"/>
      <c r="C422" s="578"/>
      <c r="D422" s="578"/>
      <c r="E422" s="578"/>
      <c r="F422" s="578"/>
      <c r="G422" s="578"/>
      <c r="H422" s="578"/>
      <c r="I422" s="578"/>
      <c r="J422" s="600"/>
      <c r="M422" s="597"/>
    </row>
    <row r="423" spans="1:13">
      <c r="A423" s="585" t="s">
        <v>76</v>
      </c>
      <c r="B423" s="581"/>
      <c r="C423" s="578"/>
      <c r="D423" s="578"/>
      <c r="E423" s="578"/>
      <c r="F423" s="578"/>
      <c r="G423" s="578"/>
      <c r="H423" s="578"/>
      <c r="I423" s="578"/>
      <c r="J423" s="600"/>
      <c r="M423" s="597"/>
    </row>
    <row r="424" spans="1:13">
      <c r="A424" s="584" t="s">
        <v>77</v>
      </c>
      <c r="B424" s="580"/>
      <c r="C424" s="578"/>
      <c r="D424" s="578"/>
      <c r="E424" s="578"/>
      <c r="F424" s="578"/>
      <c r="G424" s="578"/>
      <c r="H424" s="578"/>
      <c r="I424" s="578"/>
      <c r="J424" s="600"/>
      <c r="M424" s="597"/>
    </row>
    <row r="425" spans="1:13">
      <c r="A425" s="585" t="s">
        <v>78</v>
      </c>
      <c r="B425" s="581"/>
      <c r="C425" s="578"/>
      <c r="D425" s="578"/>
      <c r="E425" s="578"/>
      <c r="F425" s="578"/>
      <c r="G425" s="578"/>
      <c r="H425" s="578"/>
      <c r="I425" s="578"/>
      <c r="J425" s="600"/>
      <c r="M425" s="597"/>
    </row>
    <row r="426" spans="1:13">
      <c r="A426" s="584" t="s">
        <v>79</v>
      </c>
      <c r="B426" s="580"/>
      <c r="C426" s="578"/>
      <c r="D426" s="578"/>
      <c r="E426" s="578"/>
      <c r="F426" s="578"/>
      <c r="G426" s="578"/>
      <c r="H426" s="578"/>
      <c r="I426" s="578"/>
      <c r="J426" s="600"/>
      <c r="M426" s="597"/>
    </row>
    <row r="427" spans="1:13">
      <c r="A427" s="585" t="s">
        <v>80</v>
      </c>
      <c r="B427" s="581"/>
      <c r="C427" s="578"/>
      <c r="D427" s="578"/>
      <c r="E427" s="578"/>
      <c r="F427" s="578"/>
      <c r="G427" s="578"/>
      <c r="H427" s="578"/>
      <c r="I427" s="578"/>
      <c r="J427" s="600"/>
      <c r="M427" s="597"/>
    </row>
    <row r="428" spans="1:13">
      <c r="A428" s="584" t="s">
        <v>81</v>
      </c>
      <c r="B428" s="580"/>
      <c r="C428" s="578"/>
      <c r="D428" s="578"/>
      <c r="E428" s="578"/>
      <c r="F428" s="578"/>
      <c r="G428" s="578"/>
      <c r="H428" s="578"/>
      <c r="I428" s="578"/>
      <c r="J428" s="600"/>
      <c r="M428" s="597"/>
    </row>
    <row r="429" spans="1:13">
      <c r="A429" s="585" t="s">
        <v>82</v>
      </c>
      <c r="B429" s="581"/>
      <c r="C429" s="578"/>
      <c r="D429" s="578"/>
      <c r="E429" s="578"/>
      <c r="F429" s="578"/>
      <c r="G429" s="578"/>
      <c r="H429" s="578"/>
      <c r="I429" s="578"/>
      <c r="J429" s="600"/>
      <c r="M429" s="597"/>
    </row>
    <row r="430" spans="1:13">
      <c r="A430" s="584" t="s">
        <v>83</v>
      </c>
      <c r="B430" s="580"/>
      <c r="C430" s="578"/>
      <c r="D430" s="578"/>
      <c r="E430" s="578"/>
      <c r="F430" s="578"/>
      <c r="G430" s="578"/>
      <c r="H430" s="578"/>
      <c r="I430" s="578"/>
      <c r="J430" s="600"/>
      <c r="M430" s="597"/>
    </row>
    <row r="431" spans="1:13">
      <c r="A431" s="585" t="s">
        <v>84</v>
      </c>
      <c r="B431" s="581"/>
      <c r="C431" s="578"/>
      <c r="D431" s="578"/>
      <c r="E431" s="578"/>
      <c r="F431" s="578"/>
      <c r="G431" s="578"/>
      <c r="H431" s="578"/>
      <c r="I431" s="578"/>
      <c r="J431" s="600"/>
      <c r="M431" s="597"/>
    </row>
    <row r="432" spans="1:13">
      <c r="A432" s="584" t="s">
        <v>85</v>
      </c>
      <c r="B432" s="580"/>
      <c r="C432" s="578"/>
      <c r="D432" s="578"/>
      <c r="E432" s="578"/>
      <c r="F432" s="578"/>
      <c r="G432" s="578"/>
      <c r="H432" s="578"/>
      <c r="I432" s="578"/>
      <c r="J432" s="600"/>
      <c r="M432" s="597"/>
    </row>
    <row r="433" spans="1:13">
      <c r="A433" s="585" t="s">
        <v>86</v>
      </c>
      <c r="B433" s="581"/>
      <c r="C433" s="578"/>
      <c r="D433" s="578"/>
      <c r="E433" s="578"/>
      <c r="F433" s="578"/>
      <c r="G433" s="578"/>
      <c r="H433" s="578"/>
      <c r="I433" s="578"/>
      <c r="J433" s="600"/>
      <c r="M433" s="597"/>
    </row>
    <row r="434" spans="1:13">
      <c r="A434" s="584" t="s">
        <v>87</v>
      </c>
      <c r="B434" s="580"/>
      <c r="C434" s="578"/>
      <c r="D434" s="578"/>
      <c r="E434" s="578"/>
      <c r="F434" s="578"/>
      <c r="G434" s="578"/>
      <c r="H434" s="578"/>
      <c r="I434" s="578"/>
      <c r="J434" s="600"/>
      <c r="M434" s="597"/>
    </row>
    <row r="435" spans="1:13">
      <c r="A435" s="585" t="s">
        <v>88</v>
      </c>
      <c r="B435" s="581" t="s">
        <v>114</v>
      </c>
      <c r="C435" s="578" t="s">
        <v>114</v>
      </c>
      <c r="D435" s="578"/>
      <c r="E435" s="578"/>
      <c r="F435" s="578"/>
      <c r="G435" s="578"/>
      <c r="H435" s="578"/>
      <c r="I435" s="578"/>
      <c r="J435" s="600"/>
      <c r="M435" s="597"/>
    </row>
    <row r="436" spans="1:13">
      <c r="A436" s="583" t="s">
        <v>3713</v>
      </c>
      <c r="B436" s="582" t="s">
        <v>16</v>
      </c>
      <c r="C436" s="582" t="s">
        <v>1829</v>
      </c>
      <c r="D436" s="582" t="s">
        <v>1830</v>
      </c>
      <c r="E436" s="582" t="s">
        <v>2325</v>
      </c>
      <c r="F436" s="582">
        <v>2013</v>
      </c>
      <c r="G436" s="582" t="s">
        <v>3553</v>
      </c>
      <c r="H436" s="590" t="s">
        <v>4165</v>
      </c>
      <c r="I436" s="590" t="s">
        <v>4674</v>
      </c>
      <c r="J436" s="590" t="s">
        <v>4675</v>
      </c>
      <c r="K436" s="651" t="s">
        <v>5846</v>
      </c>
      <c r="L436" s="651" t="s">
        <v>6494</v>
      </c>
      <c r="M436" s="756" t="s">
        <v>6914</v>
      </c>
    </row>
    <row r="437" spans="1:13">
      <c r="A437" s="584" t="s">
        <v>69</v>
      </c>
      <c r="B437" s="580"/>
      <c r="C437" s="578"/>
      <c r="D437" s="578"/>
      <c r="E437" s="565"/>
      <c r="F437" s="565"/>
      <c r="G437" s="565"/>
      <c r="H437" s="565"/>
      <c r="I437" s="565" t="s">
        <v>1225</v>
      </c>
      <c r="J437" s="600"/>
      <c r="K437" s="600" t="s">
        <v>5992</v>
      </c>
      <c r="M437" s="597"/>
    </row>
    <row r="438" spans="1:13">
      <c r="A438" s="585" t="s">
        <v>70</v>
      </c>
      <c r="B438" s="581"/>
      <c r="C438" s="578"/>
      <c r="D438" s="578"/>
      <c r="E438" s="578"/>
      <c r="F438" s="578"/>
      <c r="G438" s="578"/>
      <c r="H438" s="578"/>
      <c r="I438" s="578"/>
      <c r="J438" s="600"/>
      <c r="M438" s="597"/>
    </row>
    <row r="439" spans="1:13">
      <c r="A439" s="584" t="s">
        <v>71</v>
      </c>
      <c r="B439" s="580"/>
      <c r="C439" s="578"/>
      <c r="D439" s="578"/>
      <c r="E439" s="578"/>
      <c r="F439" s="578"/>
      <c r="G439" s="578"/>
      <c r="H439" s="578"/>
      <c r="I439" s="578"/>
      <c r="J439" s="600"/>
      <c r="M439" s="597"/>
    </row>
    <row r="440" spans="1:13">
      <c r="A440" s="585" t="s">
        <v>72</v>
      </c>
      <c r="B440" s="581"/>
      <c r="C440" s="578"/>
      <c r="D440" s="578"/>
      <c r="E440" s="578"/>
      <c r="F440" s="578"/>
      <c r="G440" s="578"/>
      <c r="H440" s="578"/>
      <c r="I440" s="578"/>
      <c r="J440" s="600"/>
      <c r="M440" s="597"/>
    </row>
    <row r="441" spans="1:13">
      <c r="A441" s="584" t="s">
        <v>73</v>
      </c>
      <c r="B441" s="580"/>
      <c r="C441" s="578"/>
      <c r="D441" s="578"/>
      <c r="E441" s="578"/>
      <c r="F441" s="578"/>
      <c r="G441" s="578"/>
      <c r="H441" s="578"/>
      <c r="I441" s="578"/>
      <c r="J441" s="600"/>
      <c r="M441" s="597"/>
    </row>
    <row r="442" spans="1:13">
      <c r="A442" s="585" t="s">
        <v>74</v>
      </c>
      <c r="B442" s="581"/>
      <c r="C442" s="578"/>
      <c r="D442" s="578"/>
      <c r="E442" s="578"/>
      <c r="F442" s="578"/>
      <c r="G442" s="578"/>
      <c r="H442" s="578"/>
      <c r="I442" s="578"/>
      <c r="J442" s="600"/>
      <c r="M442" s="597"/>
    </row>
    <row r="443" spans="1:13">
      <c r="A443" s="584" t="s">
        <v>75</v>
      </c>
      <c r="B443" s="580"/>
      <c r="C443" s="578"/>
      <c r="D443" s="578"/>
      <c r="E443" s="578"/>
      <c r="F443" s="578"/>
      <c r="G443" s="578"/>
      <c r="H443" s="578"/>
      <c r="I443" s="578"/>
      <c r="J443" s="600"/>
      <c r="M443" s="597"/>
    </row>
    <row r="444" spans="1:13">
      <c r="A444" s="585" t="s">
        <v>76</v>
      </c>
      <c r="B444" s="581"/>
      <c r="C444" s="578"/>
      <c r="D444" s="578"/>
      <c r="E444" s="578"/>
      <c r="F444" s="578"/>
      <c r="G444" s="578"/>
      <c r="H444" s="578"/>
      <c r="I444" s="578"/>
      <c r="J444" s="600"/>
      <c r="M444" s="597"/>
    </row>
    <row r="445" spans="1:13">
      <c r="A445" s="584" t="s">
        <v>77</v>
      </c>
      <c r="B445" s="580"/>
      <c r="C445" s="578"/>
      <c r="D445" s="578"/>
      <c r="E445" s="578"/>
      <c r="F445" s="578"/>
      <c r="G445" s="578"/>
      <c r="H445" s="578"/>
      <c r="I445" s="578"/>
      <c r="J445" s="600"/>
      <c r="M445" s="597"/>
    </row>
    <row r="446" spans="1:13">
      <c r="A446" s="585" t="s">
        <v>78</v>
      </c>
      <c r="B446" s="581"/>
      <c r="C446" s="578"/>
      <c r="D446" s="578"/>
      <c r="E446" s="578"/>
      <c r="F446" s="578"/>
      <c r="G446" s="578"/>
      <c r="H446" s="578"/>
      <c r="I446" s="578"/>
      <c r="J446" s="600"/>
      <c r="M446" s="597"/>
    </row>
    <row r="447" spans="1:13">
      <c r="A447" s="584" t="s">
        <v>79</v>
      </c>
      <c r="B447" s="580"/>
      <c r="C447" s="578"/>
      <c r="D447" s="578"/>
      <c r="E447" s="578"/>
      <c r="F447" s="578"/>
      <c r="G447" s="578"/>
      <c r="H447" s="578"/>
      <c r="I447" s="578"/>
      <c r="J447" s="600"/>
      <c r="M447" s="597"/>
    </row>
    <row r="448" spans="1:13">
      <c r="A448" s="585" t="s">
        <v>80</v>
      </c>
      <c r="B448" s="581"/>
      <c r="C448" s="578"/>
      <c r="D448" s="578"/>
      <c r="E448" s="578"/>
      <c r="F448" s="578"/>
      <c r="G448" s="578"/>
      <c r="H448" s="578"/>
      <c r="I448" s="578"/>
      <c r="J448" s="600"/>
      <c r="M448" s="597"/>
    </row>
    <row r="449" spans="1:13">
      <c r="A449" s="584" t="s">
        <v>81</v>
      </c>
      <c r="B449" s="580"/>
      <c r="C449" s="578"/>
      <c r="D449" s="578"/>
      <c r="E449" s="578"/>
      <c r="F449" s="578"/>
      <c r="G449" s="578"/>
      <c r="H449" s="578"/>
      <c r="I449" s="578"/>
      <c r="J449" s="600"/>
      <c r="M449" s="597"/>
    </row>
    <row r="450" spans="1:13">
      <c r="A450" s="585" t="s">
        <v>82</v>
      </c>
      <c r="B450" s="581"/>
      <c r="C450" s="578"/>
      <c r="D450" s="578"/>
      <c r="E450" s="578"/>
      <c r="F450" s="578"/>
      <c r="G450" s="578"/>
      <c r="H450" s="578"/>
      <c r="I450" s="578"/>
      <c r="J450" s="600"/>
      <c r="M450" s="597"/>
    </row>
    <row r="451" spans="1:13">
      <c r="A451" s="584" t="s">
        <v>83</v>
      </c>
      <c r="B451" s="580"/>
      <c r="C451" s="578"/>
      <c r="D451" s="578"/>
      <c r="E451" s="578"/>
      <c r="F451" s="578"/>
      <c r="G451" s="578"/>
      <c r="H451" s="578"/>
      <c r="I451" s="578"/>
      <c r="J451" s="600"/>
      <c r="M451" s="597"/>
    </row>
    <row r="452" spans="1:13">
      <c r="A452" s="585" t="s">
        <v>84</v>
      </c>
      <c r="B452" s="581"/>
      <c r="C452" s="578"/>
      <c r="D452" s="578"/>
      <c r="E452" s="578"/>
      <c r="F452" s="578"/>
      <c r="G452" s="578"/>
      <c r="H452" s="578"/>
      <c r="I452" s="578"/>
      <c r="J452" s="600"/>
      <c r="M452" s="597"/>
    </row>
    <row r="453" spans="1:13">
      <c r="A453" s="584" t="s">
        <v>85</v>
      </c>
      <c r="B453" s="580"/>
      <c r="C453" s="578"/>
      <c r="D453" s="578"/>
      <c r="E453" s="578"/>
      <c r="F453" s="578"/>
      <c r="G453" s="578"/>
      <c r="H453" s="578"/>
      <c r="I453" s="578"/>
      <c r="J453" s="600"/>
      <c r="M453" s="597"/>
    </row>
    <row r="454" spans="1:13">
      <c r="A454" s="585" t="s">
        <v>86</v>
      </c>
      <c r="B454" s="581"/>
      <c r="C454" s="578"/>
      <c r="D454" s="578"/>
      <c r="E454" s="578"/>
      <c r="F454" s="578"/>
      <c r="G454" s="578"/>
      <c r="H454" s="578"/>
      <c r="I454" s="578"/>
      <c r="J454" s="600"/>
      <c r="M454" s="597"/>
    </row>
    <row r="455" spans="1:13">
      <c r="A455" s="584" t="s">
        <v>87</v>
      </c>
      <c r="B455" s="580"/>
      <c r="C455" s="578"/>
      <c r="D455" s="578"/>
      <c r="E455" s="578"/>
      <c r="F455" s="578"/>
      <c r="G455" s="578"/>
      <c r="H455" s="578"/>
      <c r="I455" s="578"/>
      <c r="J455" s="600"/>
      <c r="M455" s="597"/>
    </row>
    <row r="456" spans="1:13">
      <c r="A456" s="585" t="s">
        <v>88</v>
      </c>
      <c r="B456" s="581" t="s">
        <v>114</v>
      </c>
      <c r="C456" s="578" t="s">
        <v>114</v>
      </c>
      <c r="D456" s="578"/>
      <c r="E456" s="578"/>
      <c r="F456" s="578"/>
      <c r="G456" s="578"/>
      <c r="H456" s="578"/>
      <c r="I456" s="578"/>
      <c r="J456" s="600"/>
      <c r="M456" s="597"/>
    </row>
    <row r="457" spans="1:13">
      <c r="A457" s="583" t="s">
        <v>31</v>
      </c>
      <c r="B457" s="582" t="s">
        <v>16</v>
      </c>
      <c r="C457" s="582" t="s">
        <v>1829</v>
      </c>
      <c r="D457" s="582" t="s">
        <v>1830</v>
      </c>
      <c r="E457" s="582" t="s">
        <v>2325</v>
      </c>
      <c r="F457" s="582">
        <v>2013</v>
      </c>
      <c r="G457" s="582" t="s">
        <v>3553</v>
      </c>
      <c r="H457" s="590" t="s">
        <v>4165</v>
      </c>
      <c r="I457" s="590" t="s">
        <v>4674</v>
      </c>
      <c r="J457" s="590" t="s">
        <v>4675</v>
      </c>
      <c r="K457" s="651" t="s">
        <v>5846</v>
      </c>
      <c r="L457" s="651" t="s">
        <v>6494</v>
      </c>
      <c r="M457" s="756" t="s">
        <v>6914</v>
      </c>
    </row>
    <row r="458" spans="1:13">
      <c r="A458" s="584" t="s">
        <v>69</v>
      </c>
      <c r="B458" s="580" t="s">
        <v>114</v>
      </c>
      <c r="C458" s="578" t="s">
        <v>2225</v>
      </c>
      <c r="D458" s="578"/>
      <c r="E458" s="565"/>
      <c r="F458" s="565"/>
      <c r="G458" s="565"/>
      <c r="H458" s="565"/>
      <c r="I458" s="565" t="s">
        <v>1225</v>
      </c>
      <c r="J458" s="600"/>
      <c r="K458" s="600" t="s">
        <v>5992</v>
      </c>
      <c r="M458" s="597"/>
    </row>
    <row r="459" spans="1:13">
      <c r="A459" s="585" t="s">
        <v>70</v>
      </c>
      <c r="B459" s="581" t="s">
        <v>114</v>
      </c>
      <c r="C459" s="578" t="s">
        <v>114</v>
      </c>
      <c r="D459" s="578"/>
      <c r="E459" s="578"/>
      <c r="F459" s="578"/>
      <c r="G459" s="578"/>
      <c r="H459" s="578"/>
      <c r="I459" s="578"/>
      <c r="J459" s="600"/>
      <c r="M459" s="597"/>
    </row>
    <row r="460" spans="1:13">
      <c r="A460" s="584" t="s">
        <v>71</v>
      </c>
      <c r="B460" s="580" t="s">
        <v>114</v>
      </c>
      <c r="C460" s="578" t="s">
        <v>2225</v>
      </c>
      <c r="D460" s="578"/>
      <c r="E460" s="578"/>
      <c r="F460" s="578"/>
      <c r="G460" s="578"/>
      <c r="H460" s="578"/>
      <c r="I460" s="578"/>
      <c r="J460" s="600"/>
      <c r="M460" s="597"/>
    </row>
    <row r="461" spans="1:13">
      <c r="A461" s="585" t="s">
        <v>72</v>
      </c>
      <c r="B461" s="581" t="s">
        <v>114</v>
      </c>
      <c r="C461" s="578" t="s">
        <v>114</v>
      </c>
      <c r="D461" s="578"/>
      <c r="E461" s="578"/>
      <c r="F461" s="578"/>
      <c r="G461" s="578"/>
      <c r="H461" s="578"/>
      <c r="I461" s="578"/>
      <c r="J461" s="600"/>
      <c r="M461" s="597"/>
    </row>
    <row r="462" spans="1:13">
      <c r="A462" s="584" t="s">
        <v>73</v>
      </c>
      <c r="B462" s="580" t="s">
        <v>114</v>
      </c>
      <c r="C462" s="578" t="s">
        <v>2225</v>
      </c>
      <c r="D462" s="578"/>
      <c r="E462" s="578"/>
      <c r="F462" s="578"/>
      <c r="G462" s="578"/>
      <c r="H462" s="578"/>
      <c r="I462" s="578"/>
      <c r="J462" s="600"/>
      <c r="M462" s="597"/>
    </row>
    <row r="463" spans="1:13">
      <c r="A463" s="585" t="s">
        <v>74</v>
      </c>
      <c r="B463" s="581" t="s">
        <v>114</v>
      </c>
      <c r="C463" s="578" t="s">
        <v>114</v>
      </c>
      <c r="D463" s="578"/>
      <c r="E463" s="578"/>
      <c r="F463" s="578"/>
      <c r="G463" s="578"/>
      <c r="H463" s="578"/>
      <c r="I463" s="578"/>
      <c r="J463" s="600"/>
      <c r="M463" s="597"/>
    </row>
    <row r="464" spans="1:13">
      <c r="A464" s="584" t="s">
        <v>75</v>
      </c>
      <c r="B464" s="580" t="s">
        <v>114</v>
      </c>
      <c r="C464" s="578" t="s">
        <v>2225</v>
      </c>
      <c r="D464" s="578"/>
      <c r="E464" s="578"/>
      <c r="F464" s="578"/>
      <c r="G464" s="578"/>
      <c r="H464" s="578"/>
      <c r="I464" s="578"/>
      <c r="J464" s="600"/>
      <c r="M464" s="597"/>
    </row>
    <row r="465" spans="1:13">
      <c r="A465" s="585" t="s">
        <v>76</v>
      </c>
      <c r="B465" s="581" t="s">
        <v>114</v>
      </c>
      <c r="C465" s="578" t="s">
        <v>114</v>
      </c>
      <c r="D465" s="578"/>
      <c r="E465" s="578"/>
      <c r="F465" s="578"/>
      <c r="G465" s="578"/>
      <c r="H465" s="578"/>
      <c r="I465" s="578"/>
      <c r="J465" s="600"/>
      <c r="M465" s="597"/>
    </row>
    <row r="466" spans="1:13">
      <c r="A466" s="584" t="s">
        <v>77</v>
      </c>
      <c r="B466" s="580" t="s">
        <v>114</v>
      </c>
      <c r="C466" s="578" t="s">
        <v>2225</v>
      </c>
      <c r="D466" s="578"/>
      <c r="E466" s="578"/>
      <c r="F466" s="578"/>
      <c r="G466" s="578"/>
      <c r="H466" s="578"/>
      <c r="I466" s="578"/>
      <c r="J466" s="600"/>
      <c r="M466" s="597"/>
    </row>
    <row r="467" spans="1:13">
      <c r="A467" s="585" t="s">
        <v>78</v>
      </c>
      <c r="B467" s="581" t="s">
        <v>114</v>
      </c>
      <c r="C467" s="578" t="s">
        <v>114</v>
      </c>
      <c r="D467" s="578"/>
      <c r="E467" s="578"/>
      <c r="F467" s="578"/>
      <c r="G467" s="578"/>
      <c r="H467" s="578"/>
      <c r="I467" s="578"/>
      <c r="J467" s="600"/>
      <c r="M467" s="597"/>
    </row>
    <row r="468" spans="1:13">
      <c r="A468" s="584" t="s">
        <v>79</v>
      </c>
      <c r="B468" s="580" t="s">
        <v>114</v>
      </c>
      <c r="C468" s="578" t="s">
        <v>2225</v>
      </c>
      <c r="D468" s="578"/>
      <c r="E468" s="578"/>
      <c r="F468" s="578"/>
      <c r="G468" s="578"/>
      <c r="H468" s="578"/>
      <c r="I468" s="578"/>
      <c r="J468" s="600"/>
      <c r="M468" s="597"/>
    </row>
    <row r="469" spans="1:13">
      <c r="A469" s="585" t="s">
        <v>80</v>
      </c>
      <c r="B469" s="581" t="s">
        <v>114</v>
      </c>
      <c r="C469" s="578" t="s">
        <v>114</v>
      </c>
      <c r="D469" s="578"/>
      <c r="E469" s="578"/>
      <c r="F469" s="578"/>
      <c r="G469" s="578"/>
      <c r="H469" s="578"/>
      <c r="I469" s="578"/>
      <c r="J469" s="600"/>
      <c r="M469" s="597"/>
    </row>
    <row r="470" spans="1:13">
      <c r="A470" s="584" t="s">
        <v>81</v>
      </c>
      <c r="B470" s="580" t="s">
        <v>114</v>
      </c>
      <c r="C470" s="578" t="s">
        <v>2225</v>
      </c>
      <c r="D470" s="578"/>
      <c r="E470" s="578"/>
      <c r="F470" s="578"/>
      <c r="G470" s="578"/>
      <c r="H470" s="578"/>
      <c r="I470" s="578"/>
      <c r="J470" s="600"/>
      <c r="M470" s="597"/>
    </row>
    <row r="471" spans="1:13">
      <c r="A471" s="585" t="s">
        <v>82</v>
      </c>
      <c r="B471" s="581" t="s">
        <v>114</v>
      </c>
      <c r="C471" s="578" t="s">
        <v>114</v>
      </c>
      <c r="D471" s="578"/>
      <c r="E471" s="578"/>
      <c r="F471" s="578"/>
      <c r="G471" s="578"/>
      <c r="H471" s="578"/>
      <c r="I471" s="578"/>
      <c r="J471" s="600"/>
      <c r="M471" s="597"/>
    </row>
    <row r="472" spans="1:13">
      <c r="A472" s="584" t="s">
        <v>83</v>
      </c>
      <c r="B472" s="580" t="s">
        <v>114</v>
      </c>
      <c r="C472" s="578" t="s">
        <v>2225</v>
      </c>
      <c r="D472" s="578"/>
      <c r="E472" s="578"/>
      <c r="F472" s="578"/>
      <c r="G472" s="578"/>
      <c r="H472" s="578"/>
      <c r="I472" s="578"/>
      <c r="J472" s="600"/>
      <c r="M472" s="597"/>
    </row>
    <row r="473" spans="1:13">
      <c r="A473" s="585" t="s">
        <v>84</v>
      </c>
      <c r="B473" s="581" t="s">
        <v>114</v>
      </c>
      <c r="C473" s="578" t="s">
        <v>114</v>
      </c>
      <c r="D473" s="578"/>
      <c r="E473" s="578"/>
      <c r="F473" s="578"/>
      <c r="G473" s="578"/>
      <c r="H473" s="578"/>
      <c r="I473" s="578"/>
      <c r="J473" s="600"/>
      <c r="M473" s="597"/>
    </row>
    <row r="474" spans="1:13">
      <c r="A474" s="584" t="s">
        <v>85</v>
      </c>
      <c r="B474" s="580" t="s">
        <v>114</v>
      </c>
      <c r="C474" s="578" t="s">
        <v>2225</v>
      </c>
      <c r="D474" s="578"/>
      <c r="E474" s="578"/>
      <c r="F474" s="578"/>
      <c r="G474" s="578"/>
      <c r="H474" s="578"/>
      <c r="I474" s="578"/>
      <c r="J474" s="600"/>
      <c r="M474" s="597"/>
    </row>
    <row r="475" spans="1:13">
      <c r="A475" s="585" t="s">
        <v>86</v>
      </c>
      <c r="B475" s="581" t="s">
        <v>114</v>
      </c>
      <c r="C475" s="578" t="s">
        <v>114</v>
      </c>
      <c r="D475" s="578"/>
      <c r="E475" s="578"/>
      <c r="F475" s="578"/>
      <c r="G475" s="578"/>
      <c r="H475" s="578"/>
      <c r="I475" s="578"/>
      <c r="J475" s="600"/>
      <c r="M475" s="597"/>
    </row>
    <row r="476" spans="1:13">
      <c r="A476" s="584" t="s">
        <v>87</v>
      </c>
      <c r="B476" s="580" t="s">
        <v>114</v>
      </c>
      <c r="C476" s="578" t="s">
        <v>114</v>
      </c>
      <c r="D476" s="578"/>
      <c r="E476" s="578"/>
      <c r="F476" s="578"/>
      <c r="G476" s="578"/>
      <c r="H476" s="578"/>
      <c r="I476" s="578"/>
      <c r="J476" s="600"/>
      <c r="M476" s="597"/>
    </row>
    <row r="477" spans="1:13">
      <c r="A477" s="585" t="s">
        <v>88</v>
      </c>
      <c r="B477" s="581" t="s">
        <v>114</v>
      </c>
      <c r="C477" s="578" t="s">
        <v>114</v>
      </c>
      <c r="D477" s="578"/>
      <c r="E477" s="578"/>
      <c r="F477" s="578"/>
      <c r="G477" s="578"/>
      <c r="H477" s="578"/>
      <c r="I477" s="578"/>
      <c r="J477" s="600"/>
      <c r="M477" s="597"/>
    </row>
    <row r="478" spans="1:13">
      <c r="A478" s="583" t="s">
        <v>2282</v>
      </c>
      <c r="B478" s="582" t="s">
        <v>16</v>
      </c>
      <c r="C478" s="582" t="s">
        <v>1829</v>
      </c>
      <c r="D478" s="582" t="s">
        <v>1830</v>
      </c>
      <c r="E478" s="582" t="s">
        <v>2325</v>
      </c>
      <c r="F478" s="582">
        <v>2013</v>
      </c>
      <c r="G478" s="582" t="s">
        <v>3553</v>
      </c>
      <c r="H478" s="590" t="s">
        <v>4165</v>
      </c>
      <c r="I478" s="590" t="s">
        <v>4674</v>
      </c>
      <c r="J478" s="590" t="s">
        <v>4675</v>
      </c>
      <c r="K478" s="651" t="s">
        <v>5846</v>
      </c>
      <c r="L478" s="651" t="s">
        <v>6494</v>
      </c>
      <c r="M478" s="756" t="s">
        <v>6914</v>
      </c>
    </row>
    <row r="479" spans="1:13">
      <c r="A479" s="584" t="s">
        <v>69</v>
      </c>
      <c r="B479" s="580" t="s">
        <v>601</v>
      </c>
      <c r="C479" s="578" t="s">
        <v>908</v>
      </c>
      <c r="D479" s="578" t="s">
        <v>130</v>
      </c>
      <c r="E479" s="565"/>
      <c r="F479" s="565"/>
      <c r="G479" s="565" t="s">
        <v>124</v>
      </c>
      <c r="H479" s="565" t="s">
        <v>124</v>
      </c>
      <c r="I479" s="565"/>
      <c r="J479" s="600" t="s">
        <v>462</v>
      </c>
      <c r="K479" s="600" t="s">
        <v>5992</v>
      </c>
      <c r="M479" s="597"/>
    </row>
    <row r="480" spans="1:13">
      <c r="A480" s="585" t="s">
        <v>70</v>
      </c>
      <c r="B480" s="581" t="s">
        <v>2226</v>
      </c>
      <c r="C480" s="578" t="s">
        <v>2226</v>
      </c>
      <c r="D480" s="578" t="s">
        <v>533</v>
      </c>
      <c r="E480" s="578"/>
      <c r="F480" s="578"/>
      <c r="G480" s="578" t="s">
        <v>147</v>
      </c>
      <c r="H480" s="578" t="s">
        <v>147</v>
      </c>
      <c r="I480" s="578"/>
      <c r="J480" s="600" t="s">
        <v>2733</v>
      </c>
      <c r="M480" s="597"/>
    </row>
    <row r="481" spans="1:13">
      <c r="A481" s="584" t="s">
        <v>71</v>
      </c>
      <c r="B481" s="580" t="s">
        <v>371</v>
      </c>
      <c r="C481" s="578" t="s">
        <v>2227</v>
      </c>
      <c r="D481" s="578" t="s">
        <v>1674</v>
      </c>
      <c r="E481" s="578"/>
      <c r="F481" s="578"/>
      <c r="G481" s="578"/>
      <c r="H481" s="578"/>
      <c r="I481" s="578"/>
      <c r="J481" s="600"/>
      <c r="M481" s="597"/>
    </row>
    <row r="482" spans="1:13">
      <c r="A482" s="585" t="s">
        <v>72</v>
      </c>
      <c r="B482" s="581" t="s">
        <v>2228</v>
      </c>
      <c r="C482" s="578" t="s">
        <v>910</v>
      </c>
      <c r="D482" s="578" t="s">
        <v>1747</v>
      </c>
      <c r="E482" s="578"/>
      <c r="F482" s="578"/>
      <c r="G482" s="578"/>
      <c r="H482" s="578"/>
      <c r="I482" s="578"/>
      <c r="J482" s="600"/>
      <c r="M482" s="597"/>
    </row>
    <row r="483" spans="1:13">
      <c r="A483" s="584" t="s">
        <v>73</v>
      </c>
      <c r="B483" s="580" t="s">
        <v>602</v>
      </c>
      <c r="C483" s="578" t="s">
        <v>2016</v>
      </c>
      <c r="D483" s="578" t="s">
        <v>114</v>
      </c>
      <c r="E483" s="578"/>
      <c r="F483" s="578"/>
      <c r="G483" s="578"/>
      <c r="H483" s="578"/>
      <c r="I483" s="578"/>
      <c r="J483" s="600"/>
      <c r="M483" s="597"/>
    </row>
    <row r="484" spans="1:13">
      <c r="A484" s="585" t="s">
        <v>74</v>
      </c>
      <c r="B484" s="581" t="s">
        <v>2021</v>
      </c>
      <c r="C484" s="578" t="s">
        <v>685</v>
      </c>
      <c r="D484" s="578" t="s">
        <v>114</v>
      </c>
      <c r="E484" s="578"/>
      <c r="F484" s="578"/>
      <c r="G484" s="578"/>
      <c r="H484" s="578"/>
      <c r="I484" s="578"/>
      <c r="J484" s="600"/>
      <c r="M484" s="597"/>
    </row>
    <row r="485" spans="1:13">
      <c r="A485" s="584" t="s">
        <v>75</v>
      </c>
      <c r="B485" s="580" t="s">
        <v>600</v>
      </c>
      <c r="C485" s="578" t="s">
        <v>306</v>
      </c>
      <c r="D485" s="578" t="s">
        <v>114</v>
      </c>
      <c r="E485" s="578"/>
      <c r="F485" s="578"/>
      <c r="G485" s="578"/>
      <c r="H485" s="578"/>
      <c r="I485" s="578"/>
      <c r="J485" s="600"/>
      <c r="M485" s="597"/>
    </row>
    <row r="486" spans="1:13">
      <c r="A486" s="585" t="s">
        <v>76</v>
      </c>
      <c r="B486" s="581" t="s">
        <v>340</v>
      </c>
      <c r="C486" s="578" t="s">
        <v>355</v>
      </c>
      <c r="D486" s="578" t="s">
        <v>114</v>
      </c>
      <c r="E486" s="578"/>
      <c r="F486" s="578"/>
      <c r="G486" s="578"/>
      <c r="H486" s="578"/>
      <c r="I486" s="578"/>
      <c r="J486" s="600"/>
      <c r="M486" s="597"/>
    </row>
    <row r="487" spans="1:13">
      <c r="A487" s="584" t="s">
        <v>77</v>
      </c>
      <c r="B487" s="580" t="s">
        <v>119</v>
      </c>
      <c r="C487" s="578" t="s">
        <v>544</v>
      </c>
      <c r="D487" s="578" t="s">
        <v>114</v>
      </c>
      <c r="E487" s="578"/>
      <c r="F487" s="578"/>
      <c r="G487" s="578"/>
      <c r="H487" s="578"/>
      <c r="I487" s="578"/>
      <c r="J487" s="600"/>
      <c r="M487" s="597"/>
    </row>
    <row r="488" spans="1:13">
      <c r="A488" s="585" t="s">
        <v>78</v>
      </c>
      <c r="B488" s="581" t="s">
        <v>355</v>
      </c>
      <c r="C488" s="578" t="s">
        <v>2226</v>
      </c>
      <c r="D488" s="578" t="s">
        <v>114</v>
      </c>
      <c r="E488" s="578"/>
      <c r="F488" s="578"/>
      <c r="G488" s="578"/>
      <c r="H488" s="578"/>
      <c r="I488" s="578"/>
      <c r="J488" s="600"/>
      <c r="M488" s="597"/>
    </row>
    <row r="489" spans="1:13">
      <c r="A489" s="584" t="s">
        <v>79</v>
      </c>
      <c r="B489" s="580" t="s">
        <v>603</v>
      </c>
      <c r="C489" s="578" t="s">
        <v>915</v>
      </c>
      <c r="D489" s="578" t="s">
        <v>114</v>
      </c>
      <c r="E489" s="578"/>
      <c r="F489" s="578"/>
      <c r="G489" s="578"/>
      <c r="H489" s="578"/>
      <c r="I489" s="578"/>
      <c r="J489" s="600"/>
      <c r="M489" s="597"/>
    </row>
    <row r="490" spans="1:13">
      <c r="A490" s="585" t="s">
        <v>80</v>
      </c>
      <c r="B490" s="581" t="s">
        <v>355</v>
      </c>
      <c r="C490" s="578" t="s">
        <v>2229</v>
      </c>
      <c r="D490" s="578" t="s">
        <v>114</v>
      </c>
      <c r="E490" s="578"/>
      <c r="F490" s="578"/>
      <c r="G490" s="578"/>
      <c r="H490" s="578"/>
      <c r="I490" s="578"/>
      <c r="J490" s="600"/>
      <c r="M490" s="597"/>
    </row>
    <row r="491" spans="1:13">
      <c r="A491" s="584" t="s">
        <v>81</v>
      </c>
      <c r="B491" s="580" t="s">
        <v>604</v>
      </c>
      <c r="C491" s="578" t="s">
        <v>2230</v>
      </c>
      <c r="D491" s="578" t="s">
        <v>114</v>
      </c>
      <c r="E491" s="578"/>
      <c r="F491" s="578"/>
      <c r="G491" s="578"/>
      <c r="H491" s="578"/>
      <c r="I491" s="578"/>
      <c r="J491" s="600"/>
      <c r="M491" s="597"/>
    </row>
    <row r="492" spans="1:13">
      <c r="A492" s="585" t="s">
        <v>82</v>
      </c>
      <c r="B492" s="581" t="s">
        <v>2231</v>
      </c>
      <c r="C492" s="578" t="s">
        <v>918</v>
      </c>
      <c r="D492" s="578" t="s">
        <v>114</v>
      </c>
      <c r="E492" s="578"/>
      <c r="F492" s="578"/>
      <c r="G492" s="578"/>
      <c r="H492" s="578"/>
      <c r="I492" s="578"/>
      <c r="J492" s="600"/>
      <c r="M492" s="597"/>
    </row>
    <row r="493" spans="1:13">
      <c r="A493" s="584" t="s">
        <v>83</v>
      </c>
      <c r="B493" s="580" t="s">
        <v>605</v>
      </c>
      <c r="C493" s="578" t="s">
        <v>114</v>
      </c>
      <c r="D493" s="578" t="s">
        <v>114</v>
      </c>
      <c r="E493" s="578"/>
      <c r="F493" s="578"/>
      <c r="G493" s="578"/>
      <c r="H493" s="578"/>
      <c r="I493" s="578"/>
      <c r="J493" s="600"/>
      <c r="M493" s="597"/>
    </row>
    <row r="494" spans="1:13">
      <c r="A494" s="585" t="s">
        <v>84</v>
      </c>
      <c r="B494" s="581" t="s">
        <v>2228</v>
      </c>
      <c r="C494" s="578" t="s">
        <v>114</v>
      </c>
      <c r="D494" s="578" t="s">
        <v>114</v>
      </c>
      <c r="E494" s="578"/>
      <c r="F494" s="578"/>
      <c r="G494" s="578"/>
      <c r="H494" s="578"/>
      <c r="I494" s="578"/>
      <c r="J494" s="600"/>
      <c r="M494" s="597"/>
    </row>
    <row r="495" spans="1:13">
      <c r="A495" s="584" t="s">
        <v>85</v>
      </c>
      <c r="B495" s="580" t="s">
        <v>851</v>
      </c>
      <c r="C495" s="578" t="s">
        <v>114</v>
      </c>
      <c r="D495" s="578" t="s">
        <v>114</v>
      </c>
      <c r="E495" s="578"/>
      <c r="F495" s="578"/>
      <c r="G495" s="578"/>
      <c r="H495" s="578"/>
      <c r="I495" s="578"/>
      <c r="J495" s="600"/>
      <c r="M495" s="597"/>
    </row>
    <row r="496" spans="1:13">
      <c r="A496" s="585" t="s">
        <v>86</v>
      </c>
      <c r="B496" s="581" t="s">
        <v>415</v>
      </c>
      <c r="C496" s="578" t="s">
        <v>114</v>
      </c>
      <c r="D496" s="578" t="s">
        <v>114</v>
      </c>
      <c r="E496" s="578"/>
      <c r="F496" s="578"/>
      <c r="G496" s="578"/>
      <c r="H496" s="578"/>
      <c r="I496" s="578"/>
      <c r="J496" s="600"/>
      <c r="M496" s="597"/>
    </row>
    <row r="497" spans="1:13">
      <c r="A497" s="584" t="s">
        <v>87</v>
      </c>
      <c r="B497" s="580" t="s">
        <v>114</v>
      </c>
      <c r="C497" s="578" t="s">
        <v>114</v>
      </c>
      <c r="D497" s="578" t="s">
        <v>114</v>
      </c>
      <c r="E497" s="578"/>
      <c r="F497" s="578"/>
      <c r="G497" s="578"/>
      <c r="H497" s="578"/>
      <c r="I497" s="578"/>
      <c r="J497" s="600"/>
      <c r="M497" s="597"/>
    </row>
    <row r="498" spans="1:13">
      <c r="A498" s="585" t="s">
        <v>88</v>
      </c>
      <c r="B498" s="581" t="s">
        <v>114</v>
      </c>
      <c r="C498" s="578" t="s">
        <v>114</v>
      </c>
      <c r="D498" s="578" t="s">
        <v>114</v>
      </c>
      <c r="E498" s="578"/>
      <c r="F498" s="578"/>
      <c r="G498" s="578"/>
      <c r="H498" s="578"/>
      <c r="I498" s="578"/>
      <c r="J498" s="600"/>
      <c r="M498" s="597"/>
    </row>
    <row r="499" spans="1:13">
      <c r="A499" s="584" t="s">
        <v>687</v>
      </c>
      <c r="B499" s="580"/>
      <c r="C499" s="578"/>
      <c r="D499" s="578"/>
      <c r="E499" s="565"/>
      <c r="F499" s="565"/>
      <c r="G499" s="565"/>
      <c r="H499" s="565"/>
      <c r="I499" s="565"/>
      <c r="J499" s="600"/>
      <c r="M499" s="597"/>
    </row>
    <row r="500" spans="1:13">
      <c r="A500" s="585" t="s">
        <v>688</v>
      </c>
      <c r="B500" s="581"/>
      <c r="C500" s="578"/>
      <c r="D500" s="578"/>
      <c r="E500" s="578"/>
      <c r="F500" s="578"/>
      <c r="G500" s="578"/>
      <c r="H500" s="578"/>
      <c r="I500" s="578"/>
      <c r="J500" s="600"/>
      <c r="M500" s="597"/>
    </row>
    <row r="501" spans="1:13">
      <c r="A501" s="584" t="s">
        <v>689</v>
      </c>
      <c r="B501" s="580"/>
      <c r="C501" s="578"/>
      <c r="D501" s="578"/>
      <c r="E501" s="578"/>
      <c r="F501" s="578"/>
      <c r="G501" s="578"/>
      <c r="H501" s="578"/>
      <c r="I501" s="578"/>
      <c r="J501" s="600"/>
      <c r="M501" s="597"/>
    </row>
    <row r="502" spans="1:13">
      <c r="A502" s="585" t="s">
        <v>690</v>
      </c>
      <c r="B502" s="581"/>
      <c r="C502" s="578"/>
      <c r="D502" s="578"/>
      <c r="E502" s="578"/>
      <c r="F502" s="578"/>
      <c r="G502" s="578"/>
      <c r="H502" s="578"/>
      <c r="I502" s="578"/>
      <c r="J502" s="600"/>
      <c r="M502" s="597"/>
    </row>
    <row r="503" spans="1:13">
      <c r="A503" s="584" t="s">
        <v>691</v>
      </c>
      <c r="B503" s="580"/>
      <c r="C503" s="578"/>
      <c r="D503" s="578"/>
      <c r="E503" s="578"/>
      <c r="F503" s="578"/>
      <c r="G503" s="578"/>
      <c r="H503" s="578"/>
      <c r="I503" s="578"/>
      <c r="J503" s="600"/>
      <c r="M503" s="597"/>
    </row>
    <row r="504" spans="1:13">
      <c r="A504" s="585" t="s">
        <v>692</v>
      </c>
      <c r="B504" s="581"/>
      <c r="C504" s="578"/>
      <c r="D504" s="578"/>
      <c r="E504" s="578"/>
      <c r="F504" s="578"/>
      <c r="G504" s="578"/>
      <c r="H504" s="578"/>
      <c r="I504" s="578"/>
      <c r="J504" s="600"/>
      <c r="M504" s="597"/>
    </row>
    <row r="505" spans="1:13">
      <c r="A505" s="584" t="s">
        <v>693</v>
      </c>
      <c r="B505" s="580"/>
      <c r="C505" s="578"/>
      <c r="D505" s="578"/>
      <c r="E505" s="578"/>
      <c r="F505" s="578"/>
      <c r="G505" s="578"/>
      <c r="H505" s="578"/>
      <c r="I505" s="578"/>
      <c r="J505" s="600"/>
      <c r="M505" s="597"/>
    </row>
    <row r="506" spans="1:13">
      <c r="A506" s="585" t="s">
        <v>694</v>
      </c>
      <c r="B506" s="581"/>
      <c r="C506" s="578"/>
      <c r="D506" s="578"/>
      <c r="E506" s="578"/>
      <c r="F506" s="578"/>
      <c r="G506" s="578"/>
      <c r="H506" s="578"/>
      <c r="I506" s="578"/>
      <c r="J506" s="600"/>
      <c r="M506" s="597"/>
    </row>
    <row r="507" spans="1:13">
      <c r="A507" s="584" t="s">
        <v>695</v>
      </c>
      <c r="B507" s="580"/>
      <c r="C507" s="578"/>
      <c r="D507" s="578"/>
      <c r="E507" s="578"/>
      <c r="F507" s="578"/>
      <c r="G507" s="578"/>
      <c r="H507" s="578"/>
      <c r="I507" s="578"/>
      <c r="J507" s="600"/>
      <c r="M507" s="597"/>
    </row>
    <row r="508" spans="1:13">
      <c r="A508" s="585" t="s">
        <v>696</v>
      </c>
      <c r="B508" s="581"/>
      <c r="C508" s="578"/>
      <c r="D508" s="578"/>
      <c r="E508" s="578"/>
      <c r="F508" s="578"/>
      <c r="G508" s="578"/>
      <c r="H508" s="578"/>
      <c r="I508" s="578"/>
      <c r="J508" s="600"/>
      <c r="M508" s="597"/>
    </row>
    <row r="509" spans="1:13">
      <c r="A509" s="584" t="s">
        <v>697</v>
      </c>
      <c r="B509" s="580"/>
      <c r="C509" s="578"/>
      <c r="D509" s="578"/>
      <c r="E509" s="578"/>
      <c r="F509" s="578"/>
      <c r="G509" s="578"/>
      <c r="H509" s="578"/>
      <c r="I509" s="578"/>
      <c r="J509" s="600"/>
      <c r="M509" s="597"/>
    </row>
    <row r="510" spans="1:13">
      <c r="A510" s="585" t="s">
        <v>698</v>
      </c>
      <c r="B510" s="581"/>
      <c r="C510" s="578"/>
      <c r="D510" s="578"/>
      <c r="E510" s="578"/>
      <c r="F510" s="578"/>
      <c r="G510" s="578"/>
      <c r="H510" s="578"/>
      <c r="I510" s="578"/>
      <c r="J510" s="600"/>
      <c r="M510" s="597"/>
    </row>
    <row r="511" spans="1:13">
      <c r="A511" s="584" t="s">
        <v>699</v>
      </c>
      <c r="B511" s="580"/>
      <c r="C511" s="578"/>
      <c r="D511" s="578"/>
      <c r="E511" s="578"/>
      <c r="F511" s="578"/>
      <c r="G511" s="578"/>
      <c r="H511" s="578"/>
      <c r="I511" s="578"/>
      <c r="J511" s="600"/>
      <c r="M511" s="597"/>
    </row>
    <row r="512" spans="1:13">
      <c r="A512" s="585" t="s">
        <v>700</v>
      </c>
      <c r="B512" s="581"/>
      <c r="C512" s="578"/>
      <c r="D512" s="578"/>
      <c r="E512" s="578"/>
      <c r="F512" s="578"/>
      <c r="G512" s="578"/>
      <c r="H512" s="578"/>
      <c r="I512" s="578"/>
      <c r="J512" s="600"/>
      <c r="M512" s="597"/>
    </row>
    <row r="513" spans="1:13">
      <c r="A513" s="584" t="s">
        <v>2317</v>
      </c>
      <c r="B513" s="580"/>
      <c r="C513" s="578"/>
      <c r="D513" s="578"/>
      <c r="E513" s="578"/>
      <c r="F513" s="578"/>
      <c r="G513" s="578"/>
      <c r="H513" s="578"/>
      <c r="I513" s="578"/>
      <c r="J513" s="600"/>
      <c r="M513" s="597"/>
    </row>
    <row r="514" spans="1:13">
      <c r="A514" s="585" t="s">
        <v>2318</v>
      </c>
      <c r="B514" s="581"/>
      <c r="C514" s="578"/>
      <c r="D514" s="578"/>
      <c r="E514" s="578"/>
      <c r="F514" s="578"/>
      <c r="G514" s="578"/>
      <c r="H514" s="578"/>
      <c r="I514" s="578"/>
      <c r="J514" s="600"/>
      <c r="M514" s="597"/>
    </row>
    <row r="515" spans="1:13">
      <c r="A515" s="584" t="s">
        <v>2319</v>
      </c>
      <c r="B515" s="580"/>
      <c r="C515" s="578"/>
      <c r="D515" s="578"/>
      <c r="E515" s="578"/>
      <c r="F515" s="578"/>
      <c r="G515" s="578"/>
      <c r="H515" s="578"/>
      <c r="I515" s="578"/>
      <c r="J515" s="600"/>
      <c r="M515" s="597"/>
    </row>
    <row r="516" spans="1:13">
      <c r="A516" s="585" t="s">
        <v>2320</v>
      </c>
      <c r="B516" s="581"/>
      <c r="C516" s="578"/>
      <c r="D516" s="578"/>
      <c r="E516" s="578"/>
      <c r="F516" s="578"/>
      <c r="G516" s="578"/>
      <c r="H516" s="578"/>
      <c r="I516" s="578"/>
      <c r="J516" s="600"/>
      <c r="M516" s="597"/>
    </row>
    <row r="517" spans="1:13">
      <c r="A517" s="584" t="s">
        <v>2321</v>
      </c>
      <c r="B517" s="580"/>
      <c r="C517" s="578"/>
      <c r="D517" s="578"/>
      <c r="E517" s="578"/>
      <c r="F517" s="578"/>
      <c r="G517" s="578"/>
      <c r="H517" s="578"/>
      <c r="I517" s="578"/>
      <c r="J517" s="600"/>
      <c r="M517" s="597"/>
    </row>
    <row r="518" spans="1:13">
      <c r="A518" s="585" t="s">
        <v>2322</v>
      </c>
      <c r="B518" s="581"/>
      <c r="C518" s="578"/>
      <c r="D518" s="578"/>
      <c r="E518" s="578"/>
      <c r="F518" s="578"/>
      <c r="G518" s="578"/>
      <c r="H518" s="578"/>
      <c r="I518" s="578"/>
      <c r="J518" s="600"/>
      <c r="M518" s="597"/>
    </row>
    <row r="519" spans="1:13">
      <c r="A519" s="583" t="s">
        <v>32</v>
      </c>
      <c r="B519" s="582" t="s">
        <v>16</v>
      </c>
      <c r="C519" s="582" t="s">
        <v>1829</v>
      </c>
      <c r="D519" s="582" t="s">
        <v>1830</v>
      </c>
      <c r="E519" s="582" t="s">
        <v>2325</v>
      </c>
      <c r="F519" s="582">
        <v>2013</v>
      </c>
      <c r="G519" s="582" t="s">
        <v>3553</v>
      </c>
      <c r="H519" s="590" t="s">
        <v>4165</v>
      </c>
      <c r="I519" s="590" t="s">
        <v>4674</v>
      </c>
      <c r="J519" s="590" t="s">
        <v>4675</v>
      </c>
      <c r="K519" s="651" t="s">
        <v>5846</v>
      </c>
      <c r="L519" s="651" t="s">
        <v>6494</v>
      </c>
      <c r="M519" s="756" t="s">
        <v>6914</v>
      </c>
    </row>
    <row r="520" spans="1:13">
      <c r="A520" s="584" t="s">
        <v>69</v>
      </c>
      <c r="B520" s="580" t="s">
        <v>341</v>
      </c>
      <c r="C520" s="578" t="s">
        <v>2232</v>
      </c>
      <c r="D520" s="578" t="s">
        <v>1681</v>
      </c>
      <c r="E520" s="565" t="s">
        <v>1681</v>
      </c>
      <c r="F520" s="565" t="s">
        <v>1681</v>
      </c>
      <c r="G520" s="565"/>
      <c r="H520" s="565" t="s">
        <v>217</v>
      </c>
      <c r="I520" s="565"/>
      <c r="J520" s="600"/>
      <c r="K520" s="600" t="s">
        <v>5992</v>
      </c>
      <c r="M520" s="597"/>
    </row>
    <row r="521" spans="1:13">
      <c r="A521" s="585" t="s">
        <v>70</v>
      </c>
      <c r="B521" s="581" t="s">
        <v>169</v>
      </c>
      <c r="C521" s="578" t="s">
        <v>163</v>
      </c>
      <c r="D521" s="578" t="s">
        <v>589</v>
      </c>
      <c r="E521" s="578" t="s">
        <v>1631</v>
      </c>
      <c r="F521" s="578" t="s">
        <v>1631</v>
      </c>
      <c r="G521" s="578"/>
      <c r="H521" s="578" t="s">
        <v>147</v>
      </c>
      <c r="I521" s="578"/>
      <c r="J521" s="600"/>
      <c r="M521" s="597"/>
    </row>
    <row r="522" spans="1:13">
      <c r="A522" s="584" t="s">
        <v>71</v>
      </c>
      <c r="B522" s="580" t="s">
        <v>135</v>
      </c>
      <c r="C522" s="578" t="s">
        <v>928</v>
      </c>
      <c r="D522" s="578" t="s">
        <v>2233</v>
      </c>
      <c r="E522" s="578"/>
      <c r="F522" s="578"/>
      <c r="G522" s="578"/>
      <c r="H522" s="578" t="s">
        <v>4367</v>
      </c>
      <c r="I522" s="578"/>
      <c r="J522" s="600"/>
      <c r="M522" s="597"/>
    </row>
    <row r="523" spans="1:13">
      <c r="A523" s="585" t="s">
        <v>72</v>
      </c>
      <c r="B523" s="581" t="s">
        <v>1839</v>
      </c>
      <c r="C523" s="578" t="s">
        <v>340</v>
      </c>
      <c r="D523" s="578" t="s">
        <v>589</v>
      </c>
      <c r="E523" s="578"/>
      <c r="F523" s="578"/>
      <c r="G523" s="578"/>
      <c r="H523" s="578" t="s">
        <v>322</v>
      </c>
      <c r="I523" s="578"/>
      <c r="J523" s="600"/>
      <c r="M523" s="597"/>
    </row>
    <row r="524" spans="1:13">
      <c r="A524" s="584" t="s">
        <v>73</v>
      </c>
      <c r="B524" s="580" t="s">
        <v>2234</v>
      </c>
      <c r="C524" s="578" t="s">
        <v>1883</v>
      </c>
      <c r="D524" s="578" t="s">
        <v>1342</v>
      </c>
      <c r="E524" s="578"/>
      <c r="F524" s="578"/>
      <c r="G524" s="578"/>
      <c r="H524" s="578"/>
      <c r="I524" s="578"/>
      <c r="J524" s="600"/>
      <c r="M524" s="597"/>
    </row>
    <row r="525" spans="1:13">
      <c r="A525" s="585" t="s">
        <v>74</v>
      </c>
      <c r="B525" s="581" t="s">
        <v>163</v>
      </c>
      <c r="C525" s="578" t="s">
        <v>207</v>
      </c>
      <c r="D525" s="578" t="s">
        <v>12</v>
      </c>
      <c r="E525" s="578"/>
      <c r="F525" s="578"/>
      <c r="G525" s="578"/>
      <c r="H525" s="578"/>
      <c r="I525" s="578"/>
      <c r="J525" s="600"/>
      <c r="M525" s="597"/>
    </row>
    <row r="526" spans="1:13">
      <c r="A526" s="584" t="s">
        <v>75</v>
      </c>
      <c r="B526" s="580" t="s">
        <v>342</v>
      </c>
      <c r="C526" s="578" t="s">
        <v>931</v>
      </c>
      <c r="D526" s="578" t="s">
        <v>2235</v>
      </c>
      <c r="E526" s="578"/>
      <c r="F526" s="578"/>
      <c r="G526" s="578"/>
      <c r="H526" s="578"/>
      <c r="I526" s="578"/>
      <c r="J526" s="600"/>
      <c r="M526" s="597"/>
    </row>
    <row r="527" spans="1:13">
      <c r="A527" s="585" t="s">
        <v>76</v>
      </c>
      <c r="B527" s="581" t="s">
        <v>331</v>
      </c>
      <c r="C527" s="578" t="s">
        <v>932</v>
      </c>
      <c r="D527" s="578" t="s">
        <v>1836</v>
      </c>
      <c r="E527" s="578"/>
      <c r="F527" s="578"/>
      <c r="G527" s="578"/>
      <c r="H527" s="578"/>
      <c r="I527" s="578"/>
      <c r="J527" s="600"/>
      <c r="M527" s="597"/>
    </row>
    <row r="528" spans="1:13">
      <c r="A528" s="584" t="s">
        <v>77</v>
      </c>
      <c r="B528" s="580" t="s">
        <v>136</v>
      </c>
      <c r="C528" s="578" t="s">
        <v>120</v>
      </c>
      <c r="D528" s="578" t="s">
        <v>2052</v>
      </c>
      <c r="E528" s="578"/>
      <c r="F528" s="578"/>
      <c r="G528" s="578"/>
      <c r="H528" s="578"/>
      <c r="I528" s="578"/>
      <c r="J528" s="600"/>
      <c r="M528" s="597"/>
    </row>
    <row r="529" spans="1:13">
      <c r="A529" s="585" t="s">
        <v>78</v>
      </c>
      <c r="B529" s="581" t="s">
        <v>340</v>
      </c>
      <c r="C529" s="578" t="s">
        <v>207</v>
      </c>
      <c r="D529" s="578" t="s">
        <v>2042</v>
      </c>
      <c r="E529" s="578"/>
      <c r="F529" s="578"/>
      <c r="G529" s="578"/>
      <c r="H529" s="578"/>
      <c r="I529" s="578"/>
      <c r="J529" s="600"/>
      <c r="M529" s="597"/>
    </row>
    <row r="530" spans="1:13">
      <c r="A530" s="584" t="s">
        <v>79</v>
      </c>
      <c r="B530" s="580" t="s">
        <v>114</v>
      </c>
      <c r="C530" s="578" t="s">
        <v>2236</v>
      </c>
      <c r="D530" s="578" t="s">
        <v>2237</v>
      </c>
      <c r="E530" s="578"/>
      <c r="F530" s="578"/>
      <c r="G530" s="578"/>
      <c r="H530" s="578"/>
      <c r="I530" s="578"/>
      <c r="J530" s="600"/>
      <c r="M530" s="597"/>
    </row>
    <row r="531" spans="1:13">
      <c r="A531" s="585" t="s">
        <v>80</v>
      </c>
      <c r="B531" s="581" t="s">
        <v>114</v>
      </c>
      <c r="C531" s="578" t="s">
        <v>1840</v>
      </c>
      <c r="D531" s="578" t="s">
        <v>1686</v>
      </c>
      <c r="E531" s="578"/>
      <c r="F531" s="578"/>
      <c r="G531" s="578"/>
      <c r="H531" s="578"/>
      <c r="I531" s="578"/>
      <c r="J531" s="600"/>
      <c r="M531" s="597"/>
    </row>
    <row r="532" spans="1:13">
      <c r="A532" s="584" t="s">
        <v>81</v>
      </c>
      <c r="B532" s="580" t="s">
        <v>114</v>
      </c>
      <c r="C532" s="578" t="s">
        <v>937</v>
      </c>
      <c r="D532" s="578" t="s">
        <v>2238</v>
      </c>
      <c r="E532" s="578"/>
      <c r="F532" s="578"/>
      <c r="G532" s="578"/>
      <c r="H532" s="578"/>
      <c r="I532" s="578"/>
      <c r="J532" s="600"/>
      <c r="M532" s="597"/>
    </row>
    <row r="533" spans="1:13">
      <c r="A533" s="585" t="s">
        <v>82</v>
      </c>
      <c r="B533" s="581" t="s">
        <v>114</v>
      </c>
      <c r="C533" s="578" t="s">
        <v>320</v>
      </c>
      <c r="D533" s="578" t="s">
        <v>671</v>
      </c>
      <c r="E533" s="578"/>
      <c r="F533" s="578"/>
      <c r="G533" s="578"/>
      <c r="H533" s="578"/>
      <c r="I533" s="578"/>
      <c r="J533" s="600"/>
      <c r="M533" s="597"/>
    </row>
    <row r="534" spans="1:13">
      <c r="A534" s="584" t="s">
        <v>83</v>
      </c>
      <c r="B534" s="580" t="s">
        <v>114</v>
      </c>
      <c r="C534" s="578" t="s">
        <v>2050</v>
      </c>
      <c r="D534" s="578" t="s">
        <v>2239</v>
      </c>
      <c r="E534" s="578"/>
      <c r="F534" s="578"/>
      <c r="G534" s="578"/>
      <c r="H534" s="578"/>
      <c r="I534" s="578"/>
      <c r="J534" s="600"/>
      <c r="M534" s="597"/>
    </row>
    <row r="535" spans="1:13">
      <c r="A535" s="585" t="s">
        <v>84</v>
      </c>
      <c r="B535" s="581" t="s">
        <v>114</v>
      </c>
      <c r="C535" s="578" t="s">
        <v>340</v>
      </c>
      <c r="D535" s="578" t="s">
        <v>1839</v>
      </c>
      <c r="E535" s="578"/>
      <c r="F535" s="578"/>
      <c r="G535" s="578"/>
      <c r="H535" s="578"/>
      <c r="I535" s="578"/>
      <c r="J535" s="600"/>
      <c r="M535" s="597"/>
    </row>
    <row r="536" spans="1:13">
      <c r="A536" s="584" t="s">
        <v>85</v>
      </c>
      <c r="B536" s="580" t="s">
        <v>114</v>
      </c>
      <c r="C536" s="578" t="s">
        <v>114</v>
      </c>
      <c r="D536" s="578" t="s">
        <v>2240</v>
      </c>
      <c r="E536" s="578"/>
      <c r="F536" s="578"/>
      <c r="G536" s="578"/>
      <c r="H536" s="578"/>
      <c r="I536" s="578"/>
      <c r="J536" s="600"/>
      <c r="M536" s="597"/>
    </row>
    <row r="537" spans="1:13">
      <c r="A537" s="585" t="s">
        <v>86</v>
      </c>
      <c r="B537" s="581" t="s">
        <v>114</v>
      </c>
      <c r="C537" s="578" t="s">
        <v>114</v>
      </c>
      <c r="D537" s="578" t="s">
        <v>207</v>
      </c>
      <c r="E537" s="578"/>
      <c r="F537" s="578"/>
      <c r="G537" s="578"/>
      <c r="H537" s="578"/>
      <c r="I537" s="578"/>
      <c r="J537" s="600"/>
      <c r="M537" s="597"/>
    </row>
    <row r="538" spans="1:13">
      <c r="A538" s="584" t="s">
        <v>87</v>
      </c>
      <c r="B538" s="580" t="s">
        <v>114</v>
      </c>
      <c r="C538" s="578" t="s">
        <v>114</v>
      </c>
      <c r="D538" s="578" t="s">
        <v>114</v>
      </c>
      <c r="E538" s="578"/>
      <c r="F538" s="578"/>
      <c r="G538" s="578"/>
      <c r="H538" s="578"/>
      <c r="I538" s="578"/>
      <c r="J538" s="600"/>
      <c r="M538" s="597"/>
    </row>
    <row r="539" spans="1:13">
      <c r="A539" s="585" t="s">
        <v>88</v>
      </c>
      <c r="B539" s="581" t="s">
        <v>114</v>
      </c>
      <c r="C539" s="578" t="s">
        <v>114</v>
      </c>
      <c r="D539" s="578" t="s">
        <v>114</v>
      </c>
      <c r="E539" s="578"/>
      <c r="F539" s="578"/>
      <c r="G539" s="578"/>
      <c r="H539" s="578"/>
      <c r="I539" s="578"/>
      <c r="J539" s="600"/>
      <c r="M539" s="597"/>
    </row>
    <row r="540" spans="1:13">
      <c r="A540" s="583" t="s">
        <v>33</v>
      </c>
      <c r="B540" s="582" t="s">
        <v>16</v>
      </c>
      <c r="C540" s="582" t="s">
        <v>1829</v>
      </c>
      <c r="D540" s="582" t="s">
        <v>1830</v>
      </c>
      <c r="E540" s="582" t="s">
        <v>2325</v>
      </c>
      <c r="F540" s="582">
        <v>2013</v>
      </c>
      <c r="G540" s="582" t="s">
        <v>3553</v>
      </c>
      <c r="H540" s="590" t="s">
        <v>4165</v>
      </c>
      <c r="I540" s="590" t="s">
        <v>4674</v>
      </c>
      <c r="J540" s="590" t="s">
        <v>4675</v>
      </c>
      <c r="K540" s="651" t="s">
        <v>5846</v>
      </c>
      <c r="L540" s="651" t="s">
        <v>6494</v>
      </c>
      <c r="M540" s="756" t="s">
        <v>6914</v>
      </c>
    </row>
    <row r="541" spans="1:13">
      <c r="A541" s="584" t="s">
        <v>69</v>
      </c>
      <c r="B541" s="580" t="s">
        <v>431</v>
      </c>
      <c r="C541" s="578" t="s">
        <v>431</v>
      </c>
      <c r="D541" s="578"/>
      <c r="E541" s="565"/>
      <c r="F541" s="565"/>
      <c r="G541" s="565"/>
      <c r="H541" s="565"/>
      <c r="I541" s="565" t="s">
        <v>1225</v>
      </c>
      <c r="J541" s="600"/>
      <c r="K541" s="600" t="s">
        <v>5992</v>
      </c>
      <c r="M541" s="597"/>
    </row>
    <row r="542" spans="1:13">
      <c r="A542" s="585" t="s">
        <v>70</v>
      </c>
      <c r="B542" s="581" t="s">
        <v>163</v>
      </c>
      <c r="C542" s="578" t="s">
        <v>163</v>
      </c>
      <c r="D542" s="578"/>
      <c r="E542" s="578"/>
      <c r="F542" s="578"/>
      <c r="G542" s="578"/>
      <c r="H542" s="578"/>
      <c r="I542" s="578"/>
      <c r="J542" s="600"/>
      <c r="M542" s="597"/>
    </row>
    <row r="543" spans="1:13">
      <c r="A543" s="584" t="s">
        <v>71</v>
      </c>
      <c r="B543" s="580" t="s">
        <v>114</v>
      </c>
      <c r="C543" s="578" t="s">
        <v>114</v>
      </c>
      <c r="D543" s="578"/>
      <c r="E543" s="578"/>
      <c r="F543" s="578"/>
      <c r="G543" s="578"/>
      <c r="H543" s="578"/>
      <c r="I543" s="578"/>
      <c r="J543" s="600"/>
      <c r="M543" s="597"/>
    </row>
    <row r="544" spans="1:13">
      <c r="A544" s="585" t="s">
        <v>72</v>
      </c>
      <c r="B544" s="581" t="s">
        <v>114</v>
      </c>
      <c r="C544" s="578" t="s">
        <v>114</v>
      </c>
      <c r="D544" s="578"/>
      <c r="E544" s="578"/>
      <c r="F544" s="578"/>
      <c r="G544" s="578"/>
      <c r="H544" s="578"/>
      <c r="I544" s="578"/>
      <c r="J544" s="600"/>
      <c r="M544" s="597"/>
    </row>
    <row r="545" spans="1:13">
      <c r="A545" s="584" t="s">
        <v>73</v>
      </c>
      <c r="B545" s="580" t="s">
        <v>114</v>
      </c>
      <c r="C545" s="578" t="s">
        <v>114</v>
      </c>
      <c r="D545" s="578"/>
      <c r="E545" s="578"/>
      <c r="F545" s="578"/>
      <c r="G545" s="578"/>
      <c r="H545" s="578"/>
      <c r="I545" s="578"/>
      <c r="J545" s="600"/>
      <c r="M545" s="597"/>
    </row>
    <row r="546" spans="1:13">
      <c r="A546" s="585" t="s">
        <v>74</v>
      </c>
      <c r="B546" s="581" t="s">
        <v>114</v>
      </c>
      <c r="C546" s="578" t="s">
        <v>114</v>
      </c>
      <c r="D546" s="578"/>
      <c r="E546" s="578"/>
      <c r="F546" s="578"/>
      <c r="G546" s="578"/>
      <c r="H546" s="578"/>
      <c r="I546" s="578"/>
      <c r="J546" s="600"/>
      <c r="M546" s="597"/>
    </row>
    <row r="547" spans="1:13">
      <c r="A547" s="584" t="s">
        <v>75</v>
      </c>
      <c r="B547" s="580" t="s">
        <v>114</v>
      </c>
      <c r="C547" s="578" t="s">
        <v>114</v>
      </c>
      <c r="D547" s="578"/>
      <c r="E547" s="578"/>
      <c r="F547" s="578"/>
      <c r="G547" s="578"/>
      <c r="H547" s="578"/>
      <c r="I547" s="578"/>
      <c r="J547" s="600"/>
      <c r="M547" s="597"/>
    </row>
    <row r="548" spans="1:13">
      <c r="A548" s="585" t="s">
        <v>76</v>
      </c>
      <c r="B548" s="581" t="s">
        <v>114</v>
      </c>
      <c r="C548" s="578" t="s">
        <v>114</v>
      </c>
      <c r="D548" s="578"/>
      <c r="E548" s="578"/>
      <c r="F548" s="578"/>
      <c r="G548" s="578"/>
      <c r="H548" s="578"/>
      <c r="I548" s="578"/>
      <c r="J548" s="600"/>
      <c r="M548" s="597"/>
    </row>
    <row r="549" spans="1:13">
      <c r="A549" s="584" t="s">
        <v>77</v>
      </c>
      <c r="B549" s="580" t="s">
        <v>114</v>
      </c>
      <c r="C549" s="578" t="s">
        <v>114</v>
      </c>
      <c r="D549" s="578"/>
      <c r="E549" s="578"/>
      <c r="F549" s="578"/>
      <c r="G549" s="578"/>
      <c r="H549" s="578"/>
      <c r="I549" s="578"/>
      <c r="J549" s="600"/>
      <c r="M549" s="597"/>
    </row>
    <row r="550" spans="1:13">
      <c r="A550" s="585" t="s">
        <v>78</v>
      </c>
      <c r="B550" s="581" t="s">
        <v>114</v>
      </c>
      <c r="C550" s="578" t="s">
        <v>114</v>
      </c>
      <c r="D550" s="578"/>
      <c r="E550" s="578"/>
      <c r="F550" s="578"/>
      <c r="G550" s="578"/>
      <c r="H550" s="578"/>
      <c r="I550" s="578"/>
      <c r="J550" s="600"/>
      <c r="M550" s="597"/>
    </row>
    <row r="551" spans="1:13">
      <c r="A551" s="584" t="s">
        <v>79</v>
      </c>
      <c r="B551" s="580" t="s">
        <v>114</v>
      </c>
      <c r="C551" s="578" t="s">
        <v>114</v>
      </c>
      <c r="D551" s="578"/>
      <c r="E551" s="578"/>
      <c r="F551" s="578"/>
      <c r="G551" s="578"/>
      <c r="H551" s="578"/>
      <c r="I551" s="578"/>
      <c r="J551" s="600"/>
      <c r="M551" s="597"/>
    </row>
    <row r="552" spans="1:13">
      <c r="A552" s="585" t="s">
        <v>80</v>
      </c>
      <c r="B552" s="581" t="s">
        <v>114</v>
      </c>
      <c r="C552" s="578" t="s">
        <v>114</v>
      </c>
      <c r="D552" s="578"/>
      <c r="E552" s="578"/>
      <c r="F552" s="578"/>
      <c r="G552" s="578"/>
      <c r="H552" s="578"/>
      <c r="I552" s="578"/>
      <c r="J552" s="600"/>
      <c r="M552" s="597"/>
    </row>
    <row r="553" spans="1:13">
      <c r="A553" s="584" t="s">
        <v>81</v>
      </c>
      <c r="B553" s="580" t="s">
        <v>114</v>
      </c>
      <c r="C553" s="578" t="s">
        <v>114</v>
      </c>
      <c r="D553" s="578"/>
      <c r="E553" s="578"/>
      <c r="F553" s="578"/>
      <c r="G553" s="578"/>
      <c r="H553" s="578"/>
      <c r="I553" s="578"/>
      <c r="J553" s="600"/>
      <c r="M553" s="597"/>
    </row>
    <row r="554" spans="1:13">
      <c r="A554" s="585" t="s">
        <v>82</v>
      </c>
      <c r="B554" s="581" t="s">
        <v>114</v>
      </c>
      <c r="C554" s="578" t="s">
        <v>114</v>
      </c>
      <c r="D554" s="578"/>
      <c r="E554" s="578"/>
      <c r="F554" s="578"/>
      <c r="G554" s="578"/>
      <c r="H554" s="578"/>
      <c r="I554" s="578"/>
      <c r="J554" s="600"/>
      <c r="M554" s="597"/>
    </row>
    <row r="555" spans="1:13">
      <c r="A555" s="584" t="s">
        <v>83</v>
      </c>
      <c r="B555" s="580" t="s">
        <v>114</v>
      </c>
      <c r="C555" s="578" t="s">
        <v>114</v>
      </c>
      <c r="D555" s="578"/>
      <c r="E555" s="578"/>
      <c r="F555" s="578"/>
      <c r="G555" s="578"/>
      <c r="H555" s="578"/>
      <c r="I555" s="578"/>
      <c r="J555" s="600"/>
      <c r="M555" s="597"/>
    </row>
    <row r="556" spans="1:13">
      <c r="A556" s="585" t="s">
        <v>84</v>
      </c>
      <c r="B556" s="581" t="s">
        <v>114</v>
      </c>
      <c r="C556" s="578" t="s">
        <v>114</v>
      </c>
      <c r="D556" s="578"/>
      <c r="E556" s="578"/>
      <c r="F556" s="578"/>
      <c r="G556" s="578"/>
      <c r="H556" s="578"/>
      <c r="I556" s="578"/>
      <c r="J556" s="600"/>
      <c r="M556" s="597"/>
    </row>
    <row r="557" spans="1:13">
      <c r="A557" s="584" t="s">
        <v>85</v>
      </c>
      <c r="B557" s="580" t="s">
        <v>114</v>
      </c>
      <c r="C557" s="578" t="s">
        <v>114</v>
      </c>
      <c r="D557" s="578"/>
      <c r="E557" s="578"/>
      <c r="F557" s="578"/>
      <c r="G557" s="578"/>
      <c r="H557" s="578"/>
      <c r="I557" s="578"/>
      <c r="J557" s="600"/>
      <c r="M557" s="597"/>
    </row>
    <row r="558" spans="1:13">
      <c r="A558" s="585" t="s">
        <v>86</v>
      </c>
      <c r="B558" s="581" t="s">
        <v>114</v>
      </c>
      <c r="C558" s="578" t="s">
        <v>114</v>
      </c>
      <c r="D558" s="578"/>
      <c r="E558" s="578"/>
      <c r="F558" s="578"/>
      <c r="G558" s="578"/>
      <c r="H558" s="578"/>
      <c r="I558" s="578"/>
      <c r="J558" s="600"/>
      <c r="M558" s="597"/>
    </row>
    <row r="559" spans="1:13">
      <c r="A559" s="584" t="s">
        <v>87</v>
      </c>
      <c r="B559" s="580" t="s">
        <v>114</v>
      </c>
      <c r="C559" s="578" t="s">
        <v>114</v>
      </c>
      <c r="D559" s="578"/>
      <c r="E559" s="578"/>
      <c r="F559" s="578"/>
      <c r="G559" s="578"/>
      <c r="H559" s="578"/>
      <c r="I559" s="578"/>
      <c r="J559" s="600"/>
      <c r="M559" s="597"/>
    </row>
    <row r="560" spans="1:13">
      <c r="A560" s="585" t="s">
        <v>88</v>
      </c>
      <c r="B560" s="581" t="s">
        <v>114</v>
      </c>
      <c r="C560" s="578" t="s">
        <v>114</v>
      </c>
      <c r="D560" s="578"/>
      <c r="E560" s="578"/>
      <c r="F560" s="578"/>
      <c r="G560" s="578"/>
      <c r="H560" s="578"/>
      <c r="I560" s="578"/>
      <c r="J560" s="600"/>
      <c r="M560" s="597"/>
    </row>
    <row r="561" spans="1:13">
      <c r="A561" s="583" t="s">
        <v>34</v>
      </c>
      <c r="B561" s="582" t="s">
        <v>16</v>
      </c>
      <c r="C561" s="582" t="s">
        <v>1829</v>
      </c>
      <c r="D561" s="582" t="s">
        <v>1830</v>
      </c>
      <c r="E561" s="582" t="s">
        <v>2325</v>
      </c>
      <c r="F561" s="582">
        <v>2013</v>
      </c>
      <c r="G561" s="582" t="s">
        <v>3553</v>
      </c>
      <c r="H561" s="590" t="s">
        <v>4165</v>
      </c>
      <c r="I561" s="590" t="s">
        <v>4674</v>
      </c>
      <c r="J561" s="590" t="s">
        <v>4675</v>
      </c>
      <c r="K561" s="651" t="s">
        <v>5846</v>
      </c>
      <c r="L561" s="651" t="s">
        <v>6494</v>
      </c>
      <c r="M561" s="756" t="s">
        <v>6914</v>
      </c>
    </row>
    <row r="562" spans="1:13">
      <c r="A562" s="584" t="s">
        <v>69</v>
      </c>
      <c r="B562" s="580" t="s">
        <v>606</v>
      </c>
      <c r="C562" s="578" t="s">
        <v>606</v>
      </c>
      <c r="D562" s="578" t="s">
        <v>606</v>
      </c>
      <c r="E562" s="565" t="s">
        <v>219</v>
      </c>
      <c r="F562" s="565" t="s">
        <v>3277</v>
      </c>
      <c r="G562" s="565" t="s">
        <v>3278</v>
      </c>
      <c r="H562" s="565"/>
      <c r="I562" s="565" t="s">
        <v>1225</v>
      </c>
      <c r="J562" s="600"/>
      <c r="K562" s="600" t="s">
        <v>5992</v>
      </c>
      <c r="M562" s="597"/>
    </row>
    <row r="563" spans="1:13">
      <c r="A563" s="585" t="s">
        <v>70</v>
      </c>
      <c r="B563" s="581" t="s">
        <v>617</v>
      </c>
      <c r="C563" s="578" t="s">
        <v>387</v>
      </c>
      <c r="D563" s="578" t="s">
        <v>589</v>
      </c>
      <c r="E563" s="578" t="s">
        <v>283</v>
      </c>
      <c r="F563" s="578"/>
      <c r="G563" s="578" t="s">
        <v>454</v>
      </c>
      <c r="H563" s="578"/>
      <c r="I563" s="578"/>
      <c r="J563" s="600"/>
      <c r="M563" s="597"/>
    </row>
    <row r="564" spans="1:13">
      <c r="A564" s="584" t="s">
        <v>71</v>
      </c>
      <c r="B564" s="580" t="s">
        <v>613</v>
      </c>
      <c r="C564" s="578" t="s">
        <v>562</v>
      </c>
      <c r="D564" s="578" t="s">
        <v>562</v>
      </c>
      <c r="E564" s="578" t="s">
        <v>2545</v>
      </c>
      <c r="F564" s="578" t="s">
        <v>3278</v>
      </c>
      <c r="G564" s="578"/>
      <c r="H564" s="578"/>
      <c r="I564" s="578"/>
      <c r="J564" s="600"/>
      <c r="M564" s="597"/>
    </row>
    <row r="565" spans="1:13">
      <c r="A565" s="585" t="s">
        <v>72</v>
      </c>
      <c r="B565" s="581" t="s">
        <v>355</v>
      </c>
      <c r="C565" s="578" t="s">
        <v>340</v>
      </c>
      <c r="D565" s="578" t="s">
        <v>340</v>
      </c>
      <c r="E565" s="578" t="s">
        <v>209</v>
      </c>
      <c r="F565" s="578"/>
      <c r="G565" s="578"/>
      <c r="H565" s="578"/>
      <c r="I565" s="578"/>
      <c r="J565" s="600"/>
      <c r="M565" s="597"/>
    </row>
    <row r="566" spans="1:13">
      <c r="A566" s="584" t="s">
        <v>73</v>
      </c>
      <c r="B566" s="580" t="s">
        <v>562</v>
      </c>
      <c r="C566" s="578" t="s">
        <v>953</v>
      </c>
      <c r="D566" s="578" t="s">
        <v>2241</v>
      </c>
      <c r="E566" s="578" t="s">
        <v>2544</v>
      </c>
      <c r="F566" s="578" t="s">
        <v>219</v>
      </c>
      <c r="G566" s="578"/>
      <c r="H566" s="578"/>
      <c r="I566" s="578"/>
      <c r="J566" s="600"/>
      <c r="M566" s="597"/>
    </row>
    <row r="567" spans="1:13">
      <c r="A567" s="585" t="s">
        <v>74</v>
      </c>
      <c r="B567" s="581" t="s">
        <v>622</v>
      </c>
      <c r="C567" s="578" t="s">
        <v>1839</v>
      </c>
      <c r="D567" s="578" t="s">
        <v>1202</v>
      </c>
      <c r="E567" s="578" t="s">
        <v>1655</v>
      </c>
      <c r="F567" s="578"/>
      <c r="G567" s="578"/>
      <c r="H567" s="578"/>
      <c r="I567" s="578"/>
      <c r="J567" s="600"/>
      <c r="M567" s="597"/>
    </row>
    <row r="568" spans="1:13">
      <c r="A568" s="584" t="s">
        <v>75</v>
      </c>
      <c r="B568" s="580" t="s">
        <v>614</v>
      </c>
      <c r="C568" s="578" t="s">
        <v>369</v>
      </c>
      <c r="D568" s="578" t="s">
        <v>953</v>
      </c>
      <c r="E568" s="578"/>
      <c r="F568" s="578" t="s">
        <v>1529</v>
      </c>
      <c r="G568" s="578"/>
      <c r="H568" s="578"/>
      <c r="I568" s="578"/>
      <c r="J568" s="600"/>
      <c r="M568" s="597"/>
    </row>
    <row r="569" spans="1:13">
      <c r="A569" s="585" t="s">
        <v>76</v>
      </c>
      <c r="B569" s="581" t="s">
        <v>282</v>
      </c>
      <c r="C569" s="578" t="s">
        <v>355</v>
      </c>
      <c r="D569" s="578" t="s">
        <v>1839</v>
      </c>
      <c r="E569" s="578"/>
      <c r="F569" s="578"/>
      <c r="G569" s="578"/>
      <c r="H569" s="578"/>
      <c r="I569" s="578"/>
      <c r="J569" s="600"/>
      <c r="M569" s="597"/>
    </row>
    <row r="570" spans="1:13">
      <c r="A570" s="584" t="s">
        <v>77</v>
      </c>
      <c r="B570" s="580" t="s">
        <v>131</v>
      </c>
      <c r="C570" s="578" t="s">
        <v>544</v>
      </c>
      <c r="D570" s="578" t="s">
        <v>1529</v>
      </c>
      <c r="E570" s="578"/>
      <c r="F570" s="578"/>
      <c r="G570" s="578"/>
      <c r="H570" s="578"/>
      <c r="I570" s="578"/>
      <c r="J570" s="600"/>
      <c r="M570" s="597"/>
    </row>
    <row r="571" spans="1:13">
      <c r="A571" s="585" t="s">
        <v>78</v>
      </c>
      <c r="B571" s="581" t="s">
        <v>623</v>
      </c>
      <c r="C571" s="578" t="s">
        <v>543</v>
      </c>
      <c r="D571" s="578" t="s">
        <v>1202</v>
      </c>
      <c r="E571" s="578"/>
      <c r="F571" s="578"/>
      <c r="G571" s="578"/>
      <c r="H571" s="578"/>
      <c r="I571" s="578"/>
      <c r="J571" s="600"/>
      <c r="M571" s="597"/>
    </row>
    <row r="572" spans="1:13">
      <c r="A572" s="584" t="s">
        <v>79</v>
      </c>
      <c r="B572" s="580" t="s">
        <v>119</v>
      </c>
      <c r="C572" s="578" t="s">
        <v>959</v>
      </c>
      <c r="D572" s="578" t="s">
        <v>114</v>
      </c>
      <c r="E572" s="578"/>
      <c r="F572" s="578"/>
      <c r="G572" s="578"/>
      <c r="H572" s="578"/>
      <c r="I572" s="578"/>
      <c r="J572" s="600"/>
      <c r="M572" s="597"/>
    </row>
    <row r="573" spans="1:13">
      <c r="A573" s="585" t="s">
        <v>80</v>
      </c>
      <c r="B573" s="581" t="s">
        <v>355</v>
      </c>
      <c r="C573" s="578" t="s">
        <v>12</v>
      </c>
      <c r="D573" s="578" t="s">
        <v>114</v>
      </c>
      <c r="E573" s="578"/>
      <c r="F573" s="578"/>
      <c r="G573" s="578"/>
      <c r="H573" s="578"/>
      <c r="I573" s="578"/>
      <c r="J573" s="600"/>
      <c r="M573" s="597"/>
    </row>
    <row r="574" spans="1:13">
      <c r="A574" s="584" t="s">
        <v>81</v>
      </c>
      <c r="B574" s="580" t="s">
        <v>2242</v>
      </c>
      <c r="C574" s="578" t="s">
        <v>114</v>
      </c>
      <c r="D574" s="578" t="s">
        <v>114</v>
      </c>
      <c r="E574" s="578"/>
      <c r="F574" s="578"/>
      <c r="G574" s="578"/>
      <c r="H574" s="578"/>
      <c r="I574" s="578"/>
      <c r="J574" s="600"/>
      <c r="M574" s="597"/>
    </row>
    <row r="575" spans="1:13">
      <c r="A575" s="585" t="s">
        <v>82</v>
      </c>
      <c r="B575" s="581" t="s">
        <v>355</v>
      </c>
      <c r="C575" s="578" t="s">
        <v>114</v>
      </c>
      <c r="D575" s="578" t="s">
        <v>114</v>
      </c>
      <c r="E575" s="578"/>
      <c r="F575" s="578"/>
      <c r="G575" s="578"/>
      <c r="H575" s="578"/>
      <c r="I575" s="578"/>
      <c r="J575" s="600"/>
      <c r="M575" s="597"/>
    </row>
    <row r="576" spans="1:13">
      <c r="A576" s="584" t="s">
        <v>83</v>
      </c>
      <c r="B576" s="580" t="s">
        <v>616</v>
      </c>
      <c r="C576" s="578" t="s">
        <v>114</v>
      </c>
      <c r="D576" s="578" t="s">
        <v>114</v>
      </c>
      <c r="E576" s="578"/>
      <c r="F576" s="578"/>
      <c r="G576" s="578"/>
      <c r="H576" s="578"/>
      <c r="I576" s="578"/>
      <c r="J576" s="600"/>
      <c r="M576" s="597"/>
    </row>
    <row r="577" spans="1:13">
      <c r="A577" s="585" t="s">
        <v>84</v>
      </c>
      <c r="B577" s="581" t="s">
        <v>169</v>
      </c>
      <c r="C577" s="578" t="s">
        <v>114</v>
      </c>
      <c r="D577" s="578" t="s">
        <v>114</v>
      </c>
      <c r="E577" s="578"/>
      <c r="F577" s="578"/>
      <c r="G577" s="578"/>
      <c r="H577" s="578"/>
      <c r="I577" s="578"/>
      <c r="J577" s="600"/>
      <c r="M577" s="597"/>
    </row>
    <row r="578" spans="1:13">
      <c r="A578" s="584" t="s">
        <v>85</v>
      </c>
      <c r="B578" s="580" t="s">
        <v>544</v>
      </c>
      <c r="C578" s="578" t="s">
        <v>114</v>
      </c>
      <c r="D578" s="578" t="s">
        <v>114</v>
      </c>
      <c r="E578" s="578"/>
      <c r="F578" s="578"/>
      <c r="G578" s="578"/>
      <c r="H578" s="578"/>
      <c r="I578" s="578"/>
      <c r="J578" s="600"/>
      <c r="M578" s="597"/>
    </row>
    <row r="579" spans="1:13">
      <c r="A579" s="585" t="s">
        <v>86</v>
      </c>
      <c r="B579" s="581" t="s">
        <v>620</v>
      </c>
      <c r="C579" s="578" t="s">
        <v>114</v>
      </c>
      <c r="D579" s="578" t="s">
        <v>114</v>
      </c>
      <c r="E579" s="578"/>
      <c r="F579" s="578"/>
      <c r="G579" s="578"/>
      <c r="H579" s="578"/>
      <c r="I579" s="578"/>
      <c r="J579" s="600"/>
      <c r="M579" s="597"/>
    </row>
    <row r="580" spans="1:13">
      <c r="A580" s="584" t="s">
        <v>87</v>
      </c>
      <c r="B580" s="580" t="s">
        <v>114</v>
      </c>
      <c r="C580" s="578" t="s">
        <v>114</v>
      </c>
      <c r="D580" s="578" t="s">
        <v>114</v>
      </c>
      <c r="E580" s="578"/>
      <c r="F580" s="578"/>
      <c r="G580" s="578"/>
      <c r="H580" s="578"/>
      <c r="I580" s="578"/>
      <c r="J580" s="600"/>
      <c r="M580" s="597"/>
    </row>
    <row r="581" spans="1:13">
      <c r="A581" s="585" t="s">
        <v>88</v>
      </c>
      <c r="B581" s="581" t="s">
        <v>114</v>
      </c>
      <c r="C581" s="578" t="s">
        <v>114</v>
      </c>
      <c r="D581" s="578" t="s">
        <v>114</v>
      </c>
      <c r="E581" s="578"/>
      <c r="F581" s="578"/>
      <c r="G581" s="578"/>
      <c r="H581" s="578"/>
      <c r="I581" s="578"/>
      <c r="J581" s="600"/>
      <c r="M581" s="597"/>
    </row>
    <row r="582" spans="1:13">
      <c r="A582" s="584" t="s">
        <v>687</v>
      </c>
      <c r="B582" s="580"/>
      <c r="C582" s="578"/>
      <c r="D582" s="578"/>
      <c r="E582" s="565"/>
      <c r="F582" s="565"/>
      <c r="G582" s="565"/>
      <c r="H582" s="565"/>
      <c r="I582" s="565"/>
      <c r="J582" s="600"/>
      <c r="M582" s="597"/>
    </row>
    <row r="583" spans="1:13">
      <c r="A583" s="585" t="s">
        <v>688</v>
      </c>
      <c r="B583" s="581"/>
      <c r="C583" s="578"/>
      <c r="D583" s="578"/>
      <c r="E583" s="578"/>
      <c r="F583" s="578"/>
      <c r="G583" s="578"/>
      <c r="H583" s="578"/>
      <c r="I583" s="578"/>
      <c r="J583" s="600"/>
      <c r="M583" s="597"/>
    </row>
    <row r="584" spans="1:13">
      <c r="A584" s="584" t="s">
        <v>689</v>
      </c>
      <c r="B584" s="580"/>
      <c r="C584" s="578"/>
      <c r="D584" s="578"/>
      <c r="E584" s="578"/>
      <c r="F584" s="578"/>
      <c r="G584" s="578"/>
      <c r="H584" s="578"/>
      <c r="I584" s="578"/>
      <c r="J584" s="600"/>
      <c r="M584" s="597"/>
    </row>
    <row r="585" spans="1:13">
      <c r="A585" s="585" t="s">
        <v>690</v>
      </c>
      <c r="B585" s="581"/>
      <c r="C585" s="578"/>
      <c r="D585" s="578"/>
      <c r="E585" s="578"/>
      <c r="F585" s="578"/>
      <c r="G585" s="578"/>
      <c r="H585" s="578"/>
      <c r="I585" s="578"/>
      <c r="J585" s="600"/>
      <c r="M585" s="597"/>
    </row>
    <row r="586" spans="1:13">
      <c r="A586" s="584" t="s">
        <v>691</v>
      </c>
      <c r="B586" s="580"/>
      <c r="C586" s="578"/>
      <c r="D586" s="578"/>
      <c r="E586" s="578"/>
      <c r="F586" s="578"/>
      <c r="G586" s="578"/>
      <c r="H586" s="578"/>
      <c r="I586" s="578"/>
      <c r="J586" s="600"/>
      <c r="M586" s="597"/>
    </row>
    <row r="587" spans="1:13">
      <c r="A587" s="585" t="s">
        <v>692</v>
      </c>
      <c r="B587" s="581"/>
      <c r="C587" s="578"/>
      <c r="D587" s="578"/>
      <c r="E587" s="578"/>
      <c r="F587" s="578"/>
      <c r="G587" s="578"/>
      <c r="H587" s="578"/>
      <c r="I587" s="578"/>
      <c r="J587" s="600"/>
      <c r="M587" s="597"/>
    </row>
    <row r="588" spans="1:13">
      <c r="A588" s="584" t="s">
        <v>693</v>
      </c>
      <c r="B588" s="580"/>
      <c r="C588" s="578"/>
      <c r="D588" s="578"/>
      <c r="E588" s="578"/>
      <c r="F588" s="578"/>
      <c r="G588" s="578"/>
      <c r="H588" s="578"/>
      <c r="I588" s="578"/>
      <c r="J588" s="600"/>
      <c r="M588" s="597"/>
    </row>
    <row r="589" spans="1:13">
      <c r="A589" s="585" t="s">
        <v>694</v>
      </c>
      <c r="B589" s="581"/>
      <c r="C589" s="578"/>
      <c r="D589" s="578"/>
      <c r="E589" s="578"/>
      <c r="F589" s="578"/>
      <c r="G589" s="578"/>
      <c r="H589" s="578"/>
      <c r="I589" s="578"/>
      <c r="J589" s="600"/>
      <c r="M589" s="597"/>
    </row>
    <row r="590" spans="1:13">
      <c r="A590" s="584" t="s">
        <v>695</v>
      </c>
      <c r="B590" s="580"/>
      <c r="C590" s="578"/>
      <c r="D590" s="578"/>
      <c r="E590" s="578"/>
      <c r="F590" s="578"/>
      <c r="G590" s="578"/>
      <c r="H590" s="578"/>
      <c r="I590" s="578"/>
      <c r="J590" s="600"/>
      <c r="M590" s="597"/>
    </row>
    <row r="591" spans="1:13">
      <c r="A591" s="585" t="s">
        <v>696</v>
      </c>
      <c r="B591" s="581"/>
      <c r="C591" s="578"/>
      <c r="D591" s="578"/>
      <c r="E591" s="578"/>
      <c r="F591" s="578"/>
      <c r="G591" s="578"/>
      <c r="H591" s="578"/>
      <c r="I591" s="578"/>
      <c r="J591" s="600"/>
      <c r="M591" s="597"/>
    </row>
    <row r="592" spans="1:13">
      <c r="A592" s="584" t="s">
        <v>697</v>
      </c>
      <c r="B592" s="580"/>
      <c r="C592" s="578"/>
      <c r="D592" s="578"/>
      <c r="E592" s="578"/>
      <c r="F592" s="578"/>
      <c r="G592" s="578"/>
      <c r="H592" s="578"/>
      <c r="I592" s="578"/>
      <c r="J592" s="600"/>
      <c r="M592" s="597"/>
    </row>
    <row r="593" spans="1:13">
      <c r="A593" s="585" t="s">
        <v>698</v>
      </c>
      <c r="B593" s="581"/>
      <c r="C593" s="578"/>
      <c r="D593" s="578"/>
      <c r="E593" s="578"/>
      <c r="F593" s="578"/>
      <c r="G593" s="578"/>
      <c r="H593" s="578"/>
      <c r="I593" s="578"/>
      <c r="J593" s="600"/>
      <c r="M593" s="597"/>
    </row>
    <row r="594" spans="1:13">
      <c r="A594" s="584" t="s">
        <v>699</v>
      </c>
      <c r="B594" s="580"/>
      <c r="C594" s="578"/>
      <c r="D594" s="578"/>
      <c r="E594" s="578"/>
      <c r="F594" s="578"/>
      <c r="G594" s="578"/>
      <c r="H594" s="578"/>
      <c r="I594" s="578"/>
      <c r="J594" s="600"/>
      <c r="M594" s="597"/>
    </row>
    <row r="595" spans="1:13">
      <c r="A595" s="585" t="s">
        <v>700</v>
      </c>
      <c r="B595" s="581"/>
      <c r="C595" s="578"/>
      <c r="D595" s="578"/>
      <c r="E595" s="578"/>
      <c r="F595" s="578"/>
      <c r="G595" s="578"/>
      <c r="H595" s="578"/>
      <c r="I595" s="578"/>
      <c r="J595" s="600"/>
      <c r="M595" s="597"/>
    </row>
    <row r="596" spans="1:13">
      <c r="A596" s="584" t="s">
        <v>2317</v>
      </c>
      <c r="B596" s="580"/>
      <c r="C596" s="578"/>
      <c r="D596" s="578"/>
      <c r="E596" s="578"/>
      <c r="F596" s="578"/>
      <c r="G596" s="578"/>
      <c r="H596" s="578"/>
      <c r="I596" s="578"/>
      <c r="J596" s="600"/>
      <c r="M596" s="597"/>
    </row>
    <row r="597" spans="1:13">
      <c r="A597" s="585" t="s">
        <v>2318</v>
      </c>
      <c r="B597" s="581"/>
      <c r="C597" s="578"/>
      <c r="D597" s="578"/>
      <c r="E597" s="578"/>
      <c r="F597" s="578"/>
      <c r="G597" s="578"/>
      <c r="H597" s="578"/>
      <c r="I597" s="578"/>
      <c r="J597" s="600"/>
      <c r="M597" s="597"/>
    </row>
    <row r="598" spans="1:13">
      <c r="A598" s="584" t="s">
        <v>2319</v>
      </c>
      <c r="B598" s="580"/>
      <c r="C598" s="578"/>
      <c r="D598" s="578"/>
      <c r="E598" s="578"/>
      <c r="F598" s="578"/>
      <c r="G598" s="578"/>
      <c r="H598" s="578"/>
      <c r="I598" s="578"/>
      <c r="J598" s="600"/>
      <c r="M598" s="597"/>
    </row>
    <row r="599" spans="1:13">
      <c r="A599" s="585" t="s">
        <v>2320</v>
      </c>
      <c r="B599" s="581"/>
      <c r="C599" s="578"/>
      <c r="D599" s="578"/>
      <c r="E599" s="578"/>
      <c r="F599" s="578"/>
      <c r="G599" s="578"/>
      <c r="H599" s="578"/>
      <c r="I599" s="578"/>
      <c r="J599" s="600"/>
      <c r="M599" s="597"/>
    </row>
    <row r="600" spans="1:13">
      <c r="A600" s="584" t="s">
        <v>2321</v>
      </c>
      <c r="B600" s="580"/>
      <c r="C600" s="578"/>
      <c r="D600" s="578"/>
      <c r="E600" s="578"/>
      <c r="F600" s="578"/>
      <c r="G600" s="578"/>
      <c r="H600" s="578"/>
      <c r="I600" s="578"/>
      <c r="J600" s="600"/>
      <c r="M600" s="597"/>
    </row>
    <row r="601" spans="1:13">
      <c r="A601" s="585" t="s">
        <v>2322</v>
      </c>
      <c r="B601" s="581"/>
      <c r="C601" s="578"/>
      <c r="D601" s="578"/>
      <c r="E601" s="578"/>
      <c r="F601" s="578"/>
      <c r="G601" s="578"/>
      <c r="H601" s="578"/>
      <c r="I601" s="578"/>
      <c r="J601" s="600"/>
      <c r="M601" s="597"/>
    </row>
    <row r="602" spans="1:13">
      <c r="A602" s="583" t="s">
        <v>35</v>
      </c>
      <c r="B602" s="582" t="s">
        <v>16</v>
      </c>
      <c r="C602" s="582" t="s">
        <v>1829</v>
      </c>
      <c r="D602" s="582" t="s">
        <v>1830</v>
      </c>
      <c r="E602" s="582" t="s">
        <v>2325</v>
      </c>
      <c r="F602" s="582">
        <v>2013</v>
      </c>
      <c r="G602" s="582" t="s">
        <v>3553</v>
      </c>
      <c r="H602" s="590" t="s">
        <v>4165</v>
      </c>
      <c r="I602" s="590" t="s">
        <v>4674</v>
      </c>
      <c r="J602" s="590" t="s">
        <v>4675</v>
      </c>
      <c r="K602" s="651" t="s">
        <v>5846</v>
      </c>
      <c r="L602" s="651" t="s">
        <v>6494</v>
      </c>
      <c r="M602" s="756" t="s">
        <v>6914</v>
      </c>
    </row>
    <row r="603" spans="1:13">
      <c r="A603" s="584" t="s">
        <v>69</v>
      </c>
      <c r="B603" s="580" t="s">
        <v>444</v>
      </c>
      <c r="C603" s="578" t="s">
        <v>444</v>
      </c>
      <c r="D603" s="578"/>
      <c r="E603" s="565"/>
      <c r="F603" s="565"/>
      <c r="G603" s="565"/>
      <c r="H603" s="565"/>
      <c r="I603" s="565" t="s">
        <v>1225</v>
      </c>
      <c r="J603" s="600"/>
      <c r="K603" s="600" t="s">
        <v>5992</v>
      </c>
      <c r="M603" s="597"/>
    </row>
    <row r="604" spans="1:13">
      <c r="A604" s="585" t="s">
        <v>70</v>
      </c>
      <c r="B604" s="581" t="s">
        <v>165</v>
      </c>
      <c r="C604" s="578" t="s">
        <v>165</v>
      </c>
      <c r="D604" s="578"/>
      <c r="E604" s="578"/>
      <c r="F604" s="578"/>
      <c r="G604" s="578"/>
      <c r="H604" s="578"/>
      <c r="I604" s="578"/>
      <c r="J604" s="600"/>
      <c r="M604" s="597"/>
    </row>
    <row r="605" spans="1:13">
      <c r="A605" s="584" t="s">
        <v>71</v>
      </c>
      <c r="B605" s="580" t="s">
        <v>114</v>
      </c>
      <c r="C605" s="578" t="s">
        <v>114</v>
      </c>
      <c r="D605" s="578"/>
      <c r="E605" s="578"/>
      <c r="F605" s="578"/>
      <c r="G605" s="578"/>
      <c r="H605" s="578"/>
      <c r="I605" s="578"/>
      <c r="J605" s="600"/>
      <c r="M605" s="597"/>
    </row>
    <row r="606" spans="1:13">
      <c r="A606" s="585" t="s">
        <v>72</v>
      </c>
      <c r="B606" s="581" t="s">
        <v>114</v>
      </c>
      <c r="C606" s="578" t="s">
        <v>114</v>
      </c>
      <c r="D606" s="578"/>
      <c r="E606" s="578"/>
      <c r="F606" s="578"/>
      <c r="G606" s="578"/>
      <c r="H606" s="578"/>
      <c r="I606" s="578"/>
      <c r="J606" s="600"/>
      <c r="M606" s="597"/>
    </row>
    <row r="607" spans="1:13">
      <c r="A607" s="584" t="s">
        <v>73</v>
      </c>
      <c r="B607" s="580" t="s">
        <v>114</v>
      </c>
      <c r="C607" s="578" t="s">
        <v>114</v>
      </c>
      <c r="D607" s="578"/>
      <c r="E607" s="578"/>
      <c r="F607" s="578"/>
      <c r="G607" s="578"/>
      <c r="H607" s="578"/>
      <c r="I607" s="578"/>
      <c r="J607" s="600"/>
      <c r="M607" s="597"/>
    </row>
    <row r="608" spans="1:13">
      <c r="A608" s="585" t="s">
        <v>74</v>
      </c>
      <c r="B608" s="581" t="s">
        <v>114</v>
      </c>
      <c r="C608" s="578" t="s">
        <v>114</v>
      </c>
      <c r="D608" s="578"/>
      <c r="E608" s="578"/>
      <c r="F608" s="578"/>
      <c r="G608" s="578"/>
      <c r="H608" s="578"/>
      <c r="I608" s="578"/>
      <c r="J608" s="600"/>
      <c r="M608" s="597"/>
    </row>
    <row r="609" spans="1:13">
      <c r="A609" s="584" t="s">
        <v>75</v>
      </c>
      <c r="B609" s="580" t="s">
        <v>114</v>
      </c>
      <c r="C609" s="578" t="s">
        <v>114</v>
      </c>
      <c r="D609" s="578"/>
      <c r="E609" s="578"/>
      <c r="F609" s="578"/>
      <c r="G609" s="578"/>
      <c r="H609" s="578"/>
      <c r="I609" s="578"/>
      <c r="J609" s="600"/>
      <c r="M609" s="597"/>
    </row>
    <row r="610" spans="1:13">
      <c r="A610" s="585" t="s">
        <v>76</v>
      </c>
      <c r="B610" s="581" t="s">
        <v>114</v>
      </c>
      <c r="C610" s="578" t="s">
        <v>114</v>
      </c>
      <c r="D610" s="578"/>
      <c r="E610" s="578"/>
      <c r="F610" s="578"/>
      <c r="G610" s="578"/>
      <c r="H610" s="578"/>
      <c r="I610" s="578"/>
      <c r="J610" s="600"/>
      <c r="M610" s="597"/>
    </row>
    <row r="611" spans="1:13">
      <c r="A611" s="584" t="s">
        <v>77</v>
      </c>
      <c r="B611" s="580" t="s">
        <v>114</v>
      </c>
      <c r="C611" s="578" t="s">
        <v>114</v>
      </c>
      <c r="D611" s="578"/>
      <c r="E611" s="578"/>
      <c r="F611" s="578"/>
      <c r="G611" s="578"/>
      <c r="H611" s="578"/>
      <c r="I611" s="578"/>
      <c r="J611" s="600"/>
      <c r="M611" s="597"/>
    </row>
    <row r="612" spans="1:13">
      <c r="A612" s="585" t="s">
        <v>78</v>
      </c>
      <c r="B612" s="581" t="s">
        <v>114</v>
      </c>
      <c r="C612" s="578" t="s">
        <v>114</v>
      </c>
      <c r="D612" s="578"/>
      <c r="E612" s="578"/>
      <c r="F612" s="578"/>
      <c r="G612" s="578"/>
      <c r="H612" s="578"/>
      <c r="I612" s="578"/>
      <c r="J612" s="600"/>
      <c r="M612" s="597"/>
    </row>
    <row r="613" spans="1:13">
      <c r="A613" s="584" t="s">
        <v>79</v>
      </c>
      <c r="B613" s="580" t="s">
        <v>114</v>
      </c>
      <c r="C613" s="578" t="s">
        <v>114</v>
      </c>
      <c r="D613" s="578"/>
      <c r="E613" s="578"/>
      <c r="F613" s="578"/>
      <c r="G613" s="578"/>
      <c r="H613" s="578"/>
      <c r="I613" s="578"/>
      <c r="J613" s="600"/>
      <c r="M613" s="597"/>
    </row>
    <row r="614" spans="1:13">
      <c r="A614" s="585" t="s">
        <v>80</v>
      </c>
      <c r="B614" s="581" t="s">
        <v>114</v>
      </c>
      <c r="C614" s="578" t="s">
        <v>114</v>
      </c>
      <c r="D614" s="578"/>
      <c r="E614" s="578"/>
      <c r="F614" s="578"/>
      <c r="G614" s="578"/>
      <c r="H614" s="578"/>
      <c r="I614" s="578"/>
      <c r="J614" s="600"/>
      <c r="M614" s="597"/>
    </row>
    <row r="615" spans="1:13">
      <c r="A615" s="584" t="s">
        <v>81</v>
      </c>
      <c r="B615" s="580" t="s">
        <v>114</v>
      </c>
      <c r="C615" s="578" t="s">
        <v>114</v>
      </c>
      <c r="D615" s="578"/>
      <c r="E615" s="578"/>
      <c r="F615" s="578"/>
      <c r="G615" s="578"/>
      <c r="H615" s="578"/>
      <c r="I615" s="578"/>
      <c r="J615" s="600"/>
      <c r="M615" s="597"/>
    </row>
    <row r="616" spans="1:13">
      <c r="A616" s="585" t="s">
        <v>82</v>
      </c>
      <c r="B616" s="581" t="s">
        <v>114</v>
      </c>
      <c r="C616" s="578" t="s">
        <v>114</v>
      </c>
      <c r="D616" s="578"/>
      <c r="E616" s="578"/>
      <c r="F616" s="578"/>
      <c r="G616" s="578"/>
      <c r="H616" s="578"/>
      <c r="I616" s="578"/>
      <c r="J616" s="600"/>
      <c r="M616" s="597"/>
    </row>
    <row r="617" spans="1:13">
      <c r="A617" s="584" t="s">
        <v>83</v>
      </c>
      <c r="B617" s="580" t="s">
        <v>114</v>
      </c>
      <c r="C617" s="578" t="s">
        <v>114</v>
      </c>
      <c r="D617" s="578"/>
      <c r="E617" s="578"/>
      <c r="F617" s="578"/>
      <c r="G617" s="578"/>
      <c r="H617" s="578"/>
      <c r="I617" s="578"/>
      <c r="J617" s="600"/>
      <c r="M617" s="597"/>
    </row>
    <row r="618" spans="1:13">
      <c r="A618" s="585" t="s">
        <v>84</v>
      </c>
      <c r="B618" s="581" t="s">
        <v>114</v>
      </c>
      <c r="C618" s="578" t="s">
        <v>114</v>
      </c>
      <c r="D618" s="578"/>
      <c r="E618" s="578"/>
      <c r="F618" s="578"/>
      <c r="G618" s="578"/>
      <c r="H618" s="578"/>
      <c r="I618" s="578"/>
      <c r="J618" s="600"/>
      <c r="M618" s="597"/>
    </row>
    <row r="619" spans="1:13">
      <c r="A619" s="584" t="s">
        <v>85</v>
      </c>
      <c r="B619" s="580" t="s">
        <v>114</v>
      </c>
      <c r="C619" s="578" t="s">
        <v>114</v>
      </c>
      <c r="D619" s="578"/>
      <c r="E619" s="578"/>
      <c r="F619" s="578"/>
      <c r="G619" s="578"/>
      <c r="H619" s="578"/>
      <c r="I619" s="578"/>
      <c r="J619" s="600"/>
      <c r="M619" s="597"/>
    </row>
    <row r="620" spans="1:13">
      <c r="A620" s="585" t="s">
        <v>86</v>
      </c>
      <c r="B620" s="581" t="s">
        <v>114</v>
      </c>
      <c r="C620" s="578" t="s">
        <v>114</v>
      </c>
      <c r="D620" s="578"/>
      <c r="E620" s="578"/>
      <c r="F620" s="578"/>
      <c r="G620" s="578"/>
      <c r="H620" s="578"/>
      <c r="I620" s="578"/>
      <c r="J620" s="600"/>
      <c r="M620" s="597"/>
    </row>
    <row r="621" spans="1:13">
      <c r="A621" s="584" t="s">
        <v>87</v>
      </c>
      <c r="B621" s="580" t="s">
        <v>114</v>
      </c>
      <c r="C621" s="578" t="s">
        <v>114</v>
      </c>
      <c r="D621" s="578"/>
      <c r="E621" s="578"/>
      <c r="F621" s="578"/>
      <c r="G621" s="578"/>
      <c r="H621" s="578"/>
      <c r="I621" s="578"/>
      <c r="J621" s="600"/>
      <c r="M621" s="597"/>
    </row>
    <row r="622" spans="1:13">
      <c r="A622" s="585" t="s">
        <v>88</v>
      </c>
      <c r="B622" s="581" t="s">
        <v>114</v>
      </c>
      <c r="C622" s="578" t="s">
        <v>114</v>
      </c>
      <c r="D622" s="578"/>
      <c r="E622" s="578"/>
      <c r="F622" s="578"/>
      <c r="G622" s="578"/>
      <c r="H622" s="578"/>
      <c r="I622" s="578"/>
      <c r="J622" s="600"/>
      <c r="M622" s="597"/>
    </row>
    <row r="623" spans="1:13">
      <c r="A623" s="583" t="s">
        <v>36</v>
      </c>
      <c r="B623" s="582" t="s">
        <v>16</v>
      </c>
      <c r="C623" s="582" t="s">
        <v>1829</v>
      </c>
      <c r="D623" s="582" t="s">
        <v>1830</v>
      </c>
      <c r="E623" s="582" t="s">
        <v>2325</v>
      </c>
      <c r="F623" s="582">
        <v>2013</v>
      </c>
      <c r="G623" s="582" t="s">
        <v>3553</v>
      </c>
      <c r="H623" s="590" t="s">
        <v>4165</v>
      </c>
      <c r="I623" s="590" t="s">
        <v>4674</v>
      </c>
      <c r="J623" s="590" t="s">
        <v>4675</v>
      </c>
      <c r="K623" s="651" t="s">
        <v>5846</v>
      </c>
      <c r="L623" s="651" t="s">
        <v>6494</v>
      </c>
      <c r="M623" s="756" t="s">
        <v>6914</v>
      </c>
    </row>
    <row r="624" spans="1:13">
      <c r="A624" s="584" t="s">
        <v>69</v>
      </c>
      <c r="B624" s="580" t="s">
        <v>392</v>
      </c>
      <c r="C624" s="578" t="s">
        <v>228</v>
      </c>
      <c r="D624" s="578" t="s">
        <v>847</v>
      </c>
      <c r="E624" s="565" t="s">
        <v>168</v>
      </c>
      <c r="F624" s="565" t="s">
        <v>2568</v>
      </c>
      <c r="G624" s="565"/>
      <c r="H624" s="565" t="s">
        <v>124</v>
      </c>
      <c r="I624" s="565" t="s">
        <v>124</v>
      </c>
      <c r="J624" s="600"/>
      <c r="K624" s="600" t="s">
        <v>5992</v>
      </c>
      <c r="M624" s="597"/>
    </row>
    <row r="625" spans="1:13">
      <c r="A625" s="585" t="s">
        <v>70</v>
      </c>
      <c r="B625" s="581" t="s">
        <v>2243</v>
      </c>
      <c r="C625" s="578" t="s">
        <v>147</v>
      </c>
      <c r="D625" s="578" t="s">
        <v>973</v>
      </c>
      <c r="E625" s="578" t="s">
        <v>322</v>
      </c>
      <c r="F625" s="578" t="s">
        <v>3312</v>
      </c>
      <c r="G625" s="578"/>
      <c r="H625" s="578" t="s">
        <v>147</v>
      </c>
      <c r="I625" s="607" t="s">
        <v>147</v>
      </c>
      <c r="J625" s="600"/>
      <c r="M625" s="597"/>
    </row>
    <row r="626" spans="1:13">
      <c r="A626" s="584" t="s">
        <v>71</v>
      </c>
      <c r="B626" s="580" t="s">
        <v>131</v>
      </c>
      <c r="C626" s="578" t="s">
        <v>603</v>
      </c>
      <c r="D626" s="578" t="s">
        <v>1734</v>
      </c>
      <c r="E626" s="578" t="s">
        <v>2568</v>
      </c>
      <c r="F626" s="578"/>
      <c r="G626" s="578"/>
      <c r="H626" s="578" t="s">
        <v>2083</v>
      </c>
      <c r="I626" s="578"/>
      <c r="J626" s="600"/>
      <c r="M626" s="597"/>
    </row>
    <row r="627" spans="1:13">
      <c r="A627" s="585" t="s">
        <v>72</v>
      </c>
      <c r="B627" s="581" t="s">
        <v>467</v>
      </c>
      <c r="C627" s="578" t="s">
        <v>2086</v>
      </c>
      <c r="D627" s="578" t="s">
        <v>1839</v>
      </c>
      <c r="E627" s="578" t="s">
        <v>2569</v>
      </c>
      <c r="F627" s="578"/>
      <c r="G627" s="578"/>
      <c r="H627" s="578" t="s">
        <v>3306</v>
      </c>
      <c r="I627" s="578"/>
      <c r="J627" s="600"/>
      <c r="M627" s="597"/>
    </row>
    <row r="628" spans="1:13">
      <c r="A628" s="584" t="s">
        <v>73</v>
      </c>
      <c r="B628" s="580" t="s">
        <v>120</v>
      </c>
      <c r="C628" s="578" t="s">
        <v>2244</v>
      </c>
      <c r="D628" s="578" t="s">
        <v>168</v>
      </c>
      <c r="E628" s="578"/>
      <c r="F628" s="578"/>
      <c r="G628" s="578"/>
      <c r="H628" s="578"/>
      <c r="I628" s="578"/>
      <c r="J628" s="600"/>
      <c r="M628" s="597"/>
    </row>
    <row r="629" spans="1:13">
      <c r="A629" s="585" t="s">
        <v>74</v>
      </c>
      <c r="B629" s="581" t="s">
        <v>355</v>
      </c>
      <c r="C629" s="578" t="s">
        <v>2245</v>
      </c>
      <c r="D629" s="578" t="s">
        <v>1839</v>
      </c>
      <c r="E629" s="578"/>
      <c r="F629" s="578"/>
      <c r="G629" s="578"/>
      <c r="H629" s="578"/>
      <c r="I629" s="578"/>
      <c r="J629" s="600"/>
      <c r="M629" s="597"/>
    </row>
    <row r="630" spans="1:13">
      <c r="A630" s="584" t="s">
        <v>75</v>
      </c>
      <c r="B630" s="580" t="s">
        <v>633</v>
      </c>
      <c r="C630" s="578" t="s">
        <v>978</v>
      </c>
      <c r="D630" s="578" t="s">
        <v>971</v>
      </c>
      <c r="E630" s="578"/>
      <c r="F630" s="578"/>
      <c r="G630" s="578"/>
      <c r="H630" s="578"/>
      <c r="I630" s="578"/>
      <c r="J630" s="600"/>
      <c r="M630" s="597"/>
    </row>
    <row r="631" spans="1:13">
      <c r="A631" s="585" t="s">
        <v>76</v>
      </c>
      <c r="B631" s="581" t="s">
        <v>2243</v>
      </c>
      <c r="C631" s="578" t="s">
        <v>979</v>
      </c>
      <c r="D631" s="578" t="s">
        <v>1839</v>
      </c>
      <c r="E631" s="578"/>
      <c r="F631" s="578"/>
      <c r="G631" s="578"/>
      <c r="H631" s="578"/>
      <c r="I631" s="578"/>
      <c r="J631" s="600"/>
      <c r="M631" s="597"/>
    </row>
    <row r="632" spans="1:13">
      <c r="A632" s="584" t="s">
        <v>77</v>
      </c>
      <c r="B632" s="580" t="s">
        <v>132</v>
      </c>
      <c r="C632" s="578" t="s">
        <v>119</v>
      </c>
      <c r="D632" s="578" t="s">
        <v>1735</v>
      </c>
      <c r="E632" s="578"/>
      <c r="F632" s="578"/>
      <c r="G632" s="578"/>
      <c r="H632" s="578"/>
      <c r="I632" s="578"/>
      <c r="J632" s="600"/>
      <c r="M632" s="597"/>
    </row>
    <row r="633" spans="1:13">
      <c r="A633" s="585" t="s">
        <v>78</v>
      </c>
      <c r="B633" s="581" t="s">
        <v>2246</v>
      </c>
      <c r="C633" s="578" t="s">
        <v>2086</v>
      </c>
      <c r="D633" s="578" t="s">
        <v>2247</v>
      </c>
      <c r="E633" s="578"/>
      <c r="F633" s="578"/>
      <c r="G633" s="578"/>
      <c r="H633" s="578"/>
      <c r="I633" s="578"/>
      <c r="J633" s="600"/>
      <c r="M633" s="597"/>
    </row>
    <row r="634" spans="1:13">
      <c r="A634" s="584" t="s">
        <v>79</v>
      </c>
      <c r="B634" s="580" t="s">
        <v>114</v>
      </c>
      <c r="C634" s="578" t="s">
        <v>114</v>
      </c>
      <c r="D634" s="578" t="s">
        <v>114</v>
      </c>
      <c r="E634" s="578"/>
      <c r="F634" s="578"/>
      <c r="G634" s="578"/>
      <c r="H634" s="578"/>
      <c r="I634" s="578"/>
      <c r="J634" s="600"/>
      <c r="M634" s="597"/>
    </row>
    <row r="635" spans="1:13">
      <c r="A635" s="585" t="s">
        <v>80</v>
      </c>
      <c r="B635" s="581" t="s">
        <v>114</v>
      </c>
      <c r="C635" s="578" t="s">
        <v>114</v>
      </c>
      <c r="D635" s="578" t="s">
        <v>114</v>
      </c>
      <c r="E635" s="578"/>
      <c r="F635" s="578"/>
      <c r="G635" s="578"/>
      <c r="H635" s="578"/>
      <c r="I635" s="578"/>
      <c r="J635" s="600"/>
      <c r="M635" s="597"/>
    </row>
    <row r="636" spans="1:13">
      <c r="A636" s="584" t="s">
        <v>81</v>
      </c>
      <c r="B636" s="580" t="s">
        <v>114</v>
      </c>
      <c r="C636" s="578" t="s">
        <v>114</v>
      </c>
      <c r="D636" s="578" t="s">
        <v>114</v>
      </c>
      <c r="E636" s="578"/>
      <c r="F636" s="578"/>
      <c r="G636" s="578"/>
      <c r="H636" s="578"/>
      <c r="I636" s="578"/>
      <c r="J636" s="600"/>
      <c r="M636" s="597"/>
    </row>
    <row r="637" spans="1:13">
      <c r="A637" s="585" t="s">
        <v>82</v>
      </c>
      <c r="B637" s="581" t="s">
        <v>114</v>
      </c>
      <c r="C637" s="578" t="s">
        <v>114</v>
      </c>
      <c r="D637" s="578" t="s">
        <v>114</v>
      </c>
      <c r="E637" s="578"/>
      <c r="F637" s="578"/>
      <c r="G637" s="578"/>
      <c r="H637" s="578"/>
      <c r="I637" s="578"/>
      <c r="J637" s="600"/>
      <c r="M637" s="597"/>
    </row>
    <row r="638" spans="1:13">
      <c r="A638" s="584" t="s">
        <v>83</v>
      </c>
      <c r="B638" s="580" t="s">
        <v>114</v>
      </c>
      <c r="C638" s="578" t="s">
        <v>114</v>
      </c>
      <c r="D638" s="578" t="s">
        <v>114</v>
      </c>
      <c r="E638" s="578"/>
      <c r="F638" s="578"/>
      <c r="G638" s="578"/>
      <c r="H638" s="578"/>
      <c r="I638" s="578"/>
      <c r="J638" s="600"/>
      <c r="M638" s="597"/>
    </row>
    <row r="639" spans="1:13">
      <c r="A639" s="585" t="s">
        <v>84</v>
      </c>
      <c r="B639" s="581" t="s">
        <v>114</v>
      </c>
      <c r="C639" s="578" t="s">
        <v>114</v>
      </c>
      <c r="D639" s="578" t="s">
        <v>114</v>
      </c>
      <c r="E639" s="578"/>
      <c r="F639" s="578"/>
      <c r="G639" s="578"/>
      <c r="H639" s="578"/>
      <c r="I639" s="578"/>
      <c r="J639" s="600"/>
      <c r="M639" s="597"/>
    </row>
    <row r="640" spans="1:13">
      <c r="A640" s="584" t="s">
        <v>85</v>
      </c>
      <c r="B640" s="580" t="s">
        <v>114</v>
      </c>
      <c r="C640" s="578" t="s">
        <v>114</v>
      </c>
      <c r="D640" s="578" t="s">
        <v>114</v>
      </c>
      <c r="E640" s="578"/>
      <c r="F640" s="578"/>
      <c r="G640" s="578"/>
      <c r="H640" s="578"/>
      <c r="I640" s="578"/>
      <c r="J640" s="600"/>
      <c r="M640" s="597"/>
    </row>
    <row r="641" spans="1:13">
      <c r="A641" s="585" t="s">
        <v>86</v>
      </c>
      <c r="B641" s="581" t="s">
        <v>114</v>
      </c>
      <c r="C641" s="578" t="s">
        <v>114</v>
      </c>
      <c r="D641" s="578" t="s">
        <v>114</v>
      </c>
      <c r="E641" s="578"/>
      <c r="F641" s="578"/>
      <c r="G641" s="578"/>
      <c r="H641" s="578"/>
      <c r="I641" s="578"/>
      <c r="J641" s="600"/>
      <c r="M641" s="597"/>
    </row>
    <row r="642" spans="1:13">
      <c r="A642" s="584" t="s">
        <v>87</v>
      </c>
      <c r="B642" s="580" t="s">
        <v>114</v>
      </c>
      <c r="C642" s="578" t="s">
        <v>114</v>
      </c>
      <c r="D642" s="578" t="s">
        <v>114</v>
      </c>
      <c r="E642" s="578"/>
      <c r="F642" s="578"/>
      <c r="G642" s="578"/>
      <c r="H642" s="578"/>
      <c r="I642" s="578"/>
      <c r="J642" s="600"/>
      <c r="M642" s="597"/>
    </row>
    <row r="643" spans="1:13">
      <c r="A643" s="585" t="s">
        <v>88</v>
      </c>
      <c r="B643" s="581" t="s">
        <v>114</v>
      </c>
      <c r="C643" s="578" t="s">
        <v>114</v>
      </c>
      <c r="D643" s="578" t="s">
        <v>114</v>
      </c>
      <c r="E643" s="578"/>
      <c r="F643" s="578"/>
      <c r="G643" s="578"/>
      <c r="H643" s="578"/>
      <c r="I643" s="578"/>
      <c r="J643" s="600"/>
      <c r="M643" s="597"/>
    </row>
    <row r="644" spans="1:13">
      <c r="A644" s="583" t="s">
        <v>1152</v>
      </c>
      <c r="B644" s="582" t="s">
        <v>16</v>
      </c>
      <c r="C644" s="582" t="s">
        <v>1829</v>
      </c>
      <c r="D644" s="582" t="s">
        <v>1830</v>
      </c>
      <c r="E644" s="582" t="s">
        <v>2325</v>
      </c>
      <c r="F644" s="582">
        <v>2013</v>
      </c>
      <c r="G644" s="582" t="s">
        <v>3553</v>
      </c>
      <c r="H644" s="590" t="s">
        <v>4165</v>
      </c>
      <c r="I644" s="590" t="s">
        <v>4674</v>
      </c>
      <c r="J644" s="590" t="s">
        <v>4675</v>
      </c>
      <c r="K644" s="651" t="s">
        <v>5846</v>
      </c>
      <c r="L644" s="651" t="s">
        <v>6494</v>
      </c>
      <c r="M644" s="756" t="s">
        <v>6914</v>
      </c>
    </row>
    <row r="645" spans="1:13">
      <c r="A645" s="584" t="s">
        <v>69</v>
      </c>
      <c r="B645" s="580" t="s">
        <v>114</v>
      </c>
      <c r="C645" s="578" t="s">
        <v>114</v>
      </c>
      <c r="D645" s="578"/>
      <c r="E645" s="565"/>
      <c r="F645" s="565"/>
      <c r="G645" s="565"/>
      <c r="H645" s="565"/>
      <c r="I645" s="565" t="s">
        <v>1225</v>
      </c>
      <c r="J645" s="600"/>
      <c r="K645" s="600" t="s">
        <v>5992</v>
      </c>
      <c r="M645" s="597"/>
    </row>
    <row r="646" spans="1:13">
      <c r="A646" s="585" t="s">
        <v>70</v>
      </c>
      <c r="B646" s="581" t="s">
        <v>114</v>
      </c>
      <c r="C646" s="578" t="s">
        <v>114</v>
      </c>
      <c r="D646" s="578"/>
      <c r="E646" s="578"/>
      <c r="F646" s="578"/>
      <c r="G646" s="578"/>
      <c r="H646" s="578"/>
      <c r="I646" s="578"/>
      <c r="J646" s="600"/>
      <c r="M646" s="597"/>
    </row>
    <row r="647" spans="1:13">
      <c r="A647" s="584" t="s">
        <v>71</v>
      </c>
      <c r="B647" s="580" t="s">
        <v>114</v>
      </c>
      <c r="C647" s="578" t="s">
        <v>114</v>
      </c>
      <c r="D647" s="578"/>
      <c r="E647" s="578"/>
      <c r="F647" s="578"/>
      <c r="G647" s="578"/>
      <c r="H647" s="578"/>
      <c r="I647" s="578"/>
      <c r="J647" s="600"/>
      <c r="M647" s="597"/>
    </row>
    <row r="648" spans="1:13">
      <c r="A648" s="585" t="s">
        <v>72</v>
      </c>
      <c r="B648" s="581" t="s">
        <v>114</v>
      </c>
      <c r="C648" s="578" t="s">
        <v>114</v>
      </c>
      <c r="D648" s="578"/>
      <c r="E648" s="578"/>
      <c r="F648" s="578"/>
      <c r="G648" s="578"/>
      <c r="H648" s="578"/>
      <c r="I648" s="578"/>
      <c r="J648" s="600"/>
      <c r="M648" s="597"/>
    </row>
    <row r="649" spans="1:13">
      <c r="A649" s="584" t="s">
        <v>73</v>
      </c>
      <c r="B649" s="580" t="s">
        <v>114</v>
      </c>
      <c r="C649" s="578" t="s">
        <v>114</v>
      </c>
      <c r="D649" s="578"/>
      <c r="E649" s="578"/>
      <c r="F649" s="578"/>
      <c r="G649" s="578"/>
      <c r="H649" s="578"/>
      <c r="I649" s="578"/>
      <c r="J649" s="600"/>
      <c r="M649" s="597"/>
    </row>
    <row r="650" spans="1:13">
      <c r="A650" s="585" t="s">
        <v>74</v>
      </c>
      <c r="B650" s="581" t="s">
        <v>114</v>
      </c>
      <c r="C650" s="578" t="s">
        <v>114</v>
      </c>
      <c r="D650" s="578"/>
      <c r="E650" s="578"/>
      <c r="F650" s="578"/>
      <c r="G650" s="578"/>
      <c r="H650" s="578"/>
      <c r="I650" s="578"/>
      <c r="J650" s="600"/>
      <c r="M650" s="597"/>
    </row>
    <row r="651" spans="1:13">
      <c r="A651" s="584" t="s">
        <v>75</v>
      </c>
      <c r="B651" s="580" t="s">
        <v>114</v>
      </c>
      <c r="C651" s="578" t="s">
        <v>114</v>
      </c>
      <c r="D651" s="578"/>
      <c r="E651" s="578"/>
      <c r="F651" s="578"/>
      <c r="G651" s="578"/>
      <c r="H651" s="578"/>
      <c r="I651" s="578"/>
      <c r="J651" s="600"/>
      <c r="M651" s="597"/>
    </row>
    <row r="652" spans="1:13">
      <c r="A652" s="585" t="s">
        <v>76</v>
      </c>
      <c r="B652" s="581" t="s">
        <v>114</v>
      </c>
      <c r="C652" s="578" t="s">
        <v>114</v>
      </c>
      <c r="D652" s="578"/>
      <c r="E652" s="578"/>
      <c r="F652" s="578"/>
      <c r="G652" s="578"/>
      <c r="H652" s="578"/>
      <c r="I652" s="578"/>
      <c r="J652" s="600"/>
      <c r="M652" s="597"/>
    </row>
    <row r="653" spans="1:13">
      <c r="A653" s="584" t="s">
        <v>77</v>
      </c>
      <c r="B653" s="580" t="s">
        <v>114</v>
      </c>
      <c r="C653" s="578" t="s">
        <v>114</v>
      </c>
      <c r="D653" s="578"/>
      <c r="E653" s="578"/>
      <c r="F653" s="578"/>
      <c r="G653" s="578"/>
      <c r="H653" s="578"/>
      <c r="I653" s="578"/>
      <c r="J653" s="600"/>
      <c r="M653" s="597"/>
    </row>
    <row r="654" spans="1:13">
      <c r="A654" s="585" t="s">
        <v>78</v>
      </c>
      <c r="B654" s="581" t="s">
        <v>114</v>
      </c>
      <c r="C654" s="578" t="s">
        <v>114</v>
      </c>
      <c r="D654" s="578"/>
      <c r="E654" s="578"/>
      <c r="F654" s="578"/>
      <c r="G654" s="578"/>
      <c r="H654" s="578"/>
      <c r="I654" s="578"/>
      <c r="J654" s="600"/>
      <c r="M654" s="597"/>
    </row>
    <row r="655" spans="1:13">
      <c r="A655" s="584" t="s">
        <v>79</v>
      </c>
      <c r="B655" s="580" t="s">
        <v>114</v>
      </c>
      <c r="C655" s="578" t="s">
        <v>114</v>
      </c>
      <c r="D655" s="578"/>
      <c r="E655" s="578"/>
      <c r="F655" s="578"/>
      <c r="G655" s="578"/>
      <c r="H655" s="578"/>
      <c r="I655" s="578"/>
      <c r="J655" s="600"/>
      <c r="M655" s="597"/>
    </row>
    <row r="656" spans="1:13">
      <c r="A656" s="585" t="s">
        <v>80</v>
      </c>
      <c r="B656" s="581" t="s">
        <v>114</v>
      </c>
      <c r="C656" s="578" t="s">
        <v>114</v>
      </c>
      <c r="D656" s="578"/>
      <c r="E656" s="578"/>
      <c r="F656" s="578"/>
      <c r="G656" s="578"/>
      <c r="H656" s="578"/>
      <c r="I656" s="578"/>
      <c r="J656" s="600"/>
      <c r="M656" s="597"/>
    </row>
    <row r="657" spans="1:13">
      <c r="A657" s="584" t="s">
        <v>81</v>
      </c>
      <c r="B657" s="580" t="s">
        <v>114</v>
      </c>
      <c r="C657" s="578" t="s">
        <v>114</v>
      </c>
      <c r="D657" s="578"/>
      <c r="E657" s="578"/>
      <c r="F657" s="578"/>
      <c r="G657" s="578"/>
      <c r="H657" s="578"/>
      <c r="I657" s="578"/>
      <c r="J657" s="600"/>
      <c r="M657" s="597"/>
    </row>
    <row r="658" spans="1:13">
      <c r="A658" s="585" t="s">
        <v>82</v>
      </c>
      <c r="B658" s="581" t="s">
        <v>114</v>
      </c>
      <c r="C658" s="578" t="s">
        <v>114</v>
      </c>
      <c r="D658" s="578"/>
      <c r="E658" s="578"/>
      <c r="F658" s="578"/>
      <c r="G658" s="578"/>
      <c r="H658" s="578"/>
      <c r="I658" s="578"/>
      <c r="J658" s="600"/>
      <c r="M658" s="597"/>
    </row>
    <row r="659" spans="1:13">
      <c r="A659" s="584" t="s">
        <v>83</v>
      </c>
      <c r="B659" s="580" t="s">
        <v>114</v>
      </c>
      <c r="C659" s="578" t="s">
        <v>114</v>
      </c>
      <c r="D659" s="578"/>
      <c r="E659" s="578"/>
      <c r="F659" s="578"/>
      <c r="G659" s="578"/>
      <c r="H659" s="578"/>
      <c r="I659" s="578"/>
      <c r="J659" s="600"/>
      <c r="M659" s="597"/>
    </row>
    <row r="660" spans="1:13">
      <c r="A660" s="585" t="s">
        <v>84</v>
      </c>
      <c r="B660" s="581" t="s">
        <v>114</v>
      </c>
      <c r="C660" s="578" t="s">
        <v>114</v>
      </c>
      <c r="D660" s="578"/>
      <c r="E660" s="578"/>
      <c r="F660" s="578"/>
      <c r="G660" s="578"/>
      <c r="H660" s="578"/>
      <c r="I660" s="578"/>
      <c r="J660" s="600"/>
      <c r="M660" s="597"/>
    </row>
    <row r="661" spans="1:13">
      <c r="A661" s="584" t="s">
        <v>85</v>
      </c>
      <c r="B661" s="580" t="s">
        <v>114</v>
      </c>
      <c r="C661" s="578" t="s">
        <v>114</v>
      </c>
      <c r="D661" s="578"/>
      <c r="E661" s="578"/>
      <c r="F661" s="578"/>
      <c r="G661" s="578"/>
      <c r="H661" s="578"/>
      <c r="I661" s="578"/>
      <c r="J661" s="600"/>
      <c r="M661" s="597"/>
    </row>
    <row r="662" spans="1:13">
      <c r="A662" s="585" t="s">
        <v>86</v>
      </c>
      <c r="B662" s="581" t="s">
        <v>114</v>
      </c>
      <c r="C662" s="578" t="s">
        <v>114</v>
      </c>
      <c r="D662" s="578"/>
      <c r="E662" s="578"/>
      <c r="F662" s="578"/>
      <c r="G662" s="578"/>
      <c r="H662" s="578"/>
      <c r="I662" s="578"/>
      <c r="J662" s="600"/>
      <c r="M662" s="597"/>
    </row>
    <row r="663" spans="1:13">
      <c r="A663" s="584" t="s">
        <v>87</v>
      </c>
      <c r="B663" s="580" t="s">
        <v>114</v>
      </c>
      <c r="C663" s="578" t="s">
        <v>114</v>
      </c>
      <c r="D663" s="578"/>
      <c r="E663" s="578"/>
      <c r="F663" s="578"/>
      <c r="G663" s="578"/>
      <c r="H663" s="578"/>
      <c r="I663" s="578"/>
      <c r="J663" s="600"/>
      <c r="M663" s="597"/>
    </row>
    <row r="664" spans="1:13">
      <c r="A664" s="585" t="s">
        <v>88</v>
      </c>
      <c r="B664" s="581" t="s">
        <v>114</v>
      </c>
      <c r="C664" s="578" t="s">
        <v>114</v>
      </c>
      <c r="D664" s="578"/>
      <c r="E664" s="578"/>
      <c r="F664" s="578"/>
      <c r="G664" s="578"/>
      <c r="H664" s="578"/>
      <c r="I664" s="578"/>
      <c r="J664" s="600"/>
      <c r="M664" s="597"/>
    </row>
    <row r="665" spans="1:13">
      <c r="A665" s="583" t="s">
        <v>37</v>
      </c>
      <c r="B665" s="582" t="s">
        <v>16</v>
      </c>
      <c r="C665" s="582" t="s">
        <v>1829</v>
      </c>
      <c r="D665" s="582" t="s">
        <v>1830</v>
      </c>
      <c r="E665" s="582" t="s">
        <v>2325</v>
      </c>
      <c r="F665" s="582">
        <v>2013</v>
      </c>
      <c r="G665" s="582" t="s">
        <v>3553</v>
      </c>
      <c r="H665" s="590" t="s">
        <v>4165</v>
      </c>
      <c r="I665" s="590" t="s">
        <v>4674</v>
      </c>
      <c r="J665" s="590" t="s">
        <v>4675</v>
      </c>
      <c r="K665" s="651" t="s">
        <v>5846</v>
      </c>
      <c r="L665" s="651" t="s">
        <v>6494</v>
      </c>
      <c r="M665" s="756" t="s">
        <v>6914</v>
      </c>
    </row>
    <row r="666" spans="1:13">
      <c r="A666" s="584" t="s">
        <v>69</v>
      </c>
      <c r="B666" s="580" t="s">
        <v>1849</v>
      </c>
      <c r="C666" s="578" t="s">
        <v>1883</v>
      </c>
      <c r="D666" s="578"/>
      <c r="E666" s="565" t="s">
        <v>2580</v>
      </c>
      <c r="F666" s="565" t="s">
        <v>3411</v>
      </c>
      <c r="G666" s="565" t="s">
        <v>339</v>
      </c>
      <c r="H666" s="578" t="s">
        <v>2580</v>
      </c>
      <c r="I666" s="578" t="s">
        <v>3850</v>
      </c>
      <c r="J666" s="600"/>
      <c r="K666" s="600" t="s">
        <v>5992</v>
      </c>
      <c r="M666" s="597"/>
    </row>
    <row r="667" spans="1:13">
      <c r="A667" s="585" t="s">
        <v>70</v>
      </c>
      <c r="B667" s="581" t="s">
        <v>147</v>
      </c>
      <c r="C667" s="578" t="s">
        <v>984</v>
      </c>
      <c r="D667" s="578"/>
      <c r="E667" s="578" t="s">
        <v>147</v>
      </c>
      <c r="F667" s="578" t="s">
        <v>3412</v>
      </c>
      <c r="G667" s="578" t="s">
        <v>1954</v>
      </c>
      <c r="H667" s="578" t="s">
        <v>147</v>
      </c>
      <c r="I667" s="578" t="s">
        <v>249</v>
      </c>
      <c r="J667" s="600"/>
      <c r="M667" s="597"/>
    </row>
    <row r="668" spans="1:13">
      <c r="A668" s="584" t="s">
        <v>71</v>
      </c>
      <c r="B668" s="580" t="s">
        <v>125</v>
      </c>
      <c r="C668" s="578" t="s">
        <v>449</v>
      </c>
      <c r="D668" s="578"/>
      <c r="E668" s="578"/>
      <c r="F668" s="578" t="s">
        <v>3423</v>
      </c>
      <c r="G668" s="578" t="s">
        <v>3850</v>
      </c>
      <c r="H668" s="578" t="s">
        <v>4546</v>
      </c>
      <c r="I668" s="578"/>
      <c r="J668" s="600"/>
      <c r="M668" s="597"/>
    </row>
    <row r="669" spans="1:13">
      <c r="A669" s="585" t="s">
        <v>72</v>
      </c>
      <c r="B669" s="581" t="s">
        <v>683</v>
      </c>
      <c r="C669" s="578" t="s">
        <v>985</v>
      </c>
      <c r="D669" s="578"/>
      <c r="E669" s="578"/>
      <c r="F669" s="578" t="s">
        <v>3424</v>
      </c>
      <c r="G669" s="578" t="s">
        <v>3851</v>
      </c>
      <c r="H669" s="578" t="s">
        <v>1954</v>
      </c>
      <c r="I669" s="578"/>
      <c r="J669" s="600"/>
      <c r="M669" s="597"/>
    </row>
    <row r="670" spans="1:13">
      <c r="A670" s="584" t="s">
        <v>73</v>
      </c>
      <c r="B670" s="580" t="s">
        <v>126</v>
      </c>
      <c r="C670" s="578" t="s">
        <v>372</v>
      </c>
      <c r="D670" s="578"/>
      <c r="E670" s="578"/>
      <c r="F670" s="578"/>
      <c r="G670" s="578"/>
      <c r="H670" s="578" t="s">
        <v>3850</v>
      </c>
      <c r="I670" s="578"/>
      <c r="J670" s="600"/>
      <c r="M670" s="597"/>
    </row>
    <row r="671" spans="1:13">
      <c r="A671" s="585" t="s">
        <v>74</v>
      </c>
      <c r="B671" s="581" t="s">
        <v>2248</v>
      </c>
      <c r="C671" s="578" t="s">
        <v>985</v>
      </c>
      <c r="D671" s="578"/>
      <c r="E671" s="578"/>
      <c r="F671" s="578"/>
      <c r="G671" s="578"/>
      <c r="H671" s="578" t="s">
        <v>249</v>
      </c>
      <c r="I671" s="578"/>
      <c r="J671" s="600"/>
      <c r="M671" s="597"/>
    </row>
    <row r="672" spans="1:13">
      <c r="A672" s="584" t="s">
        <v>75</v>
      </c>
      <c r="B672" s="580" t="s">
        <v>2106</v>
      </c>
      <c r="C672" s="578" t="s">
        <v>191</v>
      </c>
      <c r="D672" s="578"/>
      <c r="E672" s="578"/>
      <c r="F672" s="578"/>
      <c r="G672" s="578"/>
      <c r="H672" s="578"/>
      <c r="I672" s="578"/>
      <c r="J672" s="600"/>
      <c r="M672" s="597"/>
    </row>
    <row r="673" spans="1:13">
      <c r="A673" s="585" t="s">
        <v>76</v>
      </c>
      <c r="B673" s="581" t="s">
        <v>2248</v>
      </c>
      <c r="C673" s="578" t="s">
        <v>533</v>
      </c>
      <c r="D673" s="578"/>
      <c r="E673" s="578"/>
      <c r="F673" s="578"/>
      <c r="G673" s="578"/>
      <c r="H673" s="578"/>
      <c r="I673" s="578"/>
      <c r="J673" s="600"/>
      <c r="M673" s="597"/>
    </row>
    <row r="674" spans="1:13">
      <c r="A674" s="584" t="s">
        <v>77</v>
      </c>
      <c r="B674" s="580" t="s">
        <v>129</v>
      </c>
      <c r="C674" s="578" t="s">
        <v>987</v>
      </c>
      <c r="D674" s="578"/>
      <c r="E674" s="578"/>
      <c r="F674" s="578"/>
      <c r="G674" s="578"/>
      <c r="H674" s="578"/>
      <c r="I674" s="578"/>
      <c r="J674" s="600"/>
      <c r="M674" s="597"/>
    </row>
    <row r="675" spans="1:13">
      <c r="A675" s="585" t="s">
        <v>78</v>
      </c>
      <c r="B675" s="581" t="s">
        <v>685</v>
      </c>
      <c r="C675" s="578" t="s">
        <v>533</v>
      </c>
      <c r="D675" s="578"/>
      <c r="E675" s="578"/>
      <c r="F675" s="578"/>
      <c r="G675" s="578"/>
      <c r="H675" s="578"/>
      <c r="I675" s="578"/>
      <c r="J675" s="600"/>
      <c r="M675" s="597"/>
    </row>
    <row r="676" spans="1:13">
      <c r="A676" s="584" t="s">
        <v>79</v>
      </c>
      <c r="B676" s="580" t="s">
        <v>2109</v>
      </c>
      <c r="C676" s="578" t="s">
        <v>2249</v>
      </c>
      <c r="D676" s="578"/>
      <c r="E676" s="578"/>
      <c r="F676" s="578"/>
      <c r="G676" s="578"/>
      <c r="H676" s="578"/>
      <c r="I676" s="578"/>
      <c r="J676" s="600"/>
      <c r="M676" s="597"/>
    </row>
    <row r="677" spans="1:13">
      <c r="A677" s="585" t="s">
        <v>80</v>
      </c>
      <c r="B677" s="581" t="s">
        <v>147</v>
      </c>
      <c r="C677" s="578" t="s">
        <v>2249</v>
      </c>
      <c r="D677" s="578"/>
      <c r="E677" s="578"/>
      <c r="F677" s="578"/>
      <c r="G677" s="578"/>
      <c r="H677" s="578"/>
      <c r="I677" s="578"/>
      <c r="J677" s="600"/>
      <c r="M677" s="597"/>
    </row>
    <row r="678" spans="1:13">
      <c r="A678" s="584" t="s">
        <v>81</v>
      </c>
      <c r="B678" s="580" t="s">
        <v>130</v>
      </c>
      <c r="C678" s="578" t="s">
        <v>114</v>
      </c>
      <c r="D678" s="578"/>
      <c r="E678" s="578"/>
      <c r="F678" s="578"/>
      <c r="G678" s="578"/>
      <c r="H678" s="578"/>
      <c r="I678" s="578"/>
      <c r="J678" s="600"/>
      <c r="M678" s="597"/>
    </row>
    <row r="679" spans="1:13">
      <c r="A679" s="585" t="s">
        <v>82</v>
      </c>
      <c r="B679" s="581" t="s">
        <v>389</v>
      </c>
      <c r="C679" s="578" t="s">
        <v>114</v>
      </c>
      <c r="D679" s="578"/>
      <c r="E679" s="578"/>
      <c r="F679" s="578"/>
      <c r="G679" s="578"/>
      <c r="H679" s="578"/>
      <c r="I679" s="578"/>
      <c r="J679" s="600"/>
      <c r="M679" s="597"/>
    </row>
    <row r="680" spans="1:13">
      <c r="A680" s="584" t="s">
        <v>83</v>
      </c>
      <c r="B680" s="580" t="s">
        <v>354</v>
      </c>
      <c r="C680" s="578" t="s">
        <v>114</v>
      </c>
      <c r="D680" s="578"/>
      <c r="E680" s="578"/>
      <c r="F680" s="578"/>
      <c r="G680" s="578"/>
      <c r="H680" s="578"/>
      <c r="I680" s="578"/>
      <c r="J680" s="600"/>
      <c r="M680" s="597"/>
    </row>
    <row r="681" spans="1:13">
      <c r="A681" s="585" t="s">
        <v>84</v>
      </c>
      <c r="B681" s="581" t="s">
        <v>355</v>
      </c>
      <c r="C681" s="578" t="s">
        <v>114</v>
      </c>
      <c r="D681" s="578"/>
      <c r="E681" s="578"/>
      <c r="F681" s="578"/>
      <c r="G681" s="578"/>
      <c r="H681" s="578"/>
      <c r="I681" s="578"/>
      <c r="J681" s="600"/>
      <c r="M681" s="597"/>
    </row>
    <row r="682" spans="1:13">
      <c r="A682" s="584" t="s">
        <v>85</v>
      </c>
      <c r="B682" s="580" t="s">
        <v>678</v>
      </c>
      <c r="C682" s="578" t="s">
        <v>114</v>
      </c>
      <c r="D682" s="578"/>
      <c r="E682" s="578"/>
      <c r="F682" s="578"/>
      <c r="G682" s="578"/>
      <c r="H682" s="578"/>
      <c r="I682" s="578"/>
      <c r="J682" s="600"/>
      <c r="M682" s="597"/>
    </row>
    <row r="683" spans="1:13">
      <c r="A683" s="585" t="s">
        <v>86</v>
      </c>
      <c r="B683" s="581" t="s">
        <v>2248</v>
      </c>
      <c r="C683" s="578" t="s">
        <v>114</v>
      </c>
      <c r="D683" s="578"/>
      <c r="E683" s="578"/>
      <c r="F683" s="578"/>
      <c r="G683" s="578"/>
      <c r="H683" s="578"/>
      <c r="I683" s="578"/>
      <c r="J683" s="600"/>
      <c r="M683" s="597"/>
    </row>
    <row r="684" spans="1:13">
      <c r="A684" s="584" t="s">
        <v>87</v>
      </c>
      <c r="B684" s="580" t="s">
        <v>257</v>
      </c>
      <c r="C684" s="578" t="s">
        <v>114</v>
      </c>
      <c r="D684" s="578"/>
      <c r="E684" s="578"/>
      <c r="F684" s="578"/>
      <c r="G684" s="578"/>
      <c r="H684" s="578"/>
      <c r="I684" s="578"/>
      <c r="J684" s="600"/>
      <c r="M684" s="597"/>
    </row>
    <row r="685" spans="1:13">
      <c r="A685" s="585" t="s">
        <v>88</v>
      </c>
      <c r="B685" s="581" t="s">
        <v>250</v>
      </c>
      <c r="C685" s="578" t="s">
        <v>114</v>
      </c>
      <c r="D685" s="578"/>
      <c r="E685" s="578"/>
      <c r="F685" s="578"/>
      <c r="G685" s="578"/>
      <c r="H685" s="578"/>
      <c r="I685" s="578"/>
      <c r="J685" s="600"/>
      <c r="M685" s="597"/>
    </row>
    <row r="686" spans="1:13">
      <c r="A686" s="584" t="s">
        <v>687</v>
      </c>
      <c r="B686" s="580" t="s">
        <v>115</v>
      </c>
      <c r="C686" s="578" t="s">
        <v>114</v>
      </c>
      <c r="D686" s="578"/>
      <c r="E686" s="565"/>
      <c r="F686" s="565"/>
      <c r="G686" s="565"/>
      <c r="H686" s="578"/>
      <c r="I686" s="578"/>
      <c r="J686" s="600"/>
      <c r="M686" s="597"/>
    </row>
    <row r="687" spans="1:13">
      <c r="A687" s="585" t="s">
        <v>688</v>
      </c>
      <c r="B687" s="581" t="s">
        <v>147</v>
      </c>
      <c r="C687" s="578" t="s">
        <v>114</v>
      </c>
      <c r="D687" s="578"/>
      <c r="E687" s="578"/>
      <c r="F687" s="578"/>
      <c r="G687" s="578"/>
      <c r="H687" s="565"/>
      <c r="I687" s="565"/>
      <c r="J687" s="600"/>
      <c r="M687" s="597"/>
    </row>
    <row r="688" spans="1:13">
      <c r="A688" s="584" t="s">
        <v>689</v>
      </c>
      <c r="B688" s="580" t="s">
        <v>128</v>
      </c>
      <c r="C688" s="578" t="s">
        <v>114</v>
      </c>
      <c r="D688" s="578"/>
      <c r="E688" s="578"/>
      <c r="F688" s="578"/>
      <c r="G688" s="578"/>
      <c r="H688" s="578"/>
      <c r="I688" s="578"/>
      <c r="J688" s="600"/>
      <c r="M688" s="597"/>
    </row>
    <row r="689" spans="1:13">
      <c r="A689" s="585" t="s">
        <v>690</v>
      </c>
      <c r="B689" s="581" t="s">
        <v>147</v>
      </c>
      <c r="C689" s="578" t="s">
        <v>114</v>
      </c>
      <c r="D689" s="578"/>
      <c r="E689" s="578"/>
      <c r="F689" s="578"/>
      <c r="G689" s="578"/>
      <c r="H689" s="578"/>
      <c r="I689" s="578"/>
      <c r="J689" s="600"/>
      <c r="M689" s="597"/>
    </row>
    <row r="690" spans="1:13">
      <c r="A690" s="584" t="s">
        <v>691</v>
      </c>
      <c r="B690" s="580" t="s">
        <v>678</v>
      </c>
      <c r="C690" s="578" t="s">
        <v>114</v>
      </c>
      <c r="D690" s="578"/>
      <c r="E690" s="578"/>
      <c r="F690" s="578"/>
      <c r="G690" s="578"/>
      <c r="H690" s="578"/>
      <c r="I690" s="578"/>
      <c r="J690" s="600"/>
      <c r="M690" s="597"/>
    </row>
    <row r="691" spans="1:13">
      <c r="A691" s="585" t="s">
        <v>692</v>
      </c>
      <c r="B691" s="581" t="s">
        <v>2248</v>
      </c>
      <c r="C691" s="578" t="s">
        <v>114</v>
      </c>
      <c r="D691" s="578"/>
      <c r="E691" s="578"/>
      <c r="F691" s="578"/>
      <c r="G691" s="578"/>
      <c r="H691" s="578"/>
      <c r="I691" s="578"/>
      <c r="J691" s="600"/>
      <c r="M691" s="597"/>
    </row>
    <row r="692" spans="1:13">
      <c r="A692" s="584" t="s">
        <v>693</v>
      </c>
      <c r="B692" s="580" t="s">
        <v>114</v>
      </c>
      <c r="C692" s="578" t="s">
        <v>114</v>
      </c>
      <c r="D692" s="578"/>
      <c r="E692" s="578"/>
      <c r="F692" s="578"/>
      <c r="G692" s="578"/>
      <c r="H692" s="578"/>
      <c r="I692" s="578"/>
      <c r="J692" s="600"/>
      <c r="M692" s="597"/>
    </row>
    <row r="693" spans="1:13">
      <c r="A693" s="585" t="s">
        <v>694</v>
      </c>
      <c r="B693" s="581" t="s">
        <v>114</v>
      </c>
      <c r="C693" s="578" t="s">
        <v>114</v>
      </c>
      <c r="D693" s="578"/>
      <c r="E693" s="578"/>
      <c r="F693" s="578"/>
      <c r="G693" s="578"/>
      <c r="H693" s="578"/>
      <c r="I693" s="578"/>
      <c r="J693" s="600"/>
      <c r="M693" s="597"/>
    </row>
    <row r="694" spans="1:13">
      <c r="A694" s="584" t="s">
        <v>695</v>
      </c>
      <c r="B694" s="580" t="s">
        <v>114</v>
      </c>
      <c r="C694" s="578" t="s">
        <v>114</v>
      </c>
      <c r="D694" s="578"/>
      <c r="E694" s="578"/>
      <c r="F694" s="578"/>
      <c r="G694" s="578"/>
      <c r="H694" s="578"/>
      <c r="I694" s="578"/>
      <c r="J694" s="600"/>
      <c r="M694" s="597"/>
    </row>
    <row r="695" spans="1:13">
      <c r="A695" s="585" t="s">
        <v>696</v>
      </c>
      <c r="B695" s="581" t="s">
        <v>114</v>
      </c>
      <c r="C695" s="578" t="s">
        <v>114</v>
      </c>
      <c r="D695" s="578"/>
      <c r="E695" s="578"/>
      <c r="F695" s="578"/>
      <c r="G695" s="578"/>
      <c r="H695" s="578"/>
      <c r="I695" s="578"/>
      <c r="J695" s="600"/>
      <c r="M695" s="597"/>
    </row>
    <row r="696" spans="1:13">
      <c r="A696" s="584" t="s">
        <v>697</v>
      </c>
      <c r="B696" s="580" t="s">
        <v>114</v>
      </c>
      <c r="C696" s="578" t="s">
        <v>114</v>
      </c>
      <c r="D696" s="578"/>
      <c r="E696" s="578"/>
      <c r="F696" s="578"/>
      <c r="G696" s="578"/>
      <c r="H696" s="578"/>
      <c r="I696" s="578"/>
      <c r="J696" s="600"/>
      <c r="M696" s="597"/>
    </row>
    <row r="697" spans="1:13">
      <c r="A697" s="585" t="s">
        <v>698</v>
      </c>
      <c r="B697" s="581" t="s">
        <v>114</v>
      </c>
      <c r="C697" s="578" t="s">
        <v>114</v>
      </c>
      <c r="D697" s="578"/>
      <c r="E697" s="578"/>
      <c r="F697" s="578"/>
      <c r="G697" s="578"/>
      <c r="H697" s="578"/>
      <c r="I697" s="578"/>
      <c r="J697" s="600"/>
      <c r="M697" s="597"/>
    </row>
    <row r="698" spans="1:13">
      <c r="A698" s="584" t="s">
        <v>699</v>
      </c>
      <c r="B698" s="580" t="s">
        <v>114</v>
      </c>
      <c r="C698" s="578" t="s">
        <v>114</v>
      </c>
      <c r="D698" s="578"/>
      <c r="E698" s="578"/>
      <c r="F698" s="578"/>
      <c r="G698" s="578"/>
      <c r="H698" s="578"/>
      <c r="I698" s="578"/>
      <c r="J698" s="600"/>
      <c r="M698" s="597"/>
    </row>
    <row r="699" spans="1:13">
      <c r="A699" s="585" t="s">
        <v>700</v>
      </c>
      <c r="B699" s="581" t="s">
        <v>114</v>
      </c>
      <c r="C699" s="578" t="s">
        <v>114</v>
      </c>
      <c r="D699" s="578"/>
      <c r="E699" s="578"/>
      <c r="F699" s="578"/>
      <c r="G699" s="578"/>
      <c r="H699" s="578"/>
      <c r="I699" s="578"/>
      <c r="J699" s="600"/>
      <c r="M699" s="597"/>
    </row>
    <row r="700" spans="1:13">
      <c r="A700" s="584" t="s">
        <v>2317</v>
      </c>
      <c r="B700" s="580"/>
      <c r="C700" s="578"/>
      <c r="D700" s="578"/>
      <c r="E700" s="578"/>
      <c r="F700" s="578"/>
      <c r="G700" s="578"/>
      <c r="H700" s="578"/>
      <c r="I700" s="578"/>
      <c r="J700" s="600"/>
      <c r="M700" s="597"/>
    </row>
    <row r="701" spans="1:13">
      <c r="A701" s="585" t="s">
        <v>2318</v>
      </c>
      <c r="B701" s="581"/>
      <c r="C701" s="578"/>
      <c r="D701" s="578"/>
      <c r="E701" s="578"/>
      <c r="F701" s="578"/>
      <c r="G701" s="578"/>
      <c r="H701" s="578"/>
      <c r="I701" s="578"/>
      <c r="J701" s="600"/>
      <c r="M701" s="597"/>
    </row>
    <row r="702" spans="1:13">
      <c r="A702" s="584" t="s">
        <v>2319</v>
      </c>
      <c r="B702" s="580"/>
      <c r="C702" s="578"/>
      <c r="D702" s="578"/>
      <c r="E702" s="578"/>
      <c r="F702" s="578"/>
      <c r="G702" s="578"/>
      <c r="H702" s="578"/>
      <c r="I702" s="578"/>
      <c r="J702" s="600"/>
      <c r="M702" s="597"/>
    </row>
    <row r="703" spans="1:13">
      <c r="A703" s="585" t="s">
        <v>2320</v>
      </c>
      <c r="B703" s="581"/>
      <c r="C703" s="578"/>
      <c r="D703" s="578"/>
      <c r="E703" s="578"/>
      <c r="F703" s="578"/>
      <c r="G703" s="578"/>
      <c r="H703" s="578"/>
      <c r="I703" s="578"/>
      <c r="J703" s="600"/>
      <c r="M703" s="597"/>
    </row>
    <row r="704" spans="1:13">
      <c r="A704" s="584" t="s">
        <v>2321</v>
      </c>
      <c r="B704" s="580"/>
      <c r="C704" s="578"/>
      <c r="D704" s="578"/>
      <c r="E704" s="578"/>
      <c r="F704" s="578"/>
      <c r="G704" s="578"/>
      <c r="H704" s="578"/>
      <c r="I704" s="578"/>
      <c r="J704" s="600"/>
      <c r="M704" s="597"/>
    </row>
    <row r="705" spans="1:13">
      <c r="A705" s="585" t="s">
        <v>2322</v>
      </c>
      <c r="B705" s="581"/>
      <c r="C705" s="578"/>
      <c r="D705" s="578"/>
      <c r="E705" s="578"/>
      <c r="F705" s="578"/>
      <c r="G705" s="578"/>
      <c r="H705" s="578"/>
      <c r="I705" s="578"/>
      <c r="J705" s="600"/>
      <c r="M705" s="597"/>
    </row>
    <row r="706" spans="1:13">
      <c r="A706" s="583" t="s">
        <v>6203</v>
      </c>
      <c r="B706" s="582" t="s">
        <v>16</v>
      </c>
      <c r="C706" s="582" t="s">
        <v>1829</v>
      </c>
      <c r="D706" s="582" t="s">
        <v>1830</v>
      </c>
      <c r="E706" s="582" t="s">
        <v>2325</v>
      </c>
      <c r="F706" s="582">
        <v>2013</v>
      </c>
      <c r="G706" s="582" t="s">
        <v>3553</v>
      </c>
      <c r="H706" s="590" t="s">
        <v>4165</v>
      </c>
      <c r="I706" s="590" t="s">
        <v>4674</v>
      </c>
      <c r="J706" s="590" t="s">
        <v>4675</v>
      </c>
      <c r="K706" s="651" t="s">
        <v>5846</v>
      </c>
      <c r="L706" s="651" t="s">
        <v>6494</v>
      </c>
      <c r="M706" s="756" t="s">
        <v>6914</v>
      </c>
    </row>
    <row r="707" spans="1:13">
      <c r="A707" s="584" t="s">
        <v>69</v>
      </c>
      <c r="B707" s="581"/>
      <c r="C707" s="578"/>
      <c r="D707" s="578"/>
      <c r="E707" s="578"/>
      <c r="F707" s="578"/>
      <c r="G707" s="578"/>
      <c r="H707" s="578"/>
      <c r="I707" s="578"/>
      <c r="J707" s="600"/>
      <c r="K707" s="600" t="s">
        <v>5992</v>
      </c>
      <c r="M707" s="597"/>
    </row>
    <row r="708" spans="1:13">
      <c r="A708" s="585" t="s">
        <v>70</v>
      </c>
      <c r="B708" s="581"/>
      <c r="C708" s="578"/>
      <c r="D708" s="578"/>
      <c r="E708" s="578"/>
      <c r="F708" s="578"/>
      <c r="G708" s="578"/>
      <c r="H708" s="578"/>
      <c r="I708" s="578"/>
      <c r="J708" s="600"/>
      <c r="M708" s="597"/>
    </row>
    <row r="709" spans="1:13">
      <c r="A709" s="584" t="s">
        <v>71</v>
      </c>
      <c r="B709" s="581"/>
      <c r="C709" s="578"/>
      <c r="D709" s="578"/>
      <c r="E709" s="578"/>
      <c r="F709" s="578"/>
      <c r="G709" s="578"/>
      <c r="H709" s="578"/>
      <c r="I709" s="578"/>
      <c r="J709" s="600"/>
      <c r="M709" s="597"/>
    </row>
    <row r="710" spans="1:13">
      <c r="A710" s="585" t="s">
        <v>72</v>
      </c>
      <c r="B710" s="581"/>
      <c r="C710" s="578"/>
      <c r="D710" s="578"/>
      <c r="E710" s="578"/>
      <c r="F710" s="578"/>
      <c r="G710" s="578"/>
      <c r="H710" s="578"/>
      <c r="I710" s="578"/>
      <c r="J710" s="600"/>
      <c r="M710" s="597"/>
    </row>
    <row r="711" spans="1:13">
      <c r="A711" s="584" t="s">
        <v>73</v>
      </c>
      <c r="B711" s="581"/>
      <c r="C711" s="578"/>
      <c r="D711" s="578"/>
      <c r="E711" s="578"/>
      <c r="F711" s="578"/>
      <c r="G711" s="578"/>
      <c r="H711" s="578"/>
      <c r="I711" s="578"/>
      <c r="J711" s="600"/>
      <c r="M711" s="597"/>
    </row>
    <row r="712" spans="1:13">
      <c r="A712" s="585" t="s">
        <v>74</v>
      </c>
      <c r="B712" s="581"/>
      <c r="C712" s="578"/>
      <c r="D712" s="578"/>
      <c r="E712" s="578"/>
      <c r="F712" s="578"/>
      <c r="G712" s="578"/>
      <c r="H712" s="578"/>
      <c r="I712" s="578"/>
      <c r="J712" s="600"/>
      <c r="M712" s="597"/>
    </row>
    <row r="713" spans="1:13">
      <c r="A713" s="584" t="s">
        <v>75</v>
      </c>
      <c r="B713" s="581"/>
      <c r="C713" s="578"/>
      <c r="D713" s="578"/>
      <c r="E713" s="578"/>
      <c r="F713" s="578"/>
      <c r="G713" s="578"/>
      <c r="H713" s="578"/>
      <c r="I713" s="578"/>
      <c r="J713" s="600"/>
      <c r="M713" s="597"/>
    </row>
    <row r="714" spans="1:13">
      <c r="A714" s="585" t="s">
        <v>76</v>
      </c>
      <c r="B714" s="581"/>
      <c r="C714" s="578"/>
      <c r="D714" s="578"/>
      <c r="E714" s="578"/>
      <c r="F714" s="578"/>
      <c r="G714" s="578"/>
      <c r="H714" s="578"/>
      <c r="I714" s="578"/>
      <c r="J714" s="600"/>
      <c r="M714" s="597"/>
    </row>
    <row r="715" spans="1:13">
      <c r="A715" s="584" t="s">
        <v>77</v>
      </c>
      <c r="B715" s="581"/>
      <c r="C715" s="578"/>
      <c r="D715" s="578"/>
      <c r="E715" s="578"/>
      <c r="F715" s="578"/>
      <c r="G715" s="578"/>
      <c r="H715" s="578"/>
      <c r="I715" s="578"/>
      <c r="J715" s="600"/>
      <c r="M715" s="597"/>
    </row>
    <row r="716" spans="1:13">
      <c r="A716" s="585" t="s">
        <v>78</v>
      </c>
      <c r="B716" s="581"/>
      <c r="C716" s="578"/>
      <c r="D716" s="578"/>
      <c r="E716" s="578"/>
      <c r="F716" s="578"/>
      <c r="G716" s="578"/>
      <c r="H716" s="578"/>
      <c r="I716" s="578"/>
      <c r="J716" s="600"/>
      <c r="M716" s="597"/>
    </row>
    <row r="717" spans="1:13">
      <c r="A717" s="584" t="s">
        <v>79</v>
      </c>
      <c r="B717" s="581"/>
      <c r="C717" s="578"/>
      <c r="D717" s="578"/>
      <c r="E717" s="578"/>
      <c r="F717" s="578"/>
      <c r="G717" s="578"/>
      <c r="H717" s="578"/>
      <c r="I717" s="578"/>
      <c r="J717" s="600"/>
      <c r="M717" s="597"/>
    </row>
    <row r="718" spans="1:13">
      <c r="A718" s="585" t="s">
        <v>80</v>
      </c>
      <c r="B718" s="581"/>
      <c r="C718" s="578"/>
      <c r="D718" s="578"/>
      <c r="E718" s="578"/>
      <c r="F718" s="578"/>
      <c r="G718" s="578"/>
      <c r="H718" s="578"/>
      <c r="I718" s="578"/>
      <c r="J718" s="600"/>
      <c r="M718" s="597"/>
    </row>
    <row r="719" spans="1:13">
      <c r="A719" s="584" t="s">
        <v>81</v>
      </c>
      <c r="B719" s="581"/>
      <c r="C719" s="578"/>
      <c r="D719" s="578"/>
      <c r="E719" s="578"/>
      <c r="F719" s="578"/>
      <c r="G719" s="578"/>
      <c r="H719" s="578"/>
      <c r="I719" s="578"/>
      <c r="J719" s="600"/>
      <c r="M719" s="597"/>
    </row>
    <row r="720" spans="1:13">
      <c r="A720" s="585" t="s">
        <v>82</v>
      </c>
      <c r="B720" s="581"/>
      <c r="C720" s="578"/>
      <c r="D720" s="578"/>
      <c r="E720" s="578"/>
      <c r="F720" s="578"/>
      <c r="G720" s="578"/>
      <c r="H720" s="578"/>
      <c r="I720" s="578"/>
      <c r="J720" s="600"/>
      <c r="M720" s="597"/>
    </row>
    <row r="721" spans="1:13">
      <c r="A721" s="584" t="s">
        <v>83</v>
      </c>
      <c r="B721" s="581"/>
      <c r="C721" s="578"/>
      <c r="D721" s="578"/>
      <c r="E721" s="578"/>
      <c r="F721" s="578"/>
      <c r="G721" s="578"/>
      <c r="H721" s="578"/>
      <c r="I721" s="578"/>
      <c r="J721" s="600"/>
      <c r="M721" s="597"/>
    </row>
    <row r="722" spans="1:13">
      <c r="A722" s="585" t="s">
        <v>84</v>
      </c>
      <c r="B722" s="581"/>
      <c r="C722" s="578"/>
      <c r="D722" s="578"/>
      <c r="E722" s="578"/>
      <c r="F722" s="578"/>
      <c r="G722" s="578"/>
      <c r="H722" s="578"/>
      <c r="I722" s="578"/>
      <c r="J722" s="600"/>
      <c r="M722" s="597"/>
    </row>
    <row r="723" spans="1:13">
      <c r="A723" s="584" t="s">
        <v>85</v>
      </c>
      <c r="B723" s="581"/>
      <c r="C723" s="578"/>
      <c r="D723" s="578"/>
      <c r="E723" s="578"/>
      <c r="F723" s="578"/>
      <c r="G723" s="578"/>
      <c r="H723" s="578"/>
      <c r="I723" s="578"/>
      <c r="J723" s="600"/>
      <c r="M723" s="597"/>
    </row>
    <row r="724" spans="1:13">
      <c r="A724" s="585" t="s">
        <v>86</v>
      </c>
      <c r="B724" s="581"/>
      <c r="C724" s="578"/>
      <c r="D724" s="578"/>
      <c r="E724" s="578"/>
      <c r="F724" s="578"/>
      <c r="G724" s="578"/>
      <c r="H724" s="578"/>
      <c r="I724" s="578"/>
      <c r="J724" s="600"/>
      <c r="M724" s="597"/>
    </row>
    <row r="725" spans="1:13">
      <c r="A725" s="584" t="s">
        <v>87</v>
      </c>
      <c r="B725" s="581"/>
      <c r="C725" s="578"/>
      <c r="D725" s="578"/>
      <c r="E725" s="578"/>
      <c r="F725" s="578"/>
      <c r="G725" s="578"/>
      <c r="H725" s="578"/>
      <c r="I725" s="578"/>
      <c r="J725" s="600"/>
      <c r="M725" s="597"/>
    </row>
    <row r="726" spans="1:13">
      <c r="A726" s="585" t="s">
        <v>88</v>
      </c>
      <c r="B726" s="581"/>
      <c r="C726" s="578"/>
      <c r="D726" s="578"/>
      <c r="E726" s="578"/>
      <c r="F726" s="578"/>
      <c r="G726" s="578"/>
      <c r="H726" s="578"/>
      <c r="I726" s="578"/>
      <c r="J726" s="600"/>
      <c r="M726" s="597"/>
    </row>
    <row r="727" spans="1:13">
      <c r="A727" s="583" t="s">
        <v>38</v>
      </c>
      <c r="B727" s="582" t="s">
        <v>16</v>
      </c>
      <c r="C727" s="582" t="s">
        <v>1829</v>
      </c>
      <c r="D727" s="582" t="s">
        <v>1830</v>
      </c>
      <c r="E727" s="582" t="s">
        <v>2325</v>
      </c>
      <c r="F727" s="582">
        <v>2013</v>
      </c>
      <c r="G727" s="582" t="s">
        <v>3553</v>
      </c>
      <c r="H727" s="590" t="s">
        <v>4165</v>
      </c>
      <c r="I727" s="590" t="s">
        <v>4674</v>
      </c>
      <c r="J727" s="590" t="s">
        <v>4675</v>
      </c>
      <c r="K727" s="651" t="s">
        <v>5846</v>
      </c>
      <c r="L727" s="651" t="s">
        <v>6494</v>
      </c>
      <c r="M727" s="756" t="s">
        <v>6914</v>
      </c>
    </row>
    <row r="728" spans="1:13" ht="25.5">
      <c r="A728" s="584" t="s">
        <v>69</v>
      </c>
      <c r="B728" s="580" t="s">
        <v>2250</v>
      </c>
      <c r="C728" s="578" t="s">
        <v>2251</v>
      </c>
      <c r="D728" s="578"/>
      <c r="E728" s="565"/>
      <c r="F728" s="565" t="s">
        <v>1000</v>
      </c>
      <c r="G728" s="565"/>
      <c r="H728" s="565" t="s">
        <v>4392</v>
      </c>
      <c r="I728" s="565" t="s">
        <v>1225</v>
      </c>
      <c r="J728" s="600"/>
      <c r="K728" s="600" t="s">
        <v>5992</v>
      </c>
      <c r="M728" s="600" t="s">
        <v>1652</v>
      </c>
    </row>
    <row r="729" spans="1:13">
      <c r="A729" s="585" t="s">
        <v>70</v>
      </c>
      <c r="B729" s="581" t="s">
        <v>1884</v>
      </c>
      <c r="C729" s="578" t="s">
        <v>114</v>
      </c>
      <c r="D729" s="578"/>
      <c r="E729" s="578"/>
      <c r="F729" s="578" t="s">
        <v>1351</v>
      </c>
      <c r="G729" s="578"/>
      <c r="H729" s="578" t="s">
        <v>141</v>
      </c>
      <c r="I729" s="578"/>
      <c r="J729" s="600"/>
      <c r="M729" s="649" t="s">
        <v>6932</v>
      </c>
    </row>
    <row r="730" spans="1:13">
      <c r="A730" s="584" t="s">
        <v>71</v>
      </c>
      <c r="B730" s="580" t="s">
        <v>636</v>
      </c>
      <c r="C730" s="578" t="s">
        <v>2251</v>
      </c>
      <c r="D730" s="578"/>
      <c r="E730" s="578"/>
      <c r="F730" s="578"/>
      <c r="G730" s="578"/>
      <c r="H730" s="578"/>
      <c r="I730" s="578"/>
      <c r="J730" s="600"/>
      <c r="M730" s="597"/>
    </row>
    <row r="731" spans="1:13">
      <c r="A731" s="585" t="s">
        <v>72</v>
      </c>
      <c r="B731" s="581" t="s">
        <v>536</v>
      </c>
      <c r="C731" s="578" t="s">
        <v>114</v>
      </c>
      <c r="D731" s="578"/>
      <c r="E731" s="578"/>
      <c r="F731" s="578"/>
      <c r="G731" s="578"/>
      <c r="H731" s="578"/>
      <c r="I731" s="578"/>
      <c r="J731" s="600"/>
      <c r="M731" s="597"/>
    </row>
    <row r="732" spans="1:13">
      <c r="A732" s="584" t="s">
        <v>73</v>
      </c>
      <c r="B732" s="580" t="s">
        <v>2252</v>
      </c>
      <c r="C732" s="578" t="s">
        <v>2251</v>
      </c>
      <c r="D732" s="578"/>
      <c r="E732" s="578"/>
      <c r="F732" s="578"/>
      <c r="G732" s="578"/>
      <c r="H732" s="578"/>
      <c r="I732" s="578"/>
      <c r="J732" s="600"/>
      <c r="M732" s="597"/>
    </row>
    <row r="733" spans="1:13">
      <c r="A733" s="585" t="s">
        <v>74</v>
      </c>
      <c r="B733" s="581" t="s">
        <v>464</v>
      </c>
      <c r="C733" s="578" t="s">
        <v>114</v>
      </c>
      <c r="D733" s="578"/>
      <c r="E733" s="578"/>
      <c r="F733" s="578"/>
      <c r="G733" s="578"/>
      <c r="H733" s="578"/>
      <c r="I733" s="578"/>
      <c r="J733" s="600"/>
      <c r="M733" s="597"/>
    </row>
    <row r="734" spans="1:13">
      <c r="A734" s="584" t="s">
        <v>75</v>
      </c>
      <c r="B734" s="580" t="s">
        <v>2253</v>
      </c>
      <c r="C734" s="578" t="s">
        <v>2251</v>
      </c>
      <c r="D734" s="578"/>
      <c r="E734" s="578"/>
      <c r="F734" s="578"/>
      <c r="G734" s="578"/>
      <c r="H734" s="578"/>
      <c r="I734" s="578"/>
      <c r="J734" s="600"/>
      <c r="M734" s="597"/>
    </row>
    <row r="735" spans="1:13">
      <c r="A735" s="585" t="s">
        <v>76</v>
      </c>
      <c r="B735" s="581" t="s">
        <v>410</v>
      </c>
      <c r="C735" s="578" t="s">
        <v>114</v>
      </c>
      <c r="D735" s="578"/>
      <c r="E735" s="578"/>
      <c r="F735" s="578"/>
      <c r="G735" s="578"/>
      <c r="H735" s="578"/>
      <c r="I735" s="578"/>
      <c r="J735" s="600"/>
      <c r="M735" s="597"/>
    </row>
    <row r="736" spans="1:13">
      <c r="A736" s="584" t="s">
        <v>77</v>
      </c>
      <c r="B736" s="580" t="s">
        <v>637</v>
      </c>
      <c r="C736" s="578" t="s">
        <v>2251</v>
      </c>
      <c r="D736" s="578"/>
      <c r="E736" s="578"/>
      <c r="F736" s="578"/>
      <c r="G736" s="578"/>
      <c r="H736" s="578"/>
      <c r="I736" s="578"/>
      <c r="J736" s="600"/>
      <c r="M736" s="597"/>
    </row>
    <row r="737" spans="1:13">
      <c r="A737" s="585" t="s">
        <v>78</v>
      </c>
      <c r="B737" s="581" t="s">
        <v>452</v>
      </c>
      <c r="C737" s="578" t="s">
        <v>114</v>
      </c>
      <c r="D737" s="578"/>
      <c r="E737" s="578"/>
      <c r="F737" s="578"/>
      <c r="G737" s="578"/>
      <c r="H737" s="578"/>
      <c r="I737" s="578"/>
      <c r="J737" s="600"/>
      <c r="M737" s="597"/>
    </row>
    <row r="738" spans="1:13">
      <c r="A738" s="584" t="s">
        <v>79</v>
      </c>
      <c r="B738" s="580" t="s">
        <v>114</v>
      </c>
      <c r="C738" s="578" t="s">
        <v>2251</v>
      </c>
      <c r="D738" s="578"/>
      <c r="E738" s="578"/>
      <c r="F738" s="578"/>
      <c r="G738" s="578"/>
      <c r="H738" s="578"/>
      <c r="I738" s="578"/>
      <c r="J738" s="600"/>
      <c r="M738" s="597"/>
    </row>
    <row r="739" spans="1:13">
      <c r="A739" s="585" t="s">
        <v>80</v>
      </c>
      <c r="B739" s="581" t="s">
        <v>114</v>
      </c>
      <c r="C739" s="578" t="s">
        <v>114</v>
      </c>
      <c r="D739" s="578"/>
      <c r="E739" s="578"/>
      <c r="F739" s="578"/>
      <c r="G739" s="578"/>
      <c r="H739" s="578"/>
      <c r="I739" s="578"/>
      <c r="J739" s="600"/>
      <c r="M739" s="597"/>
    </row>
    <row r="740" spans="1:13">
      <c r="A740" s="584" t="s">
        <v>81</v>
      </c>
      <c r="B740" s="580" t="s">
        <v>114</v>
      </c>
      <c r="C740" s="578" t="s">
        <v>2251</v>
      </c>
      <c r="D740" s="578"/>
      <c r="E740" s="578"/>
      <c r="F740" s="578"/>
      <c r="G740" s="578"/>
      <c r="H740" s="578"/>
      <c r="I740" s="578"/>
      <c r="J740" s="600"/>
      <c r="M740" s="597"/>
    </row>
    <row r="741" spans="1:13">
      <c r="A741" s="585" t="s">
        <v>82</v>
      </c>
      <c r="B741" s="581" t="s">
        <v>114</v>
      </c>
      <c r="C741" s="578" t="s">
        <v>114</v>
      </c>
      <c r="D741" s="578"/>
      <c r="E741" s="578"/>
      <c r="F741" s="578"/>
      <c r="G741" s="578"/>
      <c r="H741" s="578"/>
      <c r="I741" s="578"/>
      <c r="J741" s="600"/>
      <c r="M741" s="597"/>
    </row>
    <row r="742" spans="1:13">
      <c r="A742" s="584" t="s">
        <v>83</v>
      </c>
      <c r="B742" s="580" t="s">
        <v>114</v>
      </c>
      <c r="C742" s="578" t="s">
        <v>2251</v>
      </c>
      <c r="D742" s="578"/>
      <c r="E742" s="578"/>
      <c r="F742" s="578"/>
      <c r="G742" s="578"/>
      <c r="H742" s="578"/>
      <c r="I742" s="578"/>
      <c r="J742" s="600"/>
      <c r="M742" s="597"/>
    </row>
    <row r="743" spans="1:13">
      <c r="A743" s="585" t="s">
        <v>84</v>
      </c>
      <c r="B743" s="581" t="s">
        <v>114</v>
      </c>
      <c r="C743" s="578" t="s">
        <v>114</v>
      </c>
      <c r="D743" s="578"/>
      <c r="E743" s="578"/>
      <c r="F743" s="578"/>
      <c r="G743" s="578"/>
      <c r="H743" s="578"/>
      <c r="I743" s="578"/>
      <c r="J743" s="600"/>
      <c r="M743" s="597"/>
    </row>
    <row r="744" spans="1:13">
      <c r="A744" s="584" t="s">
        <v>85</v>
      </c>
      <c r="B744" s="580" t="s">
        <v>114</v>
      </c>
      <c r="C744" s="578" t="s">
        <v>2251</v>
      </c>
      <c r="D744" s="578"/>
      <c r="E744" s="578"/>
      <c r="F744" s="578"/>
      <c r="G744" s="578"/>
      <c r="H744" s="578"/>
      <c r="I744" s="578"/>
      <c r="J744" s="600"/>
      <c r="M744" s="597"/>
    </row>
    <row r="745" spans="1:13">
      <c r="A745" s="585" t="s">
        <v>86</v>
      </c>
      <c r="B745" s="581" t="s">
        <v>114</v>
      </c>
      <c r="C745" s="578" t="s">
        <v>114</v>
      </c>
      <c r="D745" s="578"/>
      <c r="E745" s="578"/>
      <c r="F745" s="578"/>
      <c r="G745" s="578"/>
      <c r="H745" s="578"/>
      <c r="I745" s="578"/>
      <c r="J745" s="600"/>
      <c r="M745" s="597"/>
    </row>
    <row r="746" spans="1:13">
      <c r="A746" s="584" t="s">
        <v>87</v>
      </c>
      <c r="B746" s="580" t="s">
        <v>114</v>
      </c>
      <c r="C746" s="578" t="s">
        <v>1003</v>
      </c>
      <c r="D746" s="578"/>
      <c r="E746" s="578"/>
      <c r="F746" s="578"/>
      <c r="G746" s="578"/>
      <c r="H746" s="578"/>
      <c r="I746" s="578"/>
      <c r="J746" s="600"/>
      <c r="M746" s="597"/>
    </row>
    <row r="747" spans="1:13">
      <c r="A747" s="585" t="s">
        <v>88</v>
      </c>
      <c r="B747" s="581" t="s">
        <v>114</v>
      </c>
      <c r="C747" s="578" t="s">
        <v>114</v>
      </c>
      <c r="D747" s="578"/>
      <c r="E747" s="578"/>
      <c r="F747" s="578"/>
      <c r="G747" s="578"/>
      <c r="H747" s="578"/>
      <c r="I747" s="578"/>
      <c r="J747" s="600"/>
      <c r="M747" s="597"/>
    </row>
    <row r="748" spans="1:13">
      <c r="A748" s="583" t="s">
        <v>39</v>
      </c>
      <c r="B748" s="582" t="s">
        <v>16</v>
      </c>
      <c r="C748" s="582" t="s">
        <v>1829</v>
      </c>
      <c r="D748" s="582" t="s">
        <v>1830</v>
      </c>
      <c r="E748" s="582" t="s">
        <v>2325</v>
      </c>
      <c r="F748" s="582">
        <v>2013</v>
      </c>
      <c r="G748" s="582" t="s">
        <v>3553</v>
      </c>
      <c r="H748" s="590" t="s">
        <v>4165</v>
      </c>
      <c r="I748" s="590" t="s">
        <v>4674</v>
      </c>
      <c r="J748" s="590" t="s">
        <v>4675</v>
      </c>
      <c r="K748" s="651" t="s">
        <v>5846</v>
      </c>
      <c r="L748" s="651" t="s">
        <v>6494</v>
      </c>
      <c r="M748" s="756" t="s">
        <v>6914</v>
      </c>
    </row>
    <row r="749" spans="1:13">
      <c r="A749" s="584" t="s">
        <v>69</v>
      </c>
      <c r="B749" s="580" t="s">
        <v>120</v>
      </c>
      <c r="C749" s="578" t="s">
        <v>191</v>
      </c>
      <c r="D749" s="578" t="s">
        <v>191</v>
      </c>
      <c r="E749" s="565"/>
      <c r="F749" s="565" t="s">
        <v>2446</v>
      </c>
      <c r="G749" s="565" t="s">
        <v>1518</v>
      </c>
      <c r="H749" s="565" t="s">
        <v>644</v>
      </c>
      <c r="I749" s="565" t="s">
        <v>191</v>
      </c>
      <c r="J749" s="600" t="s">
        <v>191</v>
      </c>
      <c r="K749" s="600" t="s">
        <v>5992</v>
      </c>
      <c r="M749" s="597"/>
    </row>
    <row r="750" spans="1:13">
      <c r="A750" s="585" t="s">
        <v>70</v>
      </c>
      <c r="B750" s="581" t="s">
        <v>259</v>
      </c>
      <c r="C750" s="578" t="s">
        <v>254</v>
      </c>
      <c r="D750" s="578" t="s">
        <v>254</v>
      </c>
      <c r="E750" s="578"/>
      <c r="F750" s="578" t="s">
        <v>3391</v>
      </c>
      <c r="G750" s="578" t="s">
        <v>3926</v>
      </c>
      <c r="H750" s="578" t="s">
        <v>4570</v>
      </c>
      <c r="I750" s="607" t="s">
        <v>358</v>
      </c>
      <c r="J750" s="600" t="s">
        <v>358</v>
      </c>
      <c r="M750" s="597"/>
    </row>
    <row r="751" spans="1:13">
      <c r="A751" s="584" t="s">
        <v>71</v>
      </c>
      <c r="B751" s="580" t="s">
        <v>119</v>
      </c>
      <c r="C751" s="578" t="s">
        <v>1006</v>
      </c>
      <c r="D751" s="578" t="s">
        <v>114</v>
      </c>
      <c r="E751" s="578"/>
      <c r="F751" s="578"/>
      <c r="G751" s="578"/>
      <c r="H751" s="578"/>
      <c r="I751" s="578"/>
      <c r="J751" s="600" t="s">
        <v>2057</v>
      </c>
      <c r="M751" s="597"/>
    </row>
    <row r="752" spans="1:13">
      <c r="A752" s="585" t="s">
        <v>72</v>
      </c>
      <c r="B752" s="581" t="s">
        <v>259</v>
      </c>
      <c r="C752" s="578" t="s">
        <v>254</v>
      </c>
      <c r="D752" s="578" t="s">
        <v>114</v>
      </c>
      <c r="E752" s="578"/>
      <c r="F752" s="578"/>
      <c r="G752" s="578"/>
      <c r="H752" s="578"/>
      <c r="I752" s="578"/>
      <c r="J752" s="600" t="s">
        <v>409</v>
      </c>
      <c r="M752" s="597"/>
    </row>
    <row r="753" spans="1:13">
      <c r="A753" s="584" t="s">
        <v>73</v>
      </c>
      <c r="B753" s="580" t="s">
        <v>638</v>
      </c>
      <c r="C753" s="578" t="s">
        <v>2254</v>
      </c>
      <c r="D753" s="578" t="s">
        <v>114</v>
      </c>
      <c r="E753" s="578"/>
      <c r="F753" s="578"/>
      <c r="G753" s="578"/>
      <c r="H753" s="578"/>
      <c r="I753" s="578"/>
      <c r="J753" s="600" t="s">
        <v>5158</v>
      </c>
      <c r="M753" s="597"/>
    </row>
    <row r="754" spans="1:13">
      <c r="A754" s="585" t="s">
        <v>74</v>
      </c>
      <c r="B754" s="581" t="s">
        <v>147</v>
      </c>
      <c r="C754" s="578" t="s">
        <v>1010</v>
      </c>
      <c r="D754" s="578" t="s">
        <v>114</v>
      </c>
      <c r="E754" s="578"/>
      <c r="F754" s="578"/>
      <c r="G754" s="578"/>
      <c r="H754" s="578"/>
      <c r="I754" s="578"/>
      <c r="J754" s="600" t="s">
        <v>5022</v>
      </c>
      <c r="M754" s="597"/>
    </row>
    <row r="755" spans="1:13">
      <c r="A755" s="584" t="s">
        <v>75</v>
      </c>
      <c r="B755" s="580" t="s">
        <v>219</v>
      </c>
      <c r="C755" s="578" t="s">
        <v>114</v>
      </c>
      <c r="D755" s="578" t="s">
        <v>114</v>
      </c>
      <c r="E755" s="578"/>
      <c r="F755" s="578"/>
      <c r="G755" s="578"/>
      <c r="H755" s="578"/>
      <c r="I755" s="578"/>
      <c r="J755" s="600"/>
      <c r="M755" s="597"/>
    </row>
    <row r="756" spans="1:13">
      <c r="A756" s="585" t="s">
        <v>76</v>
      </c>
      <c r="B756" s="581" t="s">
        <v>259</v>
      </c>
      <c r="C756" s="578" t="s">
        <v>114</v>
      </c>
      <c r="D756" s="578" t="s">
        <v>114</v>
      </c>
      <c r="E756" s="578"/>
      <c r="F756" s="578"/>
      <c r="G756" s="578"/>
      <c r="H756" s="578"/>
      <c r="I756" s="578"/>
      <c r="J756" s="600"/>
      <c r="M756" s="597"/>
    </row>
    <row r="757" spans="1:13">
      <c r="A757" s="584" t="s">
        <v>77</v>
      </c>
      <c r="B757" s="580" t="s">
        <v>191</v>
      </c>
      <c r="C757" s="578" t="s">
        <v>114</v>
      </c>
      <c r="D757" s="578" t="s">
        <v>114</v>
      </c>
      <c r="E757" s="578"/>
      <c r="F757" s="578"/>
      <c r="G757" s="578"/>
      <c r="H757" s="578"/>
      <c r="I757" s="578"/>
      <c r="J757" s="600"/>
      <c r="M757" s="597"/>
    </row>
    <row r="758" spans="1:13">
      <c r="A758" s="585" t="s">
        <v>78</v>
      </c>
      <c r="B758" s="581" t="s">
        <v>254</v>
      </c>
      <c r="C758" s="578" t="s">
        <v>114</v>
      </c>
      <c r="D758" s="578" t="s">
        <v>114</v>
      </c>
      <c r="E758" s="578"/>
      <c r="F758" s="578"/>
      <c r="G758" s="578"/>
      <c r="H758" s="578"/>
      <c r="I758" s="578"/>
      <c r="J758" s="600"/>
      <c r="M758" s="597"/>
    </row>
    <row r="759" spans="1:13">
      <c r="A759" s="584" t="s">
        <v>79</v>
      </c>
      <c r="B759" s="580" t="s">
        <v>639</v>
      </c>
      <c r="C759" s="578" t="s">
        <v>114</v>
      </c>
      <c r="D759" s="578" t="s">
        <v>114</v>
      </c>
      <c r="E759" s="578"/>
      <c r="F759" s="578"/>
      <c r="G759" s="578"/>
      <c r="H759" s="578"/>
      <c r="I759" s="578"/>
      <c r="J759" s="600"/>
      <c r="M759" s="597"/>
    </row>
    <row r="760" spans="1:13">
      <c r="A760" s="585" t="s">
        <v>80</v>
      </c>
      <c r="B760" s="581" t="s">
        <v>254</v>
      </c>
      <c r="C760" s="578" t="s">
        <v>114</v>
      </c>
      <c r="D760" s="578" t="s">
        <v>114</v>
      </c>
      <c r="E760" s="578"/>
      <c r="F760" s="578"/>
      <c r="G760" s="578"/>
      <c r="H760" s="578"/>
      <c r="I760" s="578"/>
      <c r="J760" s="600"/>
      <c r="M760" s="597"/>
    </row>
    <row r="761" spans="1:13">
      <c r="A761" s="584" t="s">
        <v>81</v>
      </c>
      <c r="B761" s="580" t="s">
        <v>114</v>
      </c>
      <c r="C761" s="578" t="s">
        <v>114</v>
      </c>
      <c r="D761" s="578" t="s">
        <v>114</v>
      </c>
      <c r="E761" s="578"/>
      <c r="F761" s="578"/>
      <c r="G761" s="578"/>
      <c r="H761" s="578"/>
      <c r="I761" s="578"/>
      <c r="J761" s="600"/>
      <c r="M761" s="597"/>
    </row>
    <row r="762" spans="1:13">
      <c r="A762" s="585" t="s">
        <v>82</v>
      </c>
      <c r="B762" s="581" t="s">
        <v>114</v>
      </c>
      <c r="C762" s="578" t="s">
        <v>114</v>
      </c>
      <c r="D762" s="578" t="s">
        <v>114</v>
      </c>
      <c r="E762" s="578"/>
      <c r="F762" s="578"/>
      <c r="G762" s="578"/>
      <c r="H762" s="578"/>
      <c r="I762" s="578"/>
      <c r="J762" s="600"/>
      <c r="M762" s="597"/>
    </row>
    <row r="763" spans="1:13">
      <c r="A763" s="584" t="s">
        <v>83</v>
      </c>
      <c r="B763" s="580" t="s">
        <v>114</v>
      </c>
      <c r="C763" s="578" t="s">
        <v>114</v>
      </c>
      <c r="D763" s="578" t="s">
        <v>114</v>
      </c>
      <c r="E763" s="578"/>
      <c r="F763" s="578"/>
      <c r="G763" s="578"/>
      <c r="H763" s="578"/>
      <c r="I763" s="578"/>
      <c r="J763" s="600"/>
      <c r="M763" s="597"/>
    </row>
    <row r="764" spans="1:13">
      <c r="A764" s="585" t="s">
        <v>84</v>
      </c>
      <c r="B764" s="581" t="s">
        <v>114</v>
      </c>
      <c r="C764" s="578" t="s">
        <v>114</v>
      </c>
      <c r="D764" s="578" t="s">
        <v>114</v>
      </c>
      <c r="E764" s="578"/>
      <c r="F764" s="578"/>
      <c r="G764" s="578"/>
      <c r="H764" s="578"/>
      <c r="I764" s="578"/>
      <c r="J764" s="600"/>
      <c r="M764" s="597"/>
    </row>
    <row r="765" spans="1:13">
      <c r="A765" s="584" t="s">
        <v>85</v>
      </c>
      <c r="B765" s="580" t="s">
        <v>114</v>
      </c>
      <c r="C765" s="578" t="s">
        <v>114</v>
      </c>
      <c r="D765" s="578" t="s">
        <v>114</v>
      </c>
      <c r="E765" s="578"/>
      <c r="F765" s="578"/>
      <c r="G765" s="578"/>
      <c r="H765" s="578"/>
      <c r="I765" s="578"/>
      <c r="J765" s="600"/>
      <c r="M765" s="597"/>
    </row>
    <row r="766" spans="1:13">
      <c r="A766" s="585" t="s">
        <v>86</v>
      </c>
      <c r="B766" s="581" t="s">
        <v>114</v>
      </c>
      <c r="C766" s="578" t="s">
        <v>114</v>
      </c>
      <c r="D766" s="578" t="s">
        <v>114</v>
      </c>
      <c r="E766" s="578"/>
      <c r="F766" s="578"/>
      <c r="G766" s="578"/>
      <c r="H766" s="578"/>
      <c r="I766" s="578"/>
      <c r="J766" s="600"/>
      <c r="M766" s="597"/>
    </row>
    <row r="767" spans="1:13">
      <c r="A767" s="584" t="s">
        <v>87</v>
      </c>
      <c r="B767" s="580" t="s">
        <v>114</v>
      </c>
      <c r="C767" s="578" t="s">
        <v>114</v>
      </c>
      <c r="D767" s="578" t="s">
        <v>114</v>
      </c>
      <c r="E767" s="578"/>
      <c r="F767" s="578"/>
      <c r="G767" s="578"/>
      <c r="H767" s="578"/>
      <c r="I767" s="578"/>
      <c r="J767" s="600"/>
      <c r="M767" s="597"/>
    </row>
    <row r="768" spans="1:13">
      <c r="A768" s="585" t="s">
        <v>88</v>
      </c>
      <c r="B768" s="581" t="s">
        <v>114</v>
      </c>
      <c r="C768" s="578" t="s">
        <v>114</v>
      </c>
      <c r="D768" s="578" t="s">
        <v>114</v>
      </c>
      <c r="E768" s="578"/>
      <c r="F768" s="578"/>
      <c r="G768" s="578"/>
      <c r="H768" s="578"/>
      <c r="I768" s="578"/>
      <c r="J768" s="600"/>
      <c r="M768" s="597"/>
    </row>
    <row r="769" spans="1:13">
      <c r="A769" s="584" t="s">
        <v>687</v>
      </c>
      <c r="B769" s="580"/>
      <c r="C769" s="578"/>
      <c r="D769" s="578"/>
      <c r="E769" s="565"/>
      <c r="F769" s="565"/>
      <c r="G769" s="565"/>
      <c r="H769" s="565"/>
      <c r="I769" s="565"/>
      <c r="J769" s="600"/>
      <c r="M769" s="597"/>
    </row>
    <row r="770" spans="1:13">
      <c r="A770" s="585" t="s">
        <v>688</v>
      </c>
      <c r="B770" s="581"/>
      <c r="C770" s="578"/>
      <c r="D770" s="578"/>
      <c r="E770" s="578"/>
      <c r="F770" s="578"/>
      <c r="G770" s="578"/>
      <c r="H770" s="578"/>
      <c r="I770" s="578"/>
      <c r="J770" s="600"/>
      <c r="M770" s="597"/>
    </row>
    <row r="771" spans="1:13">
      <c r="A771" s="584" t="s">
        <v>689</v>
      </c>
      <c r="B771" s="580"/>
      <c r="C771" s="578"/>
      <c r="D771" s="578"/>
      <c r="E771" s="578"/>
      <c r="F771" s="578"/>
      <c r="G771" s="578"/>
      <c r="H771" s="578"/>
      <c r="I771" s="578"/>
      <c r="J771" s="600"/>
      <c r="M771" s="597"/>
    </row>
    <row r="772" spans="1:13">
      <c r="A772" s="585" t="s">
        <v>690</v>
      </c>
      <c r="B772" s="581"/>
      <c r="C772" s="578"/>
      <c r="D772" s="578"/>
      <c r="E772" s="578"/>
      <c r="F772" s="578"/>
      <c r="G772" s="578"/>
      <c r="H772" s="578"/>
      <c r="I772" s="578"/>
      <c r="J772" s="600"/>
      <c r="M772" s="597"/>
    </row>
    <row r="773" spans="1:13">
      <c r="A773" s="584" t="s">
        <v>691</v>
      </c>
      <c r="B773" s="580"/>
      <c r="C773" s="578"/>
      <c r="D773" s="578"/>
      <c r="E773" s="578"/>
      <c r="F773" s="578"/>
      <c r="G773" s="578"/>
      <c r="H773" s="578"/>
      <c r="I773" s="578"/>
      <c r="J773" s="600"/>
      <c r="M773" s="597"/>
    </row>
    <row r="774" spans="1:13">
      <c r="A774" s="585" t="s">
        <v>692</v>
      </c>
      <c r="B774" s="581"/>
      <c r="C774" s="578"/>
      <c r="D774" s="578"/>
      <c r="E774" s="578"/>
      <c r="F774" s="578"/>
      <c r="G774" s="578"/>
      <c r="H774" s="578"/>
      <c r="I774" s="578"/>
      <c r="J774" s="600"/>
      <c r="M774" s="597"/>
    </row>
    <row r="775" spans="1:13">
      <c r="A775" s="584" t="s">
        <v>693</v>
      </c>
      <c r="B775" s="580"/>
      <c r="C775" s="578"/>
      <c r="D775" s="578"/>
      <c r="E775" s="578"/>
      <c r="F775" s="578"/>
      <c r="G775" s="578"/>
      <c r="H775" s="578"/>
      <c r="I775" s="578"/>
      <c r="J775" s="600"/>
      <c r="M775" s="597"/>
    </row>
    <row r="776" spans="1:13">
      <c r="A776" s="585" t="s">
        <v>694</v>
      </c>
      <c r="B776" s="581"/>
      <c r="C776" s="578"/>
      <c r="D776" s="578"/>
      <c r="E776" s="578"/>
      <c r="F776" s="578"/>
      <c r="G776" s="578"/>
      <c r="H776" s="578"/>
      <c r="I776" s="578"/>
      <c r="J776" s="600"/>
      <c r="M776" s="597"/>
    </row>
    <row r="777" spans="1:13">
      <c r="A777" s="584" t="s">
        <v>695</v>
      </c>
      <c r="B777" s="580"/>
      <c r="C777" s="578"/>
      <c r="D777" s="578"/>
      <c r="E777" s="578"/>
      <c r="F777" s="578"/>
      <c r="G777" s="578"/>
      <c r="H777" s="578"/>
      <c r="I777" s="578"/>
      <c r="J777" s="600"/>
      <c r="M777" s="597"/>
    </row>
    <row r="778" spans="1:13">
      <c r="A778" s="585" t="s">
        <v>696</v>
      </c>
      <c r="B778" s="581"/>
      <c r="C778" s="578"/>
      <c r="D778" s="578"/>
      <c r="E778" s="578"/>
      <c r="F778" s="578"/>
      <c r="G778" s="578"/>
      <c r="H778" s="578"/>
      <c r="I778" s="578"/>
      <c r="J778" s="600"/>
      <c r="M778" s="597"/>
    </row>
    <row r="779" spans="1:13">
      <c r="A779" s="584" t="s">
        <v>697</v>
      </c>
      <c r="B779" s="580"/>
      <c r="C779" s="578"/>
      <c r="D779" s="578"/>
      <c r="E779" s="578"/>
      <c r="F779" s="578"/>
      <c r="G779" s="578"/>
      <c r="H779" s="578"/>
      <c r="I779" s="578"/>
      <c r="J779" s="600"/>
      <c r="M779" s="597"/>
    </row>
    <row r="780" spans="1:13">
      <c r="A780" s="585" t="s">
        <v>698</v>
      </c>
      <c r="B780" s="581"/>
      <c r="C780" s="578"/>
      <c r="D780" s="578"/>
      <c r="E780" s="578"/>
      <c r="F780" s="578"/>
      <c r="G780" s="578"/>
      <c r="H780" s="578"/>
      <c r="I780" s="578"/>
      <c r="J780" s="600"/>
      <c r="M780" s="597"/>
    </row>
    <row r="781" spans="1:13">
      <c r="A781" s="584" t="s">
        <v>699</v>
      </c>
      <c r="B781" s="580"/>
      <c r="C781" s="578"/>
      <c r="D781" s="578"/>
      <c r="E781" s="578"/>
      <c r="F781" s="578"/>
      <c r="G781" s="578"/>
      <c r="H781" s="578"/>
      <c r="I781" s="578"/>
      <c r="J781" s="600"/>
      <c r="M781" s="597"/>
    </row>
    <row r="782" spans="1:13">
      <c r="A782" s="585" t="s">
        <v>700</v>
      </c>
      <c r="B782" s="581"/>
      <c r="C782" s="578"/>
      <c r="D782" s="578"/>
      <c r="E782" s="578"/>
      <c r="F782" s="578"/>
      <c r="G782" s="578"/>
      <c r="H782" s="578"/>
      <c r="I782" s="578"/>
      <c r="J782" s="600"/>
      <c r="M782" s="597"/>
    </row>
    <row r="783" spans="1:13">
      <c r="A783" s="584" t="s">
        <v>2317</v>
      </c>
      <c r="B783" s="580"/>
      <c r="C783" s="578"/>
      <c r="D783" s="578"/>
      <c r="E783" s="578"/>
      <c r="F783" s="578"/>
      <c r="G783" s="578"/>
      <c r="H783" s="578"/>
      <c r="I783" s="578"/>
      <c r="J783" s="600"/>
      <c r="M783" s="597"/>
    </row>
    <row r="784" spans="1:13">
      <c r="A784" s="585" t="s">
        <v>2318</v>
      </c>
      <c r="B784" s="581"/>
      <c r="C784" s="578"/>
      <c r="D784" s="578"/>
      <c r="E784" s="578"/>
      <c r="F784" s="578"/>
      <c r="G784" s="578"/>
      <c r="H784" s="578"/>
      <c r="I784" s="578"/>
      <c r="J784" s="600"/>
      <c r="M784" s="597"/>
    </row>
    <row r="785" spans="1:13">
      <c r="A785" s="584" t="s">
        <v>2319</v>
      </c>
      <c r="B785" s="580"/>
      <c r="C785" s="578"/>
      <c r="D785" s="578"/>
      <c r="E785" s="578"/>
      <c r="F785" s="578"/>
      <c r="G785" s="578"/>
      <c r="H785" s="578"/>
      <c r="I785" s="578"/>
      <c r="J785" s="600"/>
      <c r="M785" s="597"/>
    </row>
    <row r="786" spans="1:13">
      <c r="A786" s="585" t="s">
        <v>2320</v>
      </c>
      <c r="B786" s="581"/>
      <c r="C786" s="578"/>
      <c r="D786" s="578"/>
      <c r="E786" s="578"/>
      <c r="F786" s="578"/>
      <c r="G786" s="578"/>
      <c r="H786" s="578"/>
      <c r="I786" s="578"/>
      <c r="J786" s="600"/>
      <c r="M786" s="597"/>
    </row>
    <row r="787" spans="1:13">
      <c r="A787" s="584" t="s">
        <v>2321</v>
      </c>
      <c r="B787" s="580"/>
      <c r="C787" s="578"/>
      <c r="D787" s="578"/>
      <c r="E787" s="578"/>
      <c r="F787" s="578"/>
      <c r="G787" s="578"/>
      <c r="H787" s="578"/>
      <c r="I787" s="578"/>
      <c r="J787" s="600"/>
      <c r="M787" s="597"/>
    </row>
    <row r="788" spans="1:13">
      <c r="A788" s="585" t="s">
        <v>2322</v>
      </c>
      <c r="B788" s="581"/>
      <c r="C788" s="578"/>
      <c r="D788" s="578"/>
      <c r="E788" s="578"/>
      <c r="F788" s="578"/>
      <c r="G788" s="578"/>
      <c r="H788" s="578"/>
      <c r="I788" s="578"/>
      <c r="J788" s="600"/>
      <c r="M788" s="597"/>
    </row>
    <row r="789" spans="1:13">
      <c r="A789" s="583" t="s">
        <v>40</v>
      </c>
      <c r="B789" s="582" t="s">
        <v>16</v>
      </c>
      <c r="C789" s="582" t="s">
        <v>1829</v>
      </c>
      <c r="D789" s="582" t="s">
        <v>1830</v>
      </c>
      <c r="E789" s="582" t="s">
        <v>2325</v>
      </c>
      <c r="F789" s="582">
        <v>2013</v>
      </c>
      <c r="G789" s="582" t="s">
        <v>3553</v>
      </c>
      <c r="H789" s="590" t="s">
        <v>4165</v>
      </c>
      <c r="I789" s="590" t="s">
        <v>4674</v>
      </c>
      <c r="J789" s="590" t="s">
        <v>4675</v>
      </c>
      <c r="K789" s="651" t="s">
        <v>5846</v>
      </c>
      <c r="L789" s="651" t="s">
        <v>6494</v>
      </c>
      <c r="M789" s="756" t="s">
        <v>6914</v>
      </c>
    </row>
    <row r="790" spans="1:13">
      <c r="A790" s="584" t="s">
        <v>69</v>
      </c>
      <c r="B790" s="580" t="s">
        <v>122</v>
      </c>
      <c r="C790" s="578" t="s">
        <v>1018</v>
      </c>
      <c r="D790" s="578" t="s">
        <v>191</v>
      </c>
      <c r="E790" s="565"/>
      <c r="F790" s="565" t="s">
        <v>3285</v>
      </c>
      <c r="G790" s="565"/>
      <c r="H790" s="565" t="s">
        <v>4353</v>
      </c>
      <c r="I790" s="565" t="s">
        <v>1225</v>
      </c>
      <c r="J790" s="600"/>
      <c r="K790" s="600" t="s">
        <v>5992</v>
      </c>
      <c r="M790" s="597"/>
    </row>
    <row r="791" spans="1:13">
      <c r="A791" s="585" t="s">
        <v>70</v>
      </c>
      <c r="B791" s="581" t="s">
        <v>386</v>
      </c>
      <c r="C791" s="578" t="s">
        <v>454</v>
      </c>
      <c r="D791" s="578" t="s">
        <v>1268</v>
      </c>
      <c r="E791" s="578"/>
      <c r="F791" s="578" t="s">
        <v>181</v>
      </c>
      <c r="G791" s="578"/>
      <c r="H791" s="578" t="s">
        <v>753</v>
      </c>
      <c r="I791" s="578"/>
      <c r="J791" s="600"/>
      <c r="M791" s="597"/>
    </row>
    <row r="792" spans="1:13">
      <c r="A792" s="584" t="s">
        <v>71</v>
      </c>
      <c r="B792" s="580" t="s">
        <v>219</v>
      </c>
      <c r="C792" s="578" t="s">
        <v>191</v>
      </c>
      <c r="D792" s="578" t="s">
        <v>114</v>
      </c>
      <c r="E792" s="578"/>
      <c r="F792" s="578"/>
      <c r="G792" s="578"/>
      <c r="H792" s="578" t="s">
        <v>1322</v>
      </c>
      <c r="I792" s="578"/>
      <c r="J792" s="600"/>
      <c r="M792" s="597"/>
    </row>
    <row r="793" spans="1:13">
      <c r="A793" s="585" t="s">
        <v>72</v>
      </c>
      <c r="B793" s="581" t="s">
        <v>387</v>
      </c>
      <c r="C793" s="578" t="s">
        <v>1268</v>
      </c>
      <c r="D793" s="578" t="s">
        <v>114</v>
      </c>
      <c r="E793" s="578"/>
      <c r="F793" s="578"/>
      <c r="G793" s="578"/>
      <c r="H793" s="578" t="s">
        <v>3705</v>
      </c>
      <c r="I793" s="578"/>
      <c r="J793" s="600"/>
      <c r="M793" s="597"/>
    </row>
    <row r="794" spans="1:13">
      <c r="A794" s="584" t="s">
        <v>73</v>
      </c>
      <c r="B794" s="580" t="s">
        <v>246</v>
      </c>
      <c r="C794" s="578" t="s">
        <v>114</v>
      </c>
      <c r="D794" s="578" t="s">
        <v>114</v>
      </c>
      <c r="E794" s="578"/>
      <c r="F794" s="578"/>
      <c r="G794" s="578"/>
      <c r="H794" s="578"/>
      <c r="I794" s="578"/>
      <c r="J794" s="600"/>
      <c r="M794" s="597"/>
    </row>
    <row r="795" spans="1:13">
      <c r="A795" s="585" t="s">
        <v>74</v>
      </c>
      <c r="B795" s="581" t="s">
        <v>388</v>
      </c>
      <c r="C795" s="578" t="s">
        <v>114</v>
      </c>
      <c r="D795" s="578" t="s">
        <v>114</v>
      </c>
      <c r="E795" s="578"/>
      <c r="F795" s="578"/>
      <c r="G795" s="578"/>
      <c r="H795" s="578"/>
      <c r="I795" s="578"/>
      <c r="J795" s="600"/>
      <c r="M795" s="597"/>
    </row>
    <row r="796" spans="1:13">
      <c r="A796" s="584" t="s">
        <v>75</v>
      </c>
      <c r="B796" s="580" t="s">
        <v>191</v>
      </c>
      <c r="C796" s="578" t="s">
        <v>114</v>
      </c>
      <c r="D796" s="578" t="s">
        <v>114</v>
      </c>
      <c r="E796" s="578"/>
      <c r="F796" s="578"/>
      <c r="G796" s="578"/>
      <c r="H796" s="578"/>
      <c r="I796" s="578"/>
      <c r="J796" s="600"/>
      <c r="M796" s="597"/>
    </row>
    <row r="797" spans="1:13">
      <c r="A797" s="585" t="s">
        <v>76</v>
      </c>
      <c r="B797" s="581" t="s">
        <v>389</v>
      </c>
      <c r="C797" s="578" t="s">
        <v>114</v>
      </c>
      <c r="D797" s="578" t="s">
        <v>114</v>
      </c>
      <c r="E797" s="578"/>
      <c r="F797" s="578"/>
      <c r="G797" s="578"/>
      <c r="H797" s="578"/>
      <c r="I797" s="578"/>
      <c r="J797" s="600"/>
      <c r="M797" s="597"/>
    </row>
    <row r="798" spans="1:13">
      <c r="A798" s="584" t="s">
        <v>77</v>
      </c>
      <c r="B798" s="580" t="s">
        <v>240</v>
      </c>
      <c r="C798" s="578" t="s">
        <v>114</v>
      </c>
      <c r="D798" s="578" t="s">
        <v>114</v>
      </c>
      <c r="E798" s="578"/>
      <c r="F798" s="578"/>
      <c r="G798" s="578"/>
      <c r="H798" s="578"/>
      <c r="I798" s="578"/>
      <c r="J798" s="600"/>
      <c r="M798" s="597"/>
    </row>
    <row r="799" spans="1:13">
      <c r="A799" s="585" t="s">
        <v>78</v>
      </c>
      <c r="B799" s="581" t="s">
        <v>386</v>
      </c>
      <c r="C799" s="578" t="s">
        <v>114</v>
      </c>
      <c r="D799" s="578" t="s">
        <v>114</v>
      </c>
      <c r="E799" s="578"/>
      <c r="F799" s="578"/>
      <c r="G799" s="578"/>
      <c r="H799" s="578"/>
      <c r="I799" s="578"/>
      <c r="J799" s="600"/>
      <c r="M799" s="597"/>
    </row>
    <row r="800" spans="1:13">
      <c r="A800" s="584" t="s">
        <v>79</v>
      </c>
      <c r="B800" s="580" t="s">
        <v>646</v>
      </c>
      <c r="C800" s="578" t="s">
        <v>114</v>
      </c>
      <c r="D800" s="578" t="s">
        <v>114</v>
      </c>
      <c r="E800" s="578"/>
      <c r="F800" s="578"/>
      <c r="G800" s="578"/>
      <c r="H800" s="578"/>
      <c r="I800" s="578"/>
      <c r="J800" s="600"/>
      <c r="M800" s="597"/>
    </row>
    <row r="801" spans="1:13">
      <c r="A801" s="585" t="s">
        <v>80</v>
      </c>
      <c r="B801" s="581" t="s">
        <v>390</v>
      </c>
      <c r="C801" s="578" t="s">
        <v>114</v>
      </c>
      <c r="D801" s="578" t="s">
        <v>114</v>
      </c>
      <c r="E801" s="578"/>
      <c r="F801" s="578"/>
      <c r="G801" s="578"/>
      <c r="H801" s="578"/>
      <c r="I801" s="578"/>
      <c r="J801" s="600"/>
      <c r="M801" s="597"/>
    </row>
    <row r="802" spans="1:13">
      <c r="A802" s="584" t="s">
        <v>81</v>
      </c>
      <c r="B802" s="580" t="s">
        <v>114</v>
      </c>
      <c r="C802" s="578" t="s">
        <v>114</v>
      </c>
      <c r="D802" s="578" t="s">
        <v>114</v>
      </c>
      <c r="E802" s="578"/>
      <c r="F802" s="578"/>
      <c r="G802" s="578"/>
      <c r="H802" s="578"/>
      <c r="I802" s="578"/>
      <c r="J802" s="600"/>
      <c r="M802" s="597"/>
    </row>
    <row r="803" spans="1:13">
      <c r="A803" s="585" t="s">
        <v>82</v>
      </c>
      <c r="B803" s="581" t="s">
        <v>114</v>
      </c>
      <c r="C803" s="578" t="s">
        <v>114</v>
      </c>
      <c r="D803" s="578" t="s">
        <v>114</v>
      </c>
      <c r="E803" s="578"/>
      <c r="F803" s="578"/>
      <c r="G803" s="578"/>
      <c r="H803" s="578"/>
      <c r="I803" s="578"/>
      <c r="J803" s="600"/>
      <c r="M803" s="597"/>
    </row>
    <row r="804" spans="1:13">
      <c r="A804" s="584" t="s">
        <v>83</v>
      </c>
      <c r="B804" s="580" t="s">
        <v>114</v>
      </c>
      <c r="C804" s="578" t="s">
        <v>114</v>
      </c>
      <c r="D804" s="578" t="s">
        <v>114</v>
      </c>
      <c r="E804" s="578"/>
      <c r="F804" s="578"/>
      <c r="G804" s="578"/>
      <c r="H804" s="578"/>
      <c r="I804" s="578"/>
      <c r="J804" s="600"/>
      <c r="M804" s="597"/>
    </row>
    <row r="805" spans="1:13">
      <c r="A805" s="585" t="s">
        <v>84</v>
      </c>
      <c r="B805" s="581" t="s">
        <v>114</v>
      </c>
      <c r="C805" s="578" t="s">
        <v>114</v>
      </c>
      <c r="D805" s="578" t="s">
        <v>114</v>
      </c>
      <c r="E805" s="578"/>
      <c r="F805" s="578"/>
      <c r="G805" s="578"/>
      <c r="H805" s="578"/>
      <c r="I805" s="578"/>
      <c r="J805" s="600"/>
      <c r="M805" s="597"/>
    </row>
    <row r="806" spans="1:13">
      <c r="A806" s="584" t="s">
        <v>85</v>
      </c>
      <c r="B806" s="580" t="s">
        <v>114</v>
      </c>
      <c r="C806" s="578" t="s">
        <v>114</v>
      </c>
      <c r="D806" s="578" t="s">
        <v>114</v>
      </c>
      <c r="E806" s="578"/>
      <c r="F806" s="578"/>
      <c r="G806" s="578"/>
      <c r="H806" s="578"/>
      <c r="I806" s="578"/>
      <c r="J806" s="600"/>
      <c r="M806" s="597"/>
    </row>
    <row r="807" spans="1:13">
      <c r="A807" s="585" t="s">
        <v>86</v>
      </c>
      <c r="B807" s="581" t="s">
        <v>114</v>
      </c>
      <c r="C807" s="578" t="s">
        <v>114</v>
      </c>
      <c r="D807" s="578" t="s">
        <v>114</v>
      </c>
      <c r="E807" s="578"/>
      <c r="F807" s="578"/>
      <c r="G807" s="578"/>
      <c r="H807" s="578"/>
      <c r="I807" s="578"/>
      <c r="J807" s="600"/>
      <c r="M807" s="597"/>
    </row>
    <row r="808" spans="1:13">
      <c r="A808" s="584" t="s">
        <v>87</v>
      </c>
      <c r="B808" s="580" t="s">
        <v>114</v>
      </c>
      <c r="C808" s="578" t="s">
        <v>114</v>
      </c>
      <c r="D808" s="578" t="s">
        <v>114</v>
      </c>
      <c r="E808" s="578"/>
      <c r="F808" s="578"/>
      <c r="G808" s="578"/>
      <c r="H808" s="578"/>
      <c r="I808" s="578"/>
      <c r="J808" s="600"/>
      <c r="M808" s="597"/>
    </row>
    <row r="809" spans="1:13">
      <c r="A809" s="585" t="s">
        <v>88</v>
      </c>
      <c r="B809" s="581" t="s">
        <v>114</v>
      </c>
      <c r="C809" s="578" t="s">
        <v>114</v>
      </c>
      <c r="D809" s="578" t="s">
        <v>114</v>
      </c>
      <c r="E809" s="578"/>
      <c r="F809" s="578"/>
      <c r="G809" s="578"/>
      <c r="H809" s="578"/>
      <c r="I809" s="578"/>
      <c r="J809" s="600"/>
      <c r="M809" s="597"/>
    </row>
    <row r="810" spans="1:13">
      <c r="A810" s="583" t="s">
        <v>41</v>
      </c>
      <c r="B810" s="582" t="s">
        <v>16</v>
      </c>
      <c r="C810" s="582" t="s">
        <v>1829</v>
      </c>
      <c r="D810" s="582" t="s">
        <v>1830</v>
      </c>
      <c r="E810" s="582" t="s">
        <v>2325</v>
      </c>
      <c r="F810" s="582">
        <v>2013</v>
      </c>
      <c r="G810" s="582" t="s">
        <v>3553</v>
      </c>
      <c r="H810" s="590" t="s">
        <v>4165</v>
      </c>
      <c r="I810" s="590" t="s">
        <v>4674</v>
      </c>
      <c r="J810" s="590" t="s">
        <v>4675</v>
      </c>
      <c r="K810" s="651" t="s">
        <v>5846</v>
      </c>
      <c r="L810" s="651" t="s">
        <v>6494</v>
      </c>
      <c r="M810" s="756" t="s">
        <v>6914</v>
      </c>
    </row>
    <row r="811" spans="1:13">
      <c r="A811" s="584" t="s">
        <v>69</v>
      </c>
      <c r="B811" s="580" t="s">
        <v>2255</v>
      </c>
      <c r="C811" s="578" t="s">
        <v>2157</v>
      </c>
      <c r="D811" s="578" t="s">
        <v>2256</v>
      </c>
      <c r="E811" s="565" t="s">
        <v>1047</v>
      </c>
      <c r="F811" s="565" t="s">
        <v>1047</v>
      </c>
      <c r="G811" s="565"/>
      <c r="H811" s="565"/>
      <c r="I811" s="565" t="s">
        <v>5257</v>
      </c>
      <c r="J811" s="600" t="s">
        <v>5159</v>
      </c>
      <c r="K811" s="600" t="s">
        <v>5992</v>
      </c>
      <c r="M811" s="597"/>
    </row>
    <row r="812" spans="1:13">
      <c r="A812" s="585" t="s">
        <v>70</v>
      </c>
      <c r="B812" s="581" t="s">
        <v>2158</v>
      </c>
      <c r="C812" s="578" t="s">
        <v>2158</v>
      </c>
      <c r="D812" s="578" t="s">
        <v>1839</v>
      </c>
      <c r="E812" s="578" t="s">
        <v>322</v>
      </c>
      <c r="F812" s="578" t="s">
        <v>322</v>
      </c>
      <c r="G812" s="578"/>
      <c r="H812" s="578"/>
      <c r="I812" s="578" t="s">
        <v>5255</v>
      </c>
      <c r="J812" s="618" t="s">
        <v>463</v>
      </c>
      <c r="M812" s="597"/>
    </row>
    <row r="813" spans="1:13">
      <c r="A813" s="584" t="s">
        <v>71</v>
      </c>
      <c r="B813" s="580" t="s">
        <v>2149</v>
      </c>
      <c r="C813" s="578" t="s">
        <v>2153</v>
      </c>
      <c r="D813" s="578" t="s">
        <v>1191</v>
      </c>
      <c r="E813" s="578" t="s">
        <v>867</v>
      </c>
      <c r="F813" s="578"/>
      <c r="G813" s="578"/>
      <c r="H813" s="578"/>
      <c r="I813" s="578"/>
      <c r="J813" s="600"/>
      <c r="M813" s="597"/>
    </row>
    <row r="814" spans="1:13">
      <c r="A814" s="585" t="s">
        <v>72</v>
      </c>
      <c r="B814" s="581" t="s">
        <v>261</v>
      </c>
      <c r="C814" s="578" t="s">
        <v>261</v>
      </c>
      <c r="D814" s="578" t="s">
        <v>1839</v>
      </c>
      <c r="E814" s="578" t="s">
        <v>322</v>
      </c>
      <c r="F814" s="578"/>
      <c r="G814" s="578"/>
      <c r="H814" s="578"/>
      <c r="I814" s="578"/>
      <c r="J814" s="600"/>
      <c r="M814" s="597"/>
    </row>
    <row r="815" spans="1:13">
      <c r="A815" s="584" t="s">
        <v>73</v>
      </c>
      <c r="B815" s="580" t="s">
        <v>312</v>
      </c>
      <c r="C815" s="578" t="s">
        <v>649</v>
      </c>
      <c r="D815" s="578" t="s">
        <v>2257</v>
      </c>
      <c r="E815" s="578" t="s">
        <v>1029</v>
      </c>
      <c r="F815" s="578"/>
      <c r="G815" s="578"/>
      <c r="H815" s="578"/>
      <c r="I815" s="578"/>
      <c r="J815" s="600"/>
      <c r="M815" s="597"/>
    </row>
    <row r="816" spans="1:13">
      <c r="A816" s="585" t="s">
        <v>74</v>
      </c>
      <c r="B816" s="581" t="s">
        <v>2150</v>
      </c>
      <c r="C816" s="578" t="s">
        <v>2150</v>
      </c>
      <c r="D816" s="578" t="s">
        <v>2258</v>
      </c>
      <c r="E816" s="578" t="s">
        <v>1030</v>
      </c>
      <c r="F816" s="578"/>
      <c r="G816" s="578"/>
      <c r="H816" s="578"/>
      <c r="I816" s="578"/>
      <c r="J816" s="600"/>
      <c r="M816" s="597"/>
    </row>
    <row r="817" spans="1:13">
      <c r="A817" s="584" t="s">
        <v>75</v>
      </c>
      <c r="B817" s="580" t="s">
        <v>114</v>
      </c>
      <c r="C817" s="578" t="s">
        <v>2259</v>
      </c>
      <c r="D817" s="578" t="s">
        <v>2260</v>
      </c>
      <c r="E817" s="578" t="s">
        <v>1192</v>
      </c>
      <c r="F817" s="578"/>
      <c r="G817" s="578"/>
      <c r="H817" s="578"/>
      <c r="I817" s="578"/>
      <c r="J817" s="600"/>
      <c r="M817" s="597"/>
    </row>
    <row r="818" spans="1:13">
      <c r="A818" s="585" t="s">
        <v>76</v>
      </c>
      <c r="B818" s="581" t="s">
        <v>114</v>
      </c>
      <c r="C818" s="578" t="s">
        <v>261</v>
      </c>
      <c r="D818" s="578" t="s">
        <v>1839</v>
      </c>
      <c r="E818" s="578" t="s">
        <v>2655</v>
      </c>
      <c r="F818" s="578"/>
      <c r="G818" s="578"/>
      <c r="H818" s="578"/>
      <c r="I818" s="578"/>
      <c r="J818" s="600"/>
      <c r="M818" s="597"/>
    </row>
    <row r="819" spans="1:13">
      <c r="A819" s="584" t="s">
        <v>77</v>
      </c>
      <c r="B819" s="580" t="s">
        <v>114</v>
      </c>
      <c r="C819" s="578" t="s">
        <v>2261</v>
      </c>
      <c r="D819" s="578" t="s">
        <v>2157</v>
      </c>
      <c r="E819" s="578" t="s">
        <v>2875</v>
      </c>
      <c r="F819" s="578"/>
      <c r="G819" s="578"/>
      <c r="H819" s="578"/>
      <c r="I819" s="578"/>
      <c r="J819" s="600"/>
      <c r="M819" s="597"/>
    </row>
    <row r="820" spans="1:13">
      <c r="A820" s="585" t="s">
        <v>78</v>
      </c>
      <c r="B820" s="581" t="s">
        <v>114</v>
      </c>
      <c r="C820" s="578" t="s">
        <v>261</v>
      </c>
      <c r="D820" s="578" t="s">
        <v>2158</v>
      </c>
      <c r="E820" s="578" t="s">
        <v>447</v>
      </c>
      <c r="F820" s="578"/>
      <c r="G820" s="578"/>
      <c r="H820" s="578"/>
      <c r="I820" s="578"/>
      <c r="J820" s="600"/>
      <c r="M820" s="597"/>
    </row>
    <row r="821" spans="1:13">
      <c r="A821" s="584" t="s">
        <v>79</v>
      </c>
      <c r="B821" s="580" t="s">
        <v>114</v>
      </c>
      <c r="C821" s="578" t="s">
        <v>479</v>
      </c>
      <c r="D821" s="578" t="s">
        <v>114</v>
      </c>
      <c r="E821" s="578" t="s">
        <v>2876</v>
      </c>
      <c r="F821" s="578"/>
      <c r="G821" s="578"/>
      <c r="H821" s="578"/>
      <c r="I821" s="578"/>
      <c r="J821" s="600"/>
      <c r="M821" s="597"/>
    </row>
    <row r="822" spans="1:13">
      <c r="A822" s="585" t="s">
        <v>80</v>
      </c>
      <c r="B822" s="581" t="s">
        <v>114</v>
      </c>
      <c r="C822" s="578" t="s">
        <v>316</v>
      </c>
      <c r="D822" s="578" t="s">
        <v>114</v>
      </c>
      <c r="E822" s="578" t="s">
        <v>3</v>
      </c>
      <c r="F822" s="578"/>
      <c r="G822" s="578"/>
      <c r="H822" s="578"/>
      <c r="I822" s="578"/>
      <c r="J822" s="600"/>
      <c r="M822" s="597"/>
    </row>
    <row r="823" spans="1:13">
      <c r="A823" s="584" t="s">
        <v>81</v>
      </c>
      <c r="B823" s="580" t="s">
        <v>114</v>
      </c>
      <c r="C823" s="578" t="s">
        <v>2262</v>
      </c>
      <c r="D823" s="578" t="s">
        <v>114</v>
      </c>
      <c r="E823" s="578" t="s">
        <v>2157</v>
      </c>
      <c r="F823" s="578"/>
      <c r="G823" s="578"/>
      <c r="H823" s="578"/>
      <c r="I823" s="578"/>
      <c r="J823" s="600"/>
      <c r="M823" s="597"/>
    </row>
    <row r="824" spans="1:13">
      <c r="A824" s="585" t="s">
        <v>82</v>
      </c>
      <c r="B824" s="581" t="s">
        <v>114</v>
      </c>
      <c r="C824" s="578" t="s">
        <v>2258</v>
      </c>
      <c r="D824" s="578" t="s">
        <v>114</v>
      </c>
      <c r="E824" s="578" t="s">
        <v>2872</v>
      </c>
      <c r="F824" s="578"/>
      <c r="G824" s="578"/>
      <c r="H824" s="578"/>
      <c r="I824" s="578"/>
      <c r="J824" s="600"/>
      <c r="M824" s="597"/>
    </row>
    <row r="825" spans="1:13">
      <c r="A825" s="584" t="s">
        <v>83</v>
      </c>
      <c r="B825" s="580" t="s">
        <v>114</v>
      </c>
      <c r="C825" s="578" t="s">
        <v>2263</v>
      </c>
      <c r="D825" s="578" t="s">
        <v>114</v>
      </c>
      <c r="E825" s="578" t="s">
        <v>325</v>
      </c>
      <c r="F825" s="578"/>
      <c r="G825" s="578"/>
      <c r="H825" s="578"/>
      <c r="I825" s="578"/>
      <c r="J825" s="600"/>
      <c r="M825" s="597"/>
    </row>
    <row r="826" spans="1:13">
      <c r="A826" s="585" t="s">
        <v>84</v>
      </c>
      <c r="B826" s="581" t="s">
        <v>114</v>
      </c>
      <c r="C826" s="578" t="s">
        <v>2264</v>
      </c>
      <c r="D826" s="578" t="s">
        <v>114</v>
      </c>
      <c r="E826" s="578" t="s">
        <v>533</v>
      </c>
      <c r="F826" s="578"/>
      <c r="G826" s="578"/>
      <c r="H826" s="578"/>
      <c r="I826" s="578"/>
      <c r="J826" s="600"/>
      <c r="M826" s="597"/>
    </row>
    <row r="827" spans="1:13">
      <c r="A827" s="584" t="s">
        <v>85</v>
      </c>
      <c r="B827" s="580" t="s">
        <v>114</v>
      </c>
      <c r="C827" s="578" t="s">
        <v>228</v>
      </c>
      <c r="D827" s="578" t="s">
        <v>114</v>
      </c>
      <c r="E827" s="578" t="s">
        <v>2877</v>
      </c>
      <c r="F827" s="578"/>
      <c r="G827" s="578"/>
      <c r="H827" s="578"/>
      <c r="I827" s="578"/>
      <c r="J827" s="600"/>
      <c r="M827" s="597"/>
    </row>
    <row r="828" spans="1:13">
      <c r="A828" s="585" t="s">
        <v>86</v>
      </c>
      <c r="B828" s="581" t="s">
        <v>114</v>
      </c>
      <c r="C828" s="578" t="s">
        <v>331</v>
      </c>
      <c r="D828" s="578" t="s">
        <v>114</v>
      </c>
      <c r="E828" s="578" t="s">
        <v>979</v>
      </c>
      <c r="F828" s="578"/>
      <c r="G828" s="578"/>
      <c r="H828" s="578"/>
      <c r="I828" s="578"/>
      <c r="J828" s="600"/>
      <c r="M828" s="597"/>
    </row>
    <row r="829" spans="1:13">
      <c r="A829" s="584" t="s">
        <v>87</v>
      </c>
      <c r="B829" s="580" t="s">
        <v>114</v>
      </c>
      <c r="C829" s="578" t="s">
        <v>119</v>
      </c>
      <c r="D829" s="578" t="s">
        <v>114</v>
      </c>
      <c r="E829" s="578" t="s">
        <v>2878</v>
      </c>
      <c r="F829" s="578"/>
      <c r="G829" s="578"/>
      <c r="H829" s="578"/>
      <c r="I829" s="578"/>
      <c r="J829" s="600"/>
      <c r="M829" s="597"/>
    </row>
    <row r="830" spans="1:13">
      <c r="A830" s="585" t="s">
        <v>88</v>
      </c>
      <c r="B830" s="581" t="s">
        <v>114</v>
      </c>
      <c r="C830" s="578" t="s">
        <v>2265</v>
      </c>
      <c r="D830" s="578" t="s">
        <v>114</v>
      </c>
      <c r="E830" s="578" t="s">
        <v>2879</v>
      </c>
      <c r="F830" s="578"/>
      <c r="G830" s="578"/>
      <c r="H830" s="578"/>
      <c r="I830" s="578"/>
      <c r="J830" s="600"/>
      <c r="M830" s="597"/>
    </row>
    <row r="831" spans="1:13">
      <c r="A831" s="584" t="s">
        <v>687</v>
      </c>
      <c r="B831" s="580"/>
      <c r="C831" s="578"/>
      <c r="D831" s="578"/>
      <c r="E831" s="565"/>
      <c r="F831" s="565"/>
      <c r="G831" s="565"/>
      <c r="H831" s="565"/>
      <c r="I831" s="565"/>
      <c r="J831" s="600"/>
      <c r="M831" s="597"/>
    </row>
    <row r="832" spans="1:13">
      <c r="A832" s="585" t="s">
        <v>688</v>
      </c>
      <c r="B832" s="581"/>
      <c r="C832" s="578"/>
      <c r="D832" s="578"/>
      <c r="E832" s="578"/>
      <c r="F832" s="578"/>
      <c r="G832" s="578"/>
      <c r="H832" s="578"/>
      <c r="I832" s="578"/>
      <c r="J832" s="600"/>
      <c r="M832" s="597"/>
    </row>
    <row r="833" spans="1:13">
      <c r="A833" s="584" t="s">
        <v>689</v>
      </c>
      <c r="B833" s="580"/>
      <c r="C833" s="578"/>
      <c r="D833" s="578"/>
      <c r="E833" s="578"/>
      <c r="F833" s="578"/>
      <c r="G833" s="578"/>
      <c r="H833" s="578"/>
      <c r="I833" s="578"/>
      <c r="J833" s="600"/>
      <c r="M833" s="597"/>
    </row>
    <row r="834" spans="1:13">
      <c r="A834" s="585" t="s">
        <v>690</v>
      </c>
      <c r="B834" s="581"/>
      <c r="C834" s="578"/>
      <c r="D834" s="578"/>
      <c r="E834" s="578"/>
      <c r="F834" s="578"/>
      <c r="G834" s="578"/>
      <c r="H834" s="578"/>
      <c r="I834" s="578"/>
      <c r="J834" s="600"/>
      <c r="M834" s="597"/>
    </row>
    <row r="835" spans="1:13">
      <c r="A835" s="584" t="s">
        <v>691</v>
      </c>
      <c r="B835" s="580"/>
      <c r="C835" s="578"/>
      <c r="D835" s="578"/>
      <c r="E835" s="578"/>
      <c r="F835" s="578"/>
      <c r="G835" s="578"/>
      <c r="H835" s="578"/>
      <c r="I835" s="578"/>
      <c r="J835" s="600"/>
      <c r="M835" s="597"/>
    </row>
    <row r="836" spans="1:13">
      <c r="A836" s="585" t="s">
        <v>692</v>
      </c>
      <c r="B836" s="581"/>
      <c r="C836" s="578"/>
      <c r="D836" s="578"/>
      <c r="E836" s="578"/>
      <c r="F836" s="578"/>
      <c r="G836" s="578"/>
      <c r="H836" s="578"/>
      <c r="I836" s="578"/>
      <c r="J836" s="600"/>
      <c r="M836" s="597"/>
    </row>
    <row r="837" spans="1:13">
      <c r="A837" s="584" t="s">
        <v>693</v>
      </c>
      <c r="B837" s="580"/>
      <c r="C837" s="578"/>
      <c r="D837" s="578"/>
      <c r="E837" s="578"/>
      <c r="F837" s="578"/>
      <c r="G837" s="578"/>
      <c r="H837" s="578"/>
      <c r="I837" s="578"/>
      <c r="J837" s="600"/>
      <c r="M837" s="597"/>
    </row>
    <row r="838" spans="1:13">
      <c r="A838" s="585" t="s">
        <v>694</v>
      </c>
      <c r="B838" s="581"/>
      <c r="C838" s="578"/>
      <c r="D838" s="578"/>
      <c r="E838" s="578"/>
      <c r="F838" s="578"/>
      <c r="G838" s="578"/>
      <c r="H838" s="578"/>
      <c r="I838" s="578"/>
      <c r="J838" s="600"/>
      <c r="M838" s="597"/>
    </row>
    <row r="839" spans="1:13">
      <c r="A839" s="584" t="s">
        <v>695</v>
      </c>
      <c r="B839" s="580"/>
      <c r="C839" s="578"/>
      <c r="D839" s="578"/>
      <c r="E839" s="578"/>
      <c r="F839" s="578"/>
      <c r="G839" s="578"/>
      <c r="H839" s="578"/>
      <c r="I839" s="578"/>
      <c r="J839" s="600"/>
      <c r="M839" s="597"/>
    </row>
    <row r="840" spans="1:13">
      <c r="A840" s="585" t="s">
        <v>696</v>
      </c>
      <c r="B840" s="581"/>
      <c r="C840" s="578"/>
      <c r="D840" s="578"/>
      <c r="E840" s="578"/>
      <c r="F840" s="578"/>
      <c r="G840" s="578"/>
      <c r="H840" s="578"/>
      <c r="I840" s="578"/>
      <c r="J840" s="600"/>
      <c r="M840" s="597"/>
    </row>
    <row r="841" spans="1:13">
      <c r="A841" s="584" t="s">
        <v>697</v>
      </c>
      <c r="B841" s="580"/>
      <c r="C841" s="578"/>
      <c r="D841" s="578"/>
      <c r="E841" s="578"/>
      <c r="F841" s="578"/>
      <c r="G841" s="578"/>
      <c r="H841" s="578"/>
      <c r="I841" s="578"/>
      <c r="J841" s="600"/>
      <c r="M841" s="597"/>
    </row>
    <row r="842" spans="1:13">
      <c r="A842" s="585" t="s">
        <v>698</v>
      </c>
      <c r="B842" s="581"/>
      <c r="C842" s="578"/>
      <c r="D842" s="578"/>
      <c r="E842" s="578"/>
      <c r="F842" s="578"/>
      <c r="G842" s="578"/>
      <c r="H842" s="578"/>
      <c r="I842" s="578"/>
      <c r="J842" s="600"/>
      <c r="M842" s="597"/>
    </row>
    <row r="843" spans="1:13">
      <c r="A843" s="584" t="s">
        <v>699</v>
      </c>
      <c r="B843" s="580"/>
      <c r="C843" s="578"/>
      <c r="D843" s="578"/>
      <c r="E843" s="578"/>
      <c r="F843" s="578"/>
      <c r="G843" s="578"/>
      <c r="H843" s="578"/>
      <c r="I843" s="578"/>
      <c r="J843" s="600"/>
      <c r="M843" s="597"/>
    </row>
    <row r="844" spans="1:13">
      <c r="A844" s="585" t="s">
        <v>700</v>
      </c>
      <c r="B844" s="581"/>
      <c r="C844" s="578"/>
      <c r="D844" s="578"/>
      <c r="E844" s="578"/>
      <c r="F844" s="578"/>
      <c r="G844" s="578"/>
      <c r="H844" s="578"/>
      <c r="I844" s="578"/>
      <c r="J844" s="600"/>
      <c r="M844" s="597"/>
    </row>
    <row r="845" spans="1:13">
      <c r="A845" s="584" t="s">
        <v>2317</v>
      </c>
      <c r="B845" s="580"/>
      <c r="C845" s="578"/>
      <c r="D845" s="578"/>
      <c r="E845" s="578"/>
      <c r="F845" s="578"/>
      <c r="G845" s="578"/>
      <c r="H845" s="578"/>
      <c r="I845" s="578"/>
      <c r="J845" s="600"/>
      <c r="M845" s="597"/>
    </row>
    <row r="846" spans="1:13">
      <c r="A846" s="585" t="s">
        <v>2318</v>
      </c>
      <c r="B846" s="581"/>
      <c r="C846" s="578"/>
      <c r="D846" s="578"/>
      <c r="E846" s="578"/>
      <c r="F846" s="578"/>
      <c r="G846" s="578"/>
      <c r="H846" s="578"/>
      <c r="I846" s="578"/>
      <c r="J846" s="600"/>
      <c r="M846" s="597"/>
    </row>
    <row r="847" spans="1:13">
      <c r="A847" s="584" t="s">
        <v>2319</v>
      </c>
      <c r="B847" s="580"/>
      <c r="C847" s="578"/>
      <c r="D847" s="578"/>
      <c r="E847" s="578"/>
      <c r="F847" s="578"/>
      <c r="G847" s="578"/>
      <c r="H847" s="578"/>
      <c r="I847" s="578"/>
      <c r="J847" s="600"/>
      <c r="M847" s="597"/>
    </row>
    <row r="848" spans="1:13">
      <c r="A848" s="585" t="s">
        <v>2320</v>
      </c>
      <c r="B848" s="581"/>
      <c r="C848" s="578"/>
      <c r="D848" s="578"/>
      <c r="E848" s="578"/>
      <c r="F848" s="578"/>
      <c r="G848" s="578"/>
      <c r="H848" s="578"/>
      <c r="I848" s="578"/>
      <c r="J848" s="600"/>
      <c r="M848" s="597"/>
    </row>
    <row r="849" spans="1:13">
      <c r="A849" s="584" t="s">
        <v>2321</v>
      </c>
      <c r="B849" s="580"/>
      <c r="C849" s="578"/>
      <c r="D849" s="578"/>
      <c r="E849" s="578"/>
      <c r="F849" s="578"/>
      <c r="G849" s="578"/>
      <c r="H849" s="578"/>
      <c r="I849" s="578"/>
      <c r="J849" s="600"/>
      <c r="M849" s="597"/>
    </row>
    <row r="850" spans="1:13">
      <c r="A850" s="585" t="s">
        <v>2322</v>
      </c>
      <c r="B850" s="581"/>
      <c r="C850" s="578"/>
      <c r="D850" s="578"/>
      <c r="E850" s="578"/>
      <c r="F850" s="578"/>
      <c r="G850" s="578"/>
      <c r="H850" s="578"/>
      <c r="I850" s="578"/>
      <c r="J850" s="600"/>
      <c r="M850" s="597"/>
    </row>
    <row r="851" spans="1:13">
      <c r="A851" s="583" t="s">
        <v>42</v>
      </c>
      <c r="B851" s="582" t="s">
        <v>16</v>
      </c>
      <c r="C851" s="582" t="s">
        <v>1829</v>
      </c>
      <c r="D851" s="582" t="s">
        <v>1830</v>
      </c>
      <c r="E851" s="582" t="s">
        <v>2325</v>
      </c>
      <c r="F851" s="582">
        <v>2013</v>
      </c>
      <c r="G851" s="582" t="s">
        <v>3553</v>
      </c>
      <c r="H851" s="590" t="s">
        <v>4165</v>
      </c>
      <c r="I851" s="590" t="s">
        <v>4674</v>
      </c>
      <c r="J851" s="590" t="s">
        <v>4675</v>
      </c>
      <c r="K851" s="653" t="s">
        <v>5846</v>
      </c>
      <c r="L851" s="651" t="s">
        <v>6494</v>
      </c>
      <c r="M851" s="756" t="s">
        <v>6914</v>
      </c>
    </row>
    <row r="852" spans="1:13">
      <c r="A852" s="584" t="s">
        <v>69</v>
      </c>
      <c r="B852" s="580" t="s">
        <v>2266</v>
      </c>
      <c r="C852" s="578" t="s">
        <v>2267</v>
      </c>
      <c r="D852" s="578" t="s">
        <v>2268</v>
      </c>
      <c r="E852" s="565" t="s">
        <v>2681</v>
      </c>
      <c r="F852" s="565"/>
      <c r="G852" s="565" t="s">
        <v>759</v>
      </c>
      <c r="H852" s="565" t="s">
        <v>2693</v>
      </c>
      <c r="I852" s="565" t="s">
        <v>2161</v>
      </c>
      <c r="J852" s="600" t="s">
        <v>5160</v>
      </c>
      <c r="K852" s="600" t="s">
        <v>6201</v>
      </c>
      <c r="L852" s="690" t="s">
        <v>6201</v>
      </c>
      <c r="M852" s="597"/>
    </row>
    <row r="853" spans="1:13" ht="25.5">
      <c r="A853" s="585" t="s">
        <v>70</v>
      </c>
      <c r="B853" s="581" t="s">
        <v>181</v>
      </c>
      <c r="C853" s="578" t="s">
        <v>1054</v>
      </c>
      <c r="D853" s="578" t="s">
        <v>1479</v>
      </c>
      <c r="E853" s="578" t="s">
        <v>2682</v>
      </c>
      <c r="F853" s="578"/>
      <c r="G853" s="578" t="s">
        <v>752</v>
      </c>
      <c r="H853" s="578" t="s">
        <v>549</v>
      </c>
      <c r="I853" s="565" t="s">
        <v>957</v>
      </c>
      <c r="J853" s="600" t="s">
        <v>316</v>
      </c>
      <c r="K853" s="600" t="s">
        <v>6202</v>
      </c>
      <c r="L853" s="600" t="s">
        <v>6780</v>
      </c>
      <c r="M853" s="597"/>
    </row>
    <row r="854" spans="1:13" ht="25.5">
      <c r="A854" s="584" t="s">
        <v>71</v>
      </c>
      <c r="B854" s="580" t="s">
        <v>656</v>
      </c>
      <c r="C854" s="578" t="s">
        <v>663</v>
      </c>
      <c r="D854" s="578" t="s">
        <v>1487</v>
      </c>
      <c r="E854" s="578" t="s">
        <v>2683</v>
      </c>
      <c r="F854" s="578" t="s">
        <v>2685</v>
      </c>
      <c r="G854" s="578" t="s">
        <v>3961</v>
      </c>
      <c r="H854" s="578" t="s">
        <v>191</v>
      </c>
      <c r="I854" s="578" t="s">
        <v>3373</v>
      </c>
      <c r="J854" s="600"/>
      <c r="L854" s="600" t="s">
        <v>6781</v>
      </c>
      <c r="M854" s="597"/>
    </row>
    <row r="855" spans="1:13">
      <c r="A855" s="585" t="s">
        <v>72</v>
      </c>
      <c r="B855" s="581" t="s">
        <v>181</v>
      </c>
      <c r="C855" s="578" t="s">
        <v>181</v>
      </c>
      <c r="D855" s="578" t="s">
        <v>1839</v>
      </c>
      <c r="E855" s="578" t="s">
        <v>549</v>
      </c>
      <c r="F855" s="578" t="s">
        <v>447</v>
      </c>
      <c r="G855" s="578" t="s">
        <v>2648</v>
      </c>
      <c r="H855" s="578" t="s">
        <v>530</v>
      </c>
      <c r="I855" s="565" t="s">
        <v>463</v>
      </c>
      <c r="J855" s="600"/>
      <c r="L855" s="600" t="s">
        <v>6782</v>
      </c>
      <c r="M855" s="597"/>
    </row>
    <row r="856" spans="1:13" ht="25.5">
      <c r="A856" s="584" t="s">
        <v>73</v>
      </c>
      <c r="B856" s="580" t="s">
        <v>657</v>
      </c>
      <c r="C856" s="578" t="s">
        <v>2269</v>
      </c>
      <c r="D856" s="578" t="s">
        <v>2270</v>
      </c>
      <c r="E856" s="578" t="s">
        <v>2684</v>
      </c>
      <c r="F856" s="578" t="s">
        <v>2693</v>
      </c>
      <c r="G856" s="578" t="s">
        <v>3962</v>
      </c>
      <c r="H856" s="578" t="s">
        <v>2681</v>
      </c>
      <c r="I856" s="578"/>
      <c r="J856" s="600"/>
      <c r="M856" s="597"/>
    </row>
    <row r="857" spans="1:13">
      <c r="A857" s="585" t="s">
        <v>74</v>
      </c>
      <c r="B857" s="581" t="s">
        <v>169</v>
      </c>
      <c r="C857" s="578" t="s">
        <v>1054</v>
      </c>
      <c r="D857" s="578" t="s">
        <v>2271</v>
      </c>
      <c r="E857" s="578" t="s">
        <v>160</v>
      </c>
      <c r="F857" s="578" t="s">
        <v>549</v>
      </c>
      <c r="G857" s="578" t="s">
        <v>1612</v>
      </c>
      <c r="H857" s="578" t="s">
        <v>4595</v>
      </c>
      <c r="I857" s="578"/>
      <c r="J857" s="600"/>
      <c r="M857" s="597"/>
    </row>
    <row r="858" spans="1:13" ht="25.5">
      <c r="A858" s="584" t="s">
        <v>75</v>
      </c>
      <c r="B858" s="580" t="s">
        <v>2272</v>
      </c>
      <c r="C858" s="578" t="s">
        <v>2161</v>
      </c>
      <c r="D858" s="578" t="s">
        <v>2273</v>
      </c>
      <c r="E858" s="578" t="s">
        <v>2685</v>
      </c>
      <c r="F858" s="578" t="s">
        <v>3374</v>
      </c>
      <c r="G858" s="578" t="s">
        <v>3963</v>
      </c>
      <c r="H858" s="578" t="s">
        <v>4596</v>
      </c>
      <c r="I858" s="565" t="s">
        <v>3370</v>
      </c>
      <c r="J858" s="600"/>
      <c r="M858" s="597"/>
    </row>
    <row r="859" spans="1:13">
      <c r="A859" s="585" t="s">
        <v>76</v>
      </c>
      <c r="B859" s="581" t="s">
        <v>169</v>
      </c>
      <c r="C859" s="578" t="s">
        <v>957</v>
      </c>
      <c r="D859" s="578" t="s">
        <v>2271</v>
      </c>
      <c r="E859" s="578" t="s">
        <v>322</v>
      </c>
      <c r="F859" s="578" t="s">
        <v>181</v>
      </c>
      <c r="G859" s="578" t="s">
        <v>3964</v>
      </c>
      <c r="H859" s="578" t="s">
        <v>399</v>
      </c>
      <c r="I859" s="565" t="s">
        <v>181</v>
      </c>
      <c r="J859" s="600"/>
      <c r="M859" s="597"/>
    </row>
    <row r="860" spans="1:13">
      <c r="A860" s="584" t="s">
        <v>77</v>
      </c>
      <c r="B860" s="580" t="s">
        <v>659</v>
      </c>
      <c r="C860" s="578" t="s">
        <v>339</v>
      </c>
      <c r="D860" s="578" t="s">
        <v>928</v>
      </c>
      <c r="E860" s="578" t="s">
        <v>2693</v>
      </c>
      <c r="F860" s="578" t="s">
        <v>562</v>
      </c>
      <c r="G860" s="578" t="s">
        <v>3960</v>
      </c>
      <c r="H860" s="578" t="s">
        <v>4597</v>
      </c>
      <c r="I860" s="578"/>
      <c r="J860" s="600"/>
      <c r="M860" s="597"/>
    </row>
    <row r="861" spans="1:13">
      <c r="A861" s="585" t="s">
        <v>78</v>
      </c>
      <c r="B861" s="581" t="s">
        <v>340</v>
      </c>
      <c r="C861" s="578" t="s">
        <v>447</v>
      </c>
      <c r="D861" s="578" t="s">
        <v>1839</v>
      </c>
      <c r="E861" s="578" t="s">
        <v>2694</v>
      </c>
      <c r="F861" s="578" t="s">
        <v>200</v>
      </c>
      <c r="G861" s="578" t="s">
        <v>549</v>
      </c>
      <c r="H861" s="578" t="s">
        <v>4598</v>
      </c>
      <c r="I861" s="578"/>
      <c r="J861" s="600"/>
      <c r="M861" s="597"/>
    </row>
    <row r="862" spans="1:13">
      <c r="A862" s="584" t="s">
        <v>79</v>
      </c>
      <c r="B862" s="580" t="s">
        <v>660</v>
      </c>
      <c r="C862" s="578" t="s">
        <v>1058</v>
      </c>
      <c r="D862" s="578" t="s">
        <v>1491</v>
      </c>
      <c r="E862" s="578" t="s">
        <v>2695</v>
      </c>
      <c r="F862" s="578" t="s">
        <v>3375</v>
      </c>
      <c r="G862" s="578"/>
      <c r="H862" s="578" t="s">
        <v>4599</v>
      </c>
      <c r="I862" s="578"/>
      <c r="J862" s="600"/>
      <c r="M862" s="597"/>
    </row>
    <row r="863" spans="1:13">
      <c r="A863" s="585" t="s">
        <v>80</v>
      </c>
      <c r="B863" s="581" t="s">
        <v>454</v>
      </c>
      <c r="C863" s="578" t="s">
        <v>447</v>
      </c>
      <c r="D863" s="578" t="s">
        <v>469</v>
      </c>
      <c r="E863" s="578" t="s">
        <v>1655</v>
      </c>
      <c r="F863" s="578" t="s">
        <v>1655</v>
      </c>
      <c r="G863" s="578"/>
      <c r="H863" s="578" t="s">
        <v>4600</v>
      </c>
      <c r="I863" s="578"/>
      <c r="J863" s="600"/>
      <c r="M863" s="597"/>
    </row>
    <row r="864" spans="1:13">
      <c r="A864" s="584" t="s">
        <v>81</v>
      </c>
      <c r="B864" s="580" t="s">
        <v>131</v>
      </c>
      <c r="C864" s="578" t="s">
        <v>2274</v>
      </c>
      <c r="D864" s="578" t="s">
        <v>2275</v>
      </c>
      <c r="E864" s="578"/>
      <c r="F864" s="578"/>
      <c r="G864" s="578"/>
      <c r="H864" s="578"/>
      <c r="I864" s="578"/>
      <c r="J864" s="600"/>
      <c r="M864" s="597"/>
    </row>
    <row r="865" spans="1:13">
      <c r="A865" s="585" t="s">
        <v>82</v>
      </c>
      <c r="B865" s="581" t="s">
        <v>467</v>
      </c>
      <c r="C865" s="578" t="s">
        <v>589</v>
      </c>
      <c r="D865" s="578" t="s">
        <v>2271</v>
      </c>
      <c r="E865" s="578"/>
      <c r="F865" s="578"/>
      <c r="G865" s="578"/>
      <c r="H865" s="578"/>
      <c r="I865" s="578"/>
      <c r="J865" s="600"/>
      <c r="M865" s="597"/>
    </row>
    <row r="866" spans="1:13">
      <c r="A866" s="584" t="s">
        <v>83</v>
      </c>
      <c r="B866" s="580" t="s">
        <v>122</v>
      </c>
      <c r="C866" s="578" t="s">
        <v>2276</v>
      </c>
      <c r="D866" s="578" t="s">
        <v>1493</v>
      </c>
      <c r="E866" s="578"/>
      <c r="F866" s="578"/>
      <c r="G866" s="578"/>
      <c r="H866" s="578"/>
      <c r="I866" s="578"/>
      <c r="J866" s="600"/>
      <c r="M866" s="597"/>
    </row>
    <row r="867" spans="1:13">
      <c r="A867" s="585" t="s">
        <v>84</v>
      </c>
      <c r="B867" s="581" t="s">
        <v>331</v>
      </c>
      <c r="C867" s="578" t="s">
        <v>447</v>
      </c>
      <c r="D867" s="578" t="s">
        <v>469</v>
      </c>
      <c r="E867" s="578"/>
      <c r="F867" s="578"/>
      <c r="G867" s="578"/>
      <c r="H867" s="578"/>
      <c r="I867" s="578"/>
      <c r="J867" s="600"/>
      <c r="M867" s="597"/>
    </row>
    <row r="868" spans="1:13">
      <c r="A868" s="584" t="s">
        <v>85</v>
      </c>
      <c r="B868" s="580" t="s">
        <v>119</v>
      </c>
      <c r="C868" s="578" t="s">
        <v>2269</v>
      </c>
      <c r="D868" s="578" t="s">
        <v>191</v>
      </c>
      <c r="E868" s="578"/>
      <c r="F868" s="578"/>
      <c r="G868" s="578"/>
      <c r="H868" s="578"/>
      <c r="I868" s="578"/>
      <c r="J868" s="600"/>
      <c r="M868" s="597"/>
    </row>
    <row r="869" spans="1:13">
      <c r="A869" s="585" t="s">
        <v>86</v>
      </c>
      <c r="B869" s="581" t="s">
        <v>468</v>
      </c>
      <c r="C869" s="578" t="s">
        <v>589</v>
      </c>
      <c r="D869" s="578" t="s">
        <v>464</v>
      </c>
      <c r="E869" s="578"/>
      <c r="F869" s="578"/>
      <c r="G869" s="578"/>
      <c r="H869" s="578"/>
      <c r="I869" s="578"/>
      <c r="J869" s="600"/>
      <c r="M869" s="597"/>
    </row>
    <row r="870" spans="1:13">
      <c r="A870" s="584" t="s">
        <v>87</v>
      </c>
      <c r="B870" s="580" t="s">
        <v>661</v>
      </c>
      <c r="C870" s="578" t="s">
        <v>2277</v>
      </c>
      <c r="D870" s="578" t="s">
        <v>114</v>
      </c>
      <c r="E870" s="578"/>
      <c r="F870" s="578"/>
      <c r="G870" s="578"/>
      <c r="H870" s="578"/>
      <c r="I870" s="578"/>
      <c r="J870" s="600"/>
      <c r="M870" s="597"/>
    </row>
    <row r="871" spans="1:13">
      <c r="A871" s="585" t="s">
        <v>88</v>
      </c>
      <c r="B871" s="581" t="s">
        <v>340</v>
      </c>
      <c r="C871" s="578" t="s">
        <v>1065</v>
      </c>
      <c r="D871" s="578" t="s">
        <v>114</v>
      </c>
      <c r="E871" s="578"/>
      <c r="F871" s="578"/>
      <c r="G871" s="578"/>
      <c r="H871" s="578"/>
      <c r="I871" s="578"/>
      <c r="J871" s="600"/>
      <c r="M871" s="597"/>
    </row>
    <row r="872" spans="1:13">
      <c r="A872" s="584" t="s">
        <v>687</v>
      </c>
      <c r="B872" s="580" t="s">
        <v>662</v>
      </c>
      <c r="C872" s="578" t="s">
        <v>114</v>
      </c>
      <c r="D872" s="578" t="s">
        <v>114</v>
      </c>
      <c r="E872" s="565"/>
      <c r="F872" s="565"/>
      <c r="G872" s="565"/>
      <c r="H872" s="565"/>
      <c r="I872" s="565"/>
      <c r="J872" s="600"/>
      <c r="M872" s="597"/>
    </row>
    <row r="873" spans="1:13">
      <c r="A873" s="585" t="s">
        <v>688</v>
      </c>
      <c r="B873" s="581" t="s">
        <v>469</v>
      </c>
      <c r="C873" s="578" t="s">
        <v>114</v>
      </c>
      <c r="D873" s="578" t="s">
        <v>114</v>
      </c>
      <c r="E873" s="578"/>
      <c r="F873" s="578"/>
      <c r="G873" s="578"/>
      <c r="H873" s="578"/>
      <c r="I873" s="578"/>
      <c r="J873" s="600"/>
      <c r="M873" s="597"/>
    </row>
    <row r="874" spans="1:13">
      <c r="A874" s="584" t="s">
        <v>689</v>
      </c>
      <c r="B874" s="580" t="s">
        <v>663</v>
      </c>
      <c r="C874" s="578" t="s">
        <v>114</v>
      </c>
      <c r="D874" s="578" t="s">
        <v>114</v>
      </c>
      <c r="E874" s="578"/>
      <c r="F874" s="578"/>
      <c r="G874" s="578"/>
      <c r="H874" s="578"/>
      <c r="I874" s="578"/>
      <c r="J874" s="600"/>
      <c r="M874" s="597"/>
    </row>
    <row r="875" spans="1:13">
      <c r="A875" s="585" t="s">
        <v>690</v>
      </c>
      <c r="B875" s="581" t="s">
        <v>181</v>
      </c>
      <c r="C875" s="578" t="s">
        <v>114</v>
      </c>
      <c r="D875" s="578" t="s">
        <v>114</v>
      </c>
      <c r="E875" s="578"/>
      <c r="F875" s="578"/>
      <c r="G875" s="578"/>
      <c r="H875" s="578"/>
      <c r="I875" s="578"/>
      <c r="J875" s="600"/>
      <c r="M875" s="597"/>
    </row>
    <row r="876" spans="1:13">
      <c r="A876" s="584" t="s">
        <v>691</v>
      </c>
      <c r="B876" s="580" t="s">
        <v>119</v>
      </c>
      <c r="C876" s="578" t="s">
        <v>114</v>
      </c>
      <c r="D876" s="578" t="s">
        <v>114</v>
      </c>
      <c r="E876" s="578"/>
      <c r="F876" s="578"/>
      <c r="G876" s="578"/>
      <c r="H876" s="578"/>
      <c r="I876" s="578"/>
      <c r="J876" s="600"/>
      <c r="M876" s="597"/>
    </row>
    <row r="877" spans="1:13">
      <c r="A877" s="585" t="s">
        <v>692</v>
      </c>
      <c r="B877" s="581" t="s">
        <v>468</v>
      </c>
      <c r="C877" s="578" t="s">
        <v>114</v>
      </c>
      <c r="D877" s="578" t="s">
        <v>114</v>
      </c>
      <c r="E877" s="578"/>
      <c r="F877" s="578"/>
      <c r="G877" s="578"/>
      <c r="H877" s="578"/>
      <c r="I877" s="578"/>
      <c r="J877" s="600"/>
      <c r="M877" s="597"/>
    </row>
    <row r="878" spans="1:13">
      <c r="A878" s="584" t="s">
        <v>693</v>
      </c>
      <c r="B878" s="580" t="s">
        <v>120</v>
      </c>
      <c r="C878" s="578" t="s">
        <v>114</v>
      </c>
      <c r="D878" s="578" t="s">
        <v>114</v>
      </c>
      <c r="E878" s="578"/>
      <c r="F878" s="578"/>
      <c r="G878" s="578"/>
      <c r="H878" s="578"/>
      <c r="I878" s="578"/>
      <c r="J878" s="600"/>
      <c r="M878" s="597"/>
    </row>
    <row r="879" spans="1:13">
      <c r="A879" s="585" t="s">
        <v>694</v>
      </c>
      <c r="B879" s="581" t="s">
        <v>468</v>
      </c>
      <c r="C879" s="578" t="s">
        <v>114</v>
      </c>
      <c r="D879" s="578" t="s">
        <v>114</v>
      </c>
      <c r="E879" s="578"/>
      <c r="F879" s="578"/>
      <c r="G879" s="578"/>
      <c r="H879" s="578"/>
      <c r="I879" s="578"/>
      <c r="J879" s="600"/>
      <c r="M879" s="597"/>
    </row>
    <row r="880" spans="1:13">
      <c r="A880" s="584" t="s">
        <v>695</v>
      </c>
      <c r="B880" s="580"/>
      <c r="C880" s="578"/>
      <c r="D880" s="578"/>
      <c r="E880" s="578"/>
      <c r="F880" s="578"/>
      <c r="G880" s="578"/>
      <c r="H880" s="578"/>
      <c r="I880" s="578"/>
      <c r="J880" s="600"/>
      <c r="M880" s="597"/>
    </row>
    <row r="881" spans="1:13">
      <c r="A881" s="585" t="s">
        <v>696</v>
      </c>
      <c r="B881" s="581"/>
      <c r="C881" s="578"/>
      <c r="D881" s="578"/>
      <c r="E881" s="578"/>
      <c r="F881" s="578"/>
      <c r="G881" s="578"/>
      <c r="H881" s="578"/>
      <c r="I881" s="578"/>
      <c r="J881" s="600"/>
      <c r="M881" s="597"/>
    </row>
    <row r="882" spans="1:13">
      <c r="A882" s="584" t="s">
        <v>697</v>
      </c>
      <c r="B882" s="580"/>
      <c r="C882" s="578"/>
      <c r="D882" s="578"/>
      <c r="E882" s="578"/>
      <c r="F882" s="578"/>
      <c r="G882" s="578"/>
      <c r="H882" s="578"/>
      <c r="I882" s="578"/>
      <c r="J882" s="600"/>
      <c r="M882" s="597"/>
    </row>
    <row r="883" spans="1:13">
      <c r="A883" s="585" t="s">
        <v>698</v>
      </c>
      <c r="B883" s="581"/>
      <c r="C883" s="578"/>
      <c r="D883" s="578"/>
      <c r="E883" s="578"/>
      <c r="F883" s="578"/>
      <c r="G883" s="578"/>
      <c r="H883" s="578"/>
      <c r="I883" s="578"/>
      <c r="J883" s="600"/>
      <c r="M883" s="597"/>
    </row>
    <row r="884" spans="1:13">
      <c r="A884" s="584" t="s">
        <v>699</v>
      </c>
      <c r="B884" s="580"/>
      <c r="C884" s="578"/>
      <c r="D884" s="578"/>
      <c r="E884" s="578"/>
      <c r="F884" s="578"/>
      <c r="G884" s="578"/>
      <c r="H884" s="578"/>
      <c r="I884" s="578"/>
      <c r="J884" s="600"/>
      <c r="M884" s="597"/>
    </row>
    <row r="885" spans="1:13">
      <c r="A885" s="585" t="s">
        <v>700</v>
      </c>
      <c r="B885" s="581"/>
      <c r="C885" s="578"/>
      <c r="D885" s="578"/>
      <c r="E885" s="578"/>
      <c r="F885" s="578"/>
      <c r="G885" s="578"/>
      <c r="H885" s="578"/>
      <c r="I885" s="578"/>
      <c r="J885" s="600"/>
      <c r="M885" s="597"/>
    </row>
    <row r="886" spans="1:13">
      <c r="A886" s="584" t="s">
        <v>2317</v>
      </c>
      <c r="B886" s="580"/>
      <c r="C886" s="578"/>
      <c r="D886" s="578"/>
      <c r="E886" s="578"/>
      <c r="F886" s="578"/>
      <c r="G886" s="578"/>
      <c r="H886" s="578"/>
      <c r="I886" s="578"/>
      <c r="J886" s="600"/>
      <c r="M886" s="597"/>
    </row>
    <row r="887" spans="1:13">
      <c r="A887" s="585" t="s">
        <v>2318</v>
      </c>
      <c r="B887" s="581"/>
      <c r="C887" s="578"/>
      <c r="D887" s="578"/>
      <c r="E887" s="578"/>
      <c r="F887" s="578"/>
      <c r="G887" s="578"/>
      <c r="H887" s="578"/>
      <c r="I887" s="578"/>
      <c r="J887" s="600"/>
      <c r="M887" s="597"/>
    </row>
    <row r="888" spans="1:13">
      <c r="A888" s="584" t="s">
        <v>2319</v>
      </c>
      <c r="B888" s="580"/>
      <c r="C888" s="578"/>
      <c r="D888" s="578"/>
      <c r="E888" s="578"/>
      <c r="F888" s="578"/>
      <c r="G888" s="578"/>
      <c r="H888" s="578"/>
      <c r="I888" s="578"/>
      <c r="J888" s="600"/>
      <c r="M888" s="597"/>
    </row>
    <row r="889" spans="1:13">
      <c r="A889" s="585" t="s">
        <v>2320</v>
      </c>
      <c r="B889" s="581"/>
      <c r="C889" s="578"/>
      <c r="D889" s="578"/>
      <c r="E889" s="578"/>
      <c r="F889" s="578"/>
      <c r="G889" s="578"/>
      <c r="H889" s="578"/>
      <c r="I889" s="578"/>
      <c r="J889" s="600"/>
      <c r="M889" s="597"/>
    </row>
    <row r="890" spans="1:13">
      <c r="A890" s="584" t="s">
        <v>2321</v>
      </c>
      <c r="B890" s="580"/>
      <c r="C890" s="578"/>
      <c r="D890" s="578"/>
      <c r="E890" s="578"/>
      <c r="F890" s="578"/>
      <c r="G890" s="578"/>
      <c r="H890" s="578"/>
      <c r="I890" s="578"/>
      <c r="J890" s="600"/>
      <c r="M890" s="597"/>
    </row>
    <row r="891" spans="1:13">
      <c r="A891" s="585" t="s">
        <v>2322</v>
      </c>
      <c r="B891" s="581"/>
      <c r="C891" s="578"/>
      <c r="D891" s="578"/>
      <c r="E891" s="578"/>
      <c r="F891" s="578"/>
      <c r="G891" s="578"/>
      <c r="H891" s="578"/>
      <c r="I891" s="578"/>
      <c r="J891" s="600"/>
      <c r="M891" s="597"/>
    </row>
    <row r="892" spans="1:13">
      <c r="A892" s="583" t="s">
        <v>43</v>
      </c>
      <c r="B892" s="582" t="s">
        <v>16</v>
      </c>
      <c r="C892" s="582" t="s">
        <v>1829</v>
      </c>
      <c r="D892" s="582" t="s">
        <v>1830</v>
      </c>
      <c r="E892" s="582" t="s">
        <v>2325</v>
      </c>
      <c r="F892" s="582">
        <v>2013</v>
      </c>
      <c r="G892" s="582" t="s">
        <v>3553</v>
      </c>
      <c r="H892" s="590" t="s">
        <v>4165</v>
      </c>
      <c r="I892" s="590" t="s">
        <v>4674</v>
      </c>
      <c r="J892" s="590" t="s">
        <v>4675</v>
      </c>
      <c r="K892" s="653" t="s">
        <v>5846</v>
      </c>
      <c r="L892" s="651" t="s">
        <v>6494</v>
      </c>
      <c r="M892" s="756" t="s">
        <v>6914</v>
      </c>
    </row>
    <row r="893" spans="1:13" ht="30">
      <c r="A893" s="584" t="s">
        <v>69</v>
      </c>
      <c r="B893" s="580" t="s">
        <v>118</v>
      </c>
      <c r="C893" s="578" t="s">
        <v>1067</v>
      </c>
      <c r="D893" s="578" t="s">
        <v>565</v>
      </c>
      <c r="E893" s="565" t="s">
        <v>2670</v>
      </c>
      <c r="F893" s="565" t="s">
        <v>2670</v>
      </c>
      <c r="G893" s="565" t="s">
        <v>2660</v>
      </c>
      <c r="H893" s="565" t="s">
        <v>2660</v>
      </c>
      <c r="I893" s="565" t="s">
        <v>146</v>
      </c>
      <c r="J893" s="600" t="s">
        <v>146</v>
      </c>
      <c r="K893" s="1196" t="s">
        <v>1288</v>
      </c>
      <c r="L893" s="1196" t="s">
        <v>6539</v>
      </c>
      <c r="M893" s="1196" t="s">
        <v>6542</v>
      </c>
    </row>
    <row r="894" spans="1:13" ht="30">
      <c r="A894" s="585" t="s">
        <v>70</v>
      </c>
      <c r="B894" s="581" t="s">
        <v>355</v>
      </c>
      <c r="C894" s="578" t="s">
        <v>1068</v>
      </c>
      <c r="D894" s="578" t="s">
        <v>355</v>
      </c>
      <c r="E894" s="578" t="s">
        <v>355</v>
      </c>
      <c r="F894" s="578" t="s">
        <v>355</v>
      </c>
      <c r="G894" s="578" t="s">
        <v>3878</v>
      </c>
      <c r="H894" s="565" t="s">
        <v>3878</v>
      </c>
      <c r="I894" s="565" t="s">
        <v>1071</v>
      </c>
      <c r="J894" s="600" t="s">
        <v>147</v>
      </c>
      <c r="K894" s="1196" t="s">
        <v>2757</v>
      </c>
      <c r="L894" s="1196" t="s">
        <v>6524</v>
      </c>
      <c r="M894" s="1203" t="s">
        <v>5939</v>
      </c>
    </row>
    <row r="895" spans="1:13" ht="15">
      <c r="A895" s="584" t="s">
        <v>71</v>
      </c>
      <c r="B895" s="580" t="s">
        <v>479</v>
      </c>
      <c r="C895" s="578" t="s">
        <v>1069</v>
      </c>
      <c r="D895" s="578" t="s">
        <v>114</v>
      </c>
      <c r="E895" s="578"/>
      <c r="F895" s="578" t="s">
        <v>3354</v>
      </c>
      <c r="G895" s="578"/>
      <c r="H895" s="578" t="s">
        <v>4405</v>
      </c>
      <c r="I895" s="578"/>
      <c r="J895" s="600"/>
      <c r="K895" s="1196" t="s">
        <v>5953</v>
      </c>
      <c r="L895" s="1196" t="s">
        <v>6540</v>
      </c>
      <c r="M895" s="597"/>
    </row>
    <row r="896" spans="1:13" ht="25.5">
      <c r="A896" s="585" t="s">
        <v>72</v>
      </c>
      <c r="B896" s="581" t="s">
        <v>480</v>
      </c>
      <c r="C896" s="578" t="s">
        <v>1071</v>
      </c>
      <c r="D896" s="578" t="s">
        <v>114</v>
      </c>
      <c r="E896" s="578"/>
      <c r="F896" s="578" t="s">
        <v>1470</v>
      </c>
      <c r="G896" s="578"/>
      <c r="H896" s="578" t="s">
        <v>3869</v>
      </c>
      <c r="I896" s="578"/>
      <c r="J896" s="600"/>
      <c r="K896" s="1196" t="s">
        <v>1071</v>
      </c>
      <c r="L896" s="577" t="s">
        <v>5950</v>
      </c>
      <c r="M896" s="597"/>
    </row>
    <row r="897" spans="1:13">
      <c r="A897" s="584" t="s">
        <v>73</v>
      </c>
      <c r="B897" s="580" t="s">
        <v>114</v>
      </c>
      <c r="C897" s="578" t="s">
        <v>1073</v>
      </c>
      <c r="D897" s="578" t="s">
        <v>114</v>
      </c>
      <c r="E897" s="578"/>
      <c r="F897" s="578"/>
      <c r="G897" s="578"/>
      <c r="H897" s="578" t="s">
        <v>4406</v>
      </c>
      <c r="I897" s="578"/>
      <c r="J897" s="600"/>
      <c r="L897" s="577" t="s">
        <v>6541</v>
      </c>
      <c r="M897" s="597"/>
    </row>
    <row r="898" spans="1:13" ht="25.5">
      <c r="A898" s="585" t="s">
        <v>74</v>
      </c>
      <c r="B898" s="581" t="s">
        <v>114</v>
      </c>
      <c r="C898" s="578" t="s">
        <v>160</v>
      </c>
      <c r="D898" s="578" t="s">
        <v>114</v>
      </c>
      <c r="E898" s="578"/>
      <c r="F898" s="578"/>
      <c r="G898" s="578"/>
      <c r="H898" s="578" t="s">
        <v>3871</v>
      </c>
      <c r="I898" s="578"/>
      <c r="J898" s="600"/>
      <c r="L898" s="577" t="s">
        <v>5939</v>
      </c>
      <c r="M898" s="597"/>
    </row>
    <row r="899" spans="1:13" ht="25.5">
      <c r="A899" s="584" t="s">
        <v>75</v>
      </c>
      <c r="B899" s="580" t="s">
        <v>114</v>
      </c>
      <c r="C899" s="578" t="s">
        <v>1075</v>
      </c>
      <c r="D899" s="578" t="s">
        <v>114</v>
      </c>
      <c r="E899" s="578"/>
      <c r="F899" s="578"/>
      <c r="G899" s="578"/>
      <c r="H899" s="578"/>
      <c r="I899" s="578"/>
      <c r="J899" s="600"/>
      <c r="L899" s="577" t="s">
        <v>6542</v>
      </c>
      <c r="M899" s="597"/>
    </row>
    <row r="900" spans="1:13" ht="25.5">
      <c r="A900" s="585" t="s">
        <v>76</v>
      </c>
      <c r="B900" s="581" t="s">
        <v>114</v>
      </c>
      <c r="C900" s="578" t="s">
        <v>1076</v>
      </c>
      <c r="D900" s="578" t="s">
        <v>114</v>
      </c>
      <c r="E900" s="578"/>
      <c r="F900" s="578"/>
      <c r="G900" s="578"/>
      <c r="H900" s="578"/>
      <c r="I900" s="578"/>
      <c r="J900" s="600"/>
      <c r="L900" s="577" t="s">
        <v>5939</v>
      </c>
      <c r="M900" s="597"/>
    </row>
    <row r="901" spans="1:13">
      <c r="A901" s="584" t="s">
        <v>77</v>
      </c>
      <c r="B901" s="580" t="s">
        <v>114</v>
      </c>
      <c r="C901" s="578" t="s">
        <v>114</v>
      </c>
      <c r="D901" s="578" t="s">
        <v>114</v>
      </c>
      <c r="E901" s="578"/>
      <c r="F901" s="578"/>
      <c r="G901" s="578"/>
      <c r="H901" s="578"/>
      <c r="I901" s="578"/>
      <c r="J901" s="600"/>
      <c r="L901" s="577" t="s">
        <v>6376</v>
      </c>
      <c r="M901" s="597"/>
    </row>
    <row r="902" spans="1:13">
      <c r="A902" s="585" t="s">
        <v>78</v>
      </c>
      <c r="B902" s="581" t="s">
        <v>114</v>
      </c>
      <c r="C902" s="578" t="s">
        <v>114</v>
      </c>
      <c r="D902" s="578" t="s">
        <v>114</v>
      </c>
      <c r="E902" s="578"/>
      <c r="F902" s="578"/>
      <c r="G902" s="578"/>
      <c r="H902" s="578"/>
      <c r="I902" s="578"/>
      <c r="J902" s="600"/>
      <c r="L902" s="577" t="s">
        <v>6520</v>
      </c>
      <c r="M902" s="597"/>
    </row>
    <row r="903" spans="1:13">
      <c r="A903" s="584" t="s">
        <v>79</v>
      </c>
      <c r="B903" s="580" t="s">
        <v>114</v>
      </c>
      <c r="C903" s="578" t="s">
        <v>114</v>
      </c>
      <c r="D903" s="578" t="s">
        <v>114</v>
      </c>
      <c r="E903" s="578"/>
      <c r="F903" s="578"/>
      <c r="G903" s="578"/>
      <c r="H903" s="578"/>
      <c r="I903" s="578"/>
      <c r="J903" s="600"/>
      <c r="M903" s="597"/>
    </row>
    <row r="904" spans="1:13">
      <c r="A904" s="585" t="s">
        <v>80</v>
      </c>
      <c r="B904" s="581" t="s">
        <v>114</v>
      </c>
      <c r="C904" s="578" t="s">
        <v>114</v>
      </c>
      <c r="D904" s="578" t="s">
        <v>114</v>
      </c>
      <c r="E904" s="578"/>
      <c r="F904" s="578"/>
      <c r="G904" s="578"/>
      <c r="H904" s="578"/>
      <c r="I904" s="578"/>
      <c r="J904" s="600"/>
      <c r="M904" s="597"/>
    </row>
    <row r="905" spans="1:13">
      <c r="A905" s="584" t="s">
        <v>81</v>
      </c>
      <c r="B905" s="580" t="s">
        <v>114</v>
      </c>
      <c r="C905" s="578" t="s">
        <v>114</v>
      </c>
      <c r="D905" s="578" t="s">
        <v>114</v>
      </c>
      <c r="E905" s="578"/>
      <c r="F905" s="578"/>
      <c r="G905" s="578"/>
      <c r="H905" s="578"/>
      <c r="I905" s="578"/>
      <c r="J905" s="600"/>
      <c r="M905" s="597"/>
    </row>
    <row r="906" spans="1:13">
      <c r="A906" s="585" t="s">
        <v>82</v>
      </c>
      <c r="B906" s="581" t="s">
        <v>114</v>
      </c>
      <c r="C906" s="578" t="s">
        <v>114</v>
      </c>
      <c r="D906" s="578" t="s">
        <v>114</v>
      </c>
      <c r="E906" s="578"/>
      <c r="F906" s="578"/>
      <c r="G906" s="578"/>
      <c r="H906" s="578"/>
      <c r="I906" s="578"/>
      <c r="J906" s="600"/>
      <c r="M906" s="597"/>
    </row>
    <row r="907" spans="1:13">
      <c r="A907" s="584" t="s">
        <v>83</v>
      </c>
      <c r="B907" s="580" t="s">
        <v>114</v>
      </c>
      <c r="C907" s="578" t="s">
        <v>114</v>
      </c>
      <c r="D907" s="578" t="s">
        <v>114</v>
      </c>
      <c r="E907" s="578"/>
      <c r="F907" s="578"/>
      <c r="G907" s="578"/>
      <c r="H907" s="578"/>
      <c r="I907" s="578"/>
      <c r="J907" s="600"/>
      <c r="M907" s="597"/>
    </row>
    <row r="908" spans="1:13">
      <c r="A908" s="585" t="s">
        <v>84</v>
      </c>
      <c r="B908" s="581" t="s">
        <v>114</v>
      </c>
      <c r="C908" s="578" t="s">
        <v>114</v>
      </c>
      <c r="D908" s="578" t="s">
        <v>114</v>
      </c>
      <c r="E908" s="578"/>
      <c r="F908" s="578"/>
      <c r="G908" s="578"/>
      <c r="H908" s="578"/>
      <c r="I908" s="578"/>
      <c r="J908" s="600"/>
      <c r="M908" s="597"/>
    </row>
    <row r="909" spans="1:13">
      <c r="A909" s="584" t="s">
        <v>85</v>
      </c>
      <c r="B909" s="580" t="s">
        <v>114</v>
      </c>
      <c r="C909" s="578" t="s">
        <v>114</v>
      </c>
      <c r="D909" s="578" t="s">
        <v>114</v>
      </c>
      <c r="E909" s="578"/>
      <c r="F909" s="578"/>
      <c r="G909" s="578"/>
      <c r="H909" s="578"/>
      <c r="I909" s="578"/>
      <c r="J909" s="600"/>
      <c r="M909" s="597"/>
    </row>
    <row r="910" spans="1:13">
      <c r="A910" s="585" t="s">
        <v>86</v>
      </c>
      <c r="B910" s="581" t="s">
        <v>114</v>
      </c>
      <c r="C910" s="578" t="s">
        <v>114</v>
      </c>
      <c r="D910" s="578" t="s">
        <v>114</v>
      </c>
      <c r="E910" s="578"/>
      <c r="F910" s="578"/>
      <c r="G910" s="578"/>
      <c r="H910" s="578"/>
      <c r="I910" s="578"/>
      <c r="J910" s="600"/>
      <c r="M910" s="597"/>
    </row>
    <row r="911" spans="1:13">
      <c r="A911" s="584" t="s">
        <v>87</v>
      </c>
      <c r="B911" s="580" t="s">
        <v>114</v>
      </c>
      <c r="C911" s="578" t="s">
        <v>114</v>
      </c>
      <c r="D911" s="578" t="s">
        <v>114</v>
      </c>
      <c r="E911" s="578"/>
      <c r="F911" s="578"/>
      <c r="G911" s="578"/>
      <c r="H911" s="578"/>
      <c r="I911" s="578"/>
      <c r="J911" s="600"/>
      <c r="M911" s="597"/>
    </row>
    <row r="912" spans="1:13">
      <c r="A912" s="585" t="s">
        <v>88</v>
      </c>
      <c r="B912" s="581" t="s">
        <v>114</v>
      </c>
      <c r="C912" s="578" t="s">
        <v>114</v>
      </c>
      <c r="D912" s="578" t="s">
        <v>114</v>
      </c>
      <c r="E912" s="578"/>
      <c r="F912" s="578"/>
      <c r="G912" s="578"/>
      <c r="H912" s="578"/>
      <c r="I912" s="578"/>
      <c r="J912" s="600"/>
      <c r="M912" s="597"/>
    </row>
    <row r="913" spans="1:13">
      <c r="A913" s="583" t="s">
        <v>44</v>
      </c>
      <c r="B913" s="582" t="s">
        <v>16</v>
      </c>
      <c r="C913" s="582" t="s">
        <v>1829</v>
      </c>
      <c r="D913" s="582" t="s">
        <v>1830</v>
      </c>
      <c r="E913" s="582" t="s">
        <v>2325</v>
      </c>
      <c r="F913" s="582">
        <v>2013</v>
      </c>
      <c r="G913" s="582" t="s">
        <v>3553</v>
      </c>
      <c r="H913" s="590" t="s">
        <v>4165</v>
      </c>
      <c r="I913" s="590" t="s">
        <v>4674</v>
      </c>
      <c r="J913" s="590" t="s">
        <v>4675</v>
      </c>
      <c r="K913" s="653" t="s">
        <v>5846</v>
      </c>
      <c r="L913" s="651" t="s">
        <v>6494</v>
      </c>
      <c r="M913" s="756" t="s">
        <v>6914</v>
      </c>
    </row>
    <row r="914" spans="1:13" ht="15">
      <c r="A914" s="584" t="s">
        <v>69</v>
      </c>
      <c r="B914" s="580" t="s">
        <v>368</v>
      </c>
      <c r="C914" s="578" t="s">
        <v>382</v>
      </c>
      <c r="D914" s="578" t="s">
        <v>1466</v>
      </c>
      <c r="E914" s="565" t="s">
        <v>500</v>
      </c>
      <c r="F914" s="565" t="s">
        <v>559</v>
      </c>
      <c r="G914" s="565" t="s">
        <v>3292</v>
      </c>
      <c r="H914" s="565" t="s">
        <v>559</v>
      </c>
      <c r="I914" s="565" t="s">
        <v>3294</v>
      </c>
      <c r="J914" s="600" t="s">
        <v>1093</v>
      </c>
      <c r="K914" s="860" t="s">
        <v>1093</v>
      </c>
      <c r="L914" s="615" t="s">
        <v>5781</v>
      </c>
      <c r="M914" s="597"/>
    </row>
    <row r="915" spans="1:13" ht="15">
      <c r="A915" s="585" t="s">
        <v>70</v>
      </c>
      <c r="B915" s="581" t="s">
        <v>399</v>
      </c>
      <c r="C915" s="578" t="s">
        <v>1083</v>
      </c>
      <c r="D915" s="578" t="s">
        <v>455</v>
      </c>
      <c r="E915" s="578" t="s">
        <v>163</v>
      </c>
      <c r="F915" s="578" t="s">
        <v>249</v>
      </c>
      <c r="G915" s="578" t="s">
        <v>469</v>
      </c>
      <c r="H915" s="578" t="s">
        <v>4613</v>
      </c>
      <c r="I915" s="607" t="s">
        <v>5697</v>
      </c>
      <c r="J915" s="600" t="s">
        <v>3893</v>
      </c>
      <c r="K915" s="615" t="s">
        <v>1362</v>
      </c>
      <c r="L915" s="615" t="s">
        <v>469</v>
      </c>
      <c r="M915" s="597"/>
    </row>
    <row r="916" spans="1:13" ht="15">
      <c r="A916" s="584" t="s">
        <v>71</v>
      </c>
      <c r="B916" s="580" t="s">
        <v>2278</v>
      </c>
      <c r="C916" s="578" t="s">
        <v>218</v>
      </c>
      <c r="D916" s="578" t="s">
        <v>382</v>
      </c>
      <c r="E916" s="578" t="s">
        <v>559</v>
      </c>
      <c r="F916" s="578" t="s">
        <v>3292</v>
      </c>
      <c r="G916" s="578" t="s">
        <v>116</v>
      </c>
      <c r="H916" s="578" t="s">
        <v>1471</v>
      </c>
      <c r="I916" s="607" t="s">
        <v>1471</v>
      </c>
      <c r="J916" s="600" t="s">
        <v>1471</v>
      </c>
      <c r="K916" s="860" t="s">
        <v>1471</v>
      </c>
      <c r="L916" s="615" t="s">
        <v>6824</v>
      </c>
      <c r="M916" s="597"/>
    </row>
    <row r="917" spans="1:13" ht="30">
      <c r="A917" s="585" t="s">
        <v>72</v>
      </c>
      <c r="B917" s="581" t="s">
        <v>2280</v>
      </c>
      <c r="C917" s="578" t="s">
        <v>1085</v>
      </c>
      <c r="D917" s="578" t="s">
        <v>454</v>
      </c>
      <c r="E917" s="578" t="s">
        <v>249</v>
      </c>
      <c r="F917" s="578" t="s">
        <v>3293</v>
      </c>
      <c r="G917" s="578" t="s">
        <v>1375</v>
      </c>
      <c r="H917" s="578" t="s">
        <v>1372</v>
      </c>
      <c r="I917" s="607" t="s">
        <v>1372</v>
      </c>
      <c r="J917" s="600" t="s">
        <v>1372</v>
      </c>
      <c r="K917" s="615" t="s">
        <v>1372</v>
      </c>
      <c r="L917" s="615" t="s">
        <v>1372</v>
      </c>
      <c r="M917" s="597"/>
    </row>
    <row r="918" spans="1:13">
      <c r="A918" s="584" t="s">
        <v>73</v>
      </c>
      <c r="B918" s="580" t="s">
        <v>369</v>
      </c>
      <c r="C918" s="578" t="s">
        <v>384</v>
      </c>
      <c r="D918" s="578" t="s">
        <v>219</v>
      </c>
      <c r="E918" s="578" t="s">
        <v>382</v>
      </c>
      <c r="F918" s="578" t="s">
        <v>382</v>
      </c>
      <c r="G918" s="578" t="s">
        <v>3294</v>
      </c>
      <c r="H918" s="578" t="s">
        <v>3292</v>
      </c>
      <c r="I918" s="578"/>
      <c r="J918" s="600" t="s">
        <v>5161</v>
      </c>
      <c r="L918" s="600" t="s">
        <v>1093</v>
      </c>
      <c r="M918" s="597"/>
    </row>
    <row r="919" spans="1:13" ht="15">
      <c r="A919" s="585" t="s">
        <v>74</v>
      </c>
      <c r="B919" s="581" t="s">
        <v>452</v>
      </c>
      <c r="C919" s="578" t="s">
        <v>141</v>
      </c>
      <c r="D919" s="578" t="s">
        <v>283</v>
      </c>
      <c r="E919" s="578" t="s">
        <v>2705</v>
      </c>
      <c r="F919" s="578" t="s">
        <v>454</v>
      </c>
      <c r="G919" s="578" t="s">
        <v>469</v>
      </c>
      <c r="H919" s="578" t="s">
        <v>4614</v>
      </c>
      <c r="I919" s="578"/>
      <c r="J919" s="600" t="s">
        <v>5162</v>
      </c>
      <c r="K919" s="860" t="s">
        <v>5781</v>
      </c>
      <c r="L919" s="615" t="s">
        <v>1362</v>
      </c>
      <c r="M919" s="597"/>
    </row>
    <row r="920" spans="1:13" ht="15">
      <c r="A920" s="584" t="s">
        <v>75</v>
      </c>
      <c r="B920" s="580" t="s">
        <v>370</v>
      </c>
      <c r="C920" s="578" t="s">
        <v>1849</v>
      </c>
      <c r="D920" s="578" t="s">
        <v>224</v>
      </c>
      <c r="E920" s="578" t="s">
        <v>2706</v>
      </c>
      <c r="F920" s="578" t="s">
        <v>500</v>
      </c>
      <c r="G920" s="578"/>
      <c r="H920" s="578" t="s">
        <v>116</v>
      </c>
      <c r="I920" s="578"/>
      <c r="J920" s="600" t="s">
        <v>3294</v>
      </c>
      <c r="K920" s="615" t="s">
        <v>469</v>
      </c>
      <c r="M920" s="597"/>
    </row>
    <row r="921" spans="1:13">
      <c r="A921" s="585" t="s">
        <v>76</v>
      </c>
      <c r="B921" s="581" t="s">
        <v>453</v>
      </c>
      <c r="C921" s="578" t="s">
        <v>147</v>
      </c>
      <c r="D921" s="578" t="s">
        <v>1375</v>
      </c>
      <c r="E921" s="578" t="s">
        <v>2707</v>
      </c>
      <c r="F921" s="578" t="s">
        <v>1899</v>
      </c>
      <c r="G921" s="578"/>
      <c r="H921" s="578" t="s">
        <v>1375</v>
      </c>
      <c r="I921" s="578"/>
      <c r="J921" s="600" t="s">
        <v>469</v>
      </c>
      <c r="M921" s="597"/>
    </row>
    <row r="922" spans="1:13">
      <c r="A922" s="584" t="s">
        <v>77</v>
      </c>
      <c r="B922" s="580" t="s">
        <v>371</v>
      </c>
      <c r="C922" s="578" t="s">
        <v>381</v>
      </c>
      <c r="D922" s="578" t="s">
        <v>1467</v>
      </c>
      <c r="E922" s="578"/>
      <c r="F922" s="578" t="s">
        <v>3294</v>
      </c>
      <c r="G922" s="578"/>
      <c r="H922" s="578" t="s">
        <v>3294</v>
      </c>
      <c r="I922" s="578"/>
      <c r="J922" s="600"/>
      <c r="M922" s="597"/>
    </row>
    <row r="923" spans="1:13">
      <c r="A923" s="585" t="s">
        <v>78</v>
      </c>
      <c r="B923" s="581" t="s">
        <v>331</v>
      </c>
      <c r="C923" s="578" t="s">
        <v>249</v>
      </c>
      <c r="D923" s="578" t="s">
        <v>1468</v>
      </c>
      <c r="E923" s="578"/>
      <c r="F923" s="578" t="s">
        <v>3293</v>
      </c>
      <c r="G923" s="578"/>
      <c r="H923" s="578" t="s">
        <v>4614</v>
      </c>
      <c r="I923" s="578"/>
      <c r="J923" s="600"/>
      <c r="M923" s="597"/>
    </row>
    <row r="924" spans="1:13">
      <c r="A924" s="584" t="s">
        <v>79</v>
      </c>
      <c r="B924" s="580" t="s">
        <v>372</v>
      </c>
      <c r="C924" s="578" t="s">
        <v>1088</v>
      </c>
      <c r="D924" s="578" t="s">
        <v>1469</v>
      </c>
      <c r="E924" s="578"/>
      <c r="F924" s="578" t="s">
        <v>1471</v>
      </c>
      <c r="G924" s="578"/>
      <c r="H924" s="578"/>
      <c r="I924" s="578"/>
      <c r="J924" s="600"/>
      <c r="M924" s="597"/>
    </row>
    <row r="925" spans="1:13">
      <c r="A925" s="585" t="s">
        <v>80</v>
      </c>
      <c r="B925" s="581" t="s">
        <v>331</v>
      </c>
      <c r="C925" s="578" t="s">
        <v>523</v>
      </c>
      <c r="D925" s="578" t="s">
        <v>1470</v>
      </c>
      <c r="E925" s="578"/>
      <c r="F925" s="578" t="s">
        <v>454</v>
      </c>
      <c r="G925" s="578"/>
      <c r="H925" s="578"/>
      <c r="I925" s="578"/>
      <c r="J925" s="600"/>
      <c r="M925" s="597"/>
    </row>
    <row r="926" spans="1:13">
      <c r="A926" s="584" t="s">
        <v>81</v>
      </c>
      <c r="B926" s="580" t="s">
        <v>373</v>
      </c>
      <c r="C926" s="578" t="s">
        <v>377</v>
      </c>
      <c r="D926" s="578" t="s">
        <v>1471</v>
      </c>
      <c r="E926" s="578"/>
      <c r="F926" s="578"/>
      <c r="G926" s="578"/>
      <c r="H926" s="578"/>
      <c r="I926" s="578"/>
      <c r="J926" s="600"/>
      <c r="M926" s="597"/>
    </row>
    <row r="927" spans="1:13">
      <c r="A927" s="585" t="s">
        <v>82</v>
      </c>
      <c r="B927" s="581" t="s">
        <v>331</v>
      </c>
      <c r="C927" s="578" t="s">
        <v>1089</v>
      </c>
      <c r="D927" s="578" t="s">
        <v>1472</v>
      </c>
      <c r="E927" s="578"/>
      <c r="F927" s="578"/>
      <c r="G927" s="578"/>
      <c r="H927" s="578"/>
      <c r="I927" s="578"/>
      <c r="J927" s="600"/>
      <c r="M927" s="597"/>
    </row>
    <row r="928" spans="1:13">
      <c r="A928" s="584" t="s">
        <v>83</v>
      </c>
      <c r="B928" s="580" t="s">
        <v>374</v>
      </c>
      <c r="C928" s="578" t="s">
        <v>1093</v>
      </c>
      <c r="D928" s="578" t="s">
        <v>32</v>
      </c>
      <c r="E928" s="578"/>
      <c r="F928" s="578"/>
      <c r="G928" s="578"/>
      <c r="H928" s="578"/>
      <c r="I928" s="578"/>
      <c r="J928" s="600"/>
      <c r="M928" s="597"/>
    </row>
    <row r="929" spans="1:13">
      <c r="A929" s="585" t="s">
        <v>84</v>
      </c>
      <c r="B929" s="581" t="s">
        <v>210</v>
      </c>
      <c r="C929" s="578" t="s">
        <v>1460</v>
      </c>
      <c r="D929" s="578" t="s">
        <v>469</v>
      </c>
      <c r="E929" s="578"/>
      <c r="F929" s="578"/>
      <c r="G929" s="578"/>
      <c r="H929" s="578"/>
      <c r="I929" s="578"/>
      <c r="J929" s="600"/>
      <c r="M929" s="597"/>
    </row>
    <row r="930" spans="1:13">
      <c r="A930" s="584" t="s">
        <v>85</v>
      </c>
      <c r="B930" s="580" t="s">
        <v>119</v>
      </c>
      <c r="C930" s="578" t="s">
        <v>115</v>
      </c>
      <c r="D930" s="578" t="s">
        <v>1473</v>
      </c>
      <c r="E930" s="578"/>
      <c r="F930" s="578"/>
      <c r="G930" s="578"/>
      <c r="H930" s="578"/>
      <c r="I930" s="578"/>
      <c r="J930" s="600"/>
      <c r="M930" s="597"/>
    </row>
    <row r="931" spans="1:13">
      <c r="A931" s="585" t="s">
        <v>86</v>
      </c>
      <c r="B931" s="581" t="s">
        <v>454</v>
      </c>
      <c r="C931" s="578" t="s">
        <v>147</v>
      </c>
      <c r="D931" s="578" t="s">
        <v>522</v>
      </c>
      <c r="E931" s="578"/>
      <c r="F931" s="578"/>
      <c r="G931" s="578"/>
      <c r="H931" s="578"/>
      <c r="I931" s="578"/>
      <c r="J931" s="600"/>
      <c r="M931" s="597"/>
    </row>
    <row r="932" spans="1:13">
      <c r="A932" s="584" t="s">
        <v>87</v>
      </c>
      <c r="B932" s="580" t="s">
        <v>375</v>
      </c>
      <c r="C932" s="578" t="s">
        <v>2281</v>
      </c>
      <c r="D932" s="578" t="s">
        <v>2279</v>
      </c>
      <c r="E932" s="578"/>
      <c r="F932" s="578"/>
      <c r="G932" s="578"/>
      <c r="H932" s="578"/>
      <c r="I932" s="578"/>
      <c r="J932" s="600"/>
      <c r="M932" s="597"/>
    </row>
    <row r="933" spans="1:13" ht="13.5" thickBot="1">
      <c r="A933" s="586" t="s">
        <v>88</v>
      </c>
      <c r="B933" s="588" t="s">
        <v>455</v>
      </c>
      <c r="C933" s="587" t="s">
        <v>457</v>
      </c>
      <c r="D933" s="587" t="s">
        <v>454</v>
      </c>
      <c r="E933" s="587"/>
      <c r="F933" s="587"/>
      <c r="G933" s="587"/>
      <c r="H933" s="587"/>
      <c r="I933" s="587"/>
      <c r="J933" s="596"/>
      <c r="K933" s="596"/>
      <c r="L933" s="596"/>
      <c r="M933" s="598"/>
    </row>
  </sheetData>
  <mergeCells count="1">
    <mergeCell ref="A10:M10"/>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zoomScale="80" zoomScaleNormal="80" workbookViewId="0">
      <pane xSplit="1" ySplit="11" topLeftCell="B12" activePane="bottomRight" state="frozen"/>
      <selection pane="topRight" activeCell="B1" sqref="B1"/>
      <selection pane="bottomLeft" activeCell="A12" sqref="A12"/>
      <selection pane="bottomRight"/>
    </sheetView>
  </sheetViews>
  <sheetFormatPr defaultRowHeight="12.75"/>
  <cols>
    <col min="1" max="1" width="20.7109375" style="543" bestFit="1" customWidth="1"/>
    <col min="2" max="5" width="32.140625" style="543" customWidth="1"/>
    <col min="6" max="9" width="38.85546875" style="542" customWidth="1"/>
    <col min="10" max="10" width="38.85546875" style="577" customWidth="1"/>
    <col min="11" max="11" width="34.28515625" style="543" customWidth="1"/>
    <col min="12" max="12" width="34.28515625" style="577" customWidth="1"/>
    <col min="13" max="16" width="9.140625" style="600"/>
    <col min="17" max="16384" width="9.140625" style="543"/>
  </cols>
  <sheetData>
    <row r="1" spans="1:16" ht="25.5">
      <c r="A1" s="559"/>
      <c r="B1" s="558"/>
      <c r="C1" s="557" t="s">
        <v>112</v>
      </c>
      <c r="D1" s="557"/>
      <c r="E1" s="1423" t="s">
        <v>112</v>
      </c>
      <c r="F1" s="1423"/>
      <c r="G1" s="558"/>
      <c r="H1" s="558"/>
    </row>
    <row r="2" spans="1:16">
      <c r="A2" s="559"/>
      <c r="B2" s="558"/>
      <c r="C2" s="558"/>
      <c r="D2" s="558"/>
      <c r="E2" s="1423"/>
      <c r="F2" s="1423"/>
      <c r="G2" s="558"/>
      <c r="H2" s="558"/>
    </row>
    <row r="3" spans="1:16">
      <c r="A3" s="559"/>
      <c r="B3" s="558"/>
      <c r="C3" s="558"/>
      <c r="D3" s="558"/>
      <c r="E3" s="558"/>
      <c r="F3" s="558"/>
      <c r="G3" s="558"/>
      <c r="H3" s="558"/>
    </row>
    <row r="4" spans="1:16">
      <c r="A4" s="559"/>
      <c r="B4" s="558"/>
      <c r="C4" s="558"/>
      <c r="D4" s="558"/>
      <c r="E4" s="558"/>
      <c r="F4" s="558"/>
      <c r="G4" s="558"/>
      <c r="H4" s="558"/>
    </row>
    <row r="5" spans="1:16">
      <c r="A5" s="559"/>
      <c r="B5" s="558"/>
      <c r="C5" s="558"/>
      <c r="D5" s="558"/>
      <c r="E5" s="558"/>
      <c r="F5" s="558"/>
      <c r="G5" s="558"/>
      <c r="H5" s="558"/>
    </row>
    <row r="6" spans="1:16">
      <c r="A6" s="559"/>
      <c r="B6" s="558"/>
      <c r="C6" s="558"/>
      <c r="D6" s="558"/>
      <c r="E6" s="558"/>
      <c r="F6" s="558"/>
      <c r="G6" s="558"/>
      <c r="H6" s="558"/>
    </row>
    <row r="7" spans="1:16">
      <c r="A7" s="559"/>
      <c r="B7" s="558"/>
      <c r="C7" s="558"/>
      <c r="D7" s="558"/>
      <c r="E7" s="558"/>
      <c r="F7" s="558"/>
      <c r="G7" s="558"/>
      <c r="H7" s="558"/>
    </row>
    <row r="8" spans="1:16" ht="13.5" thickBot="1">
      <c r="A8" s="559"/>
      <c r="B8" s="558"/>
      <c r="C8" s="558"/>
      <c r="D8" s="558"/>
      <c r="E8" s="558"/>
      <c r="F8" s="558"/>
      <c r="G8" s="558"/>
      <c r="H8" s="558"/>
    </row>
    <row r="9" spans="1:16" ht="12.75" customHeight="1">
      <c r="A9" s="1442" t="s">
        <v>1773</v>
      </c>
      <c r="B9" s="1443"/>
      <c r="C9" s="1443"/>
      <c r="D9" s="1443"/>
      <c r="E9" s="1443"/>
      <c r="F9" s="1443"/>
      <c r="G9" s="1443"/>
      <c r="H9" s="1443"/>
      <c r="I9" s="1443"/>
      <c r="J9" s="1443"/>
      <c r="K9" s="1443"/>
      <c r="L9" s="1444"/>
    </row>
    <row r="10" spans="1:16" ht="12.75" customHeight="1" thickBot="1">
      <c r="A10" s="1445"/>
      <c r="B10" s="1446"/>
      <c r="C10" s="1446"/>
      <c r="D10" s="1446"/>
      <c r="E10" s="1446"/>
      <c r="F10" s="1446"/>
      <c r="G10" s="1446"/>
      <c r="H10" s="1446"/>
      <c r="I10" s="1446"/>
      <c r="J10" s="1446"/>
      <c r="K10" s="1446"/>
      <c r="L10" s="1447"/>
    </row>
    <row r="11" spans="1:16" ht="17.25" customHeight="1" thickBot="1">
      <c r="A11" s="575" t="s">
        <v>707</v>
      </c>
      <c r="B11" s="576">
        <v>2011</v>
      </c>
      <c r="C11" s="576">
        <v>2012</v>
      </c>
      <c r="D11" s="576" t="s">
        <v>3445</v>
      </c>
      <c r="E11" s="576" t="s">
        <v>3443</v>
      </c>
      <c r="F11" s="576" t="s">
        <v>3554</v>
      </c>
      <c r="G11" s="567" t="s">
        <v>4166</v>
      </c>
      <c r="H11" s="567" t="s">
        <v>5163</v>
      </c>
      <c r="I11" s="576" t="s">
        <v>5071</v>
      </c>
      <c r="J11" s="567" t="s">
        <v>6224</v>
      </c>
      <c r="K11" s="567" t="s">
        <v>6829</v>
      </c>
      <c r="L11" s="1381" t="s">
        <v>6916</v>
      </c>
    </row>
    <row r="12" spans="1:16" ht="126" customHeight="1">
      <c r="A12" s="593" t="s">
        <v>17</v>
      </c>
      <c r="B12" s="594" t="s">
        <v>715</v>
      </c>
      <c r="C12" s="594" t="s">
        <v>1819</v>
      </c>
      <c r="D12" s="594" t="s">
        <v>2763</v>
      </c>
      <c r="E12" s="594" t="s">
        <v>3531</v>
      </c>
      <c r="F12" s="594" t="s">
        <v>4082</v>
      </c>
      <c r="G12" s="594" t="s">
        <v>4175</v>
      </c>
      <c r="H12" s="594" t="s">
        <v>5698</v>
      </c>
      <c r="I12" s="632" t="s">
        <v>5453</v>
      </c>
      <c r="J12" s="686" t="s">
        <v>6226</v>
      </c>
      <c r="K12" s="686" t="s">
        <v>6825</v>
      </c>
      <c r="L12" s="1386" t="s">
        <v>7184</v>
      </c>
    </row>
    <row r="13" spans="1:16" ht="126" customHeight="1">
      <c r="A13" s="574" t="s">
        <v>18</v>
      </c>
      <c r="B13" s="563" t="s">
        <v>1099</v>
      </c>
      <c r="C13" s="563" t="s">
        <v>1330</v>
      </c>
      <c r="D13" s="563" t="s">
        <v>2769</v>
      </c>
      <c r="E13" s="563" t="s">
        <v>2769</v>
      </c>
      <c r="F13" s="561" t="s">
        <v>4087</v>
      </c>
      <c r="G13" s="561" t="s">
        <v>4194</v>
      </c>
      <c r="H13" s="561" t="s">
        <v>5699</v>
      </c>
      <c r="I13" s="623" t="s">
        <v>5091</v>
      </c>
      <c r="J13" s="657" t="s">
        <v>6230</v>
      </c>
      <c r="K13" s="657" t="s">
        <v>6844</v>
      </c>
      <c r="L13" s="1390" t="s">
        <v>7366</v>
      </c>
    </row>
    <row r="14" spans="1:16" ht="126" customHeight="1">
      <c r="A14" s="560" t="s">
        <v>19</v>
      </c>
      <c r="B14" s="561" t="s">
        <v>1146</v>
      </c>
      <c r="C14" s="561" t="s">
        <v>1350</v>
      </c>
      <c r="D14" s="561" t="s">
        <v>2892</v>
      </c>
      <c r="E14" s="561" t="s">
        <v>3452</v>
      </c>
      <c r="F14" s="563" t="s">
        <v>4088</v>
      </c>
      <c r="G14" s="561" t="s">
        <v>4208</v>
      </c>
      <c r="H14" s="561" t="s">
        <v>1186</v>
      </c>
      <c r="I14" s="620" t="s">
        <v>5089</v>
      </c>
      <c r="J14" s="657" t="s">
        <v>6234</v>
      </c>
      <c r="K14" s="657" t="s">
        <v>6826</v>
      </c>
      <c r="L14" s="1390" t="s">
        <v>7194</v>
      </c>
      <c r="M14" s="577"/>
      <c r="N14" s="577"/>
      <c r="O14" s="577"/>
      <c r="P14" s="577"/>
    </row>
    <row r="15" spans="1:16" ht="126" customHeight="1">
      <c r="A15" s="560" t="s">
        <v>20</v>
      </c>
      <c r="B15" s="561" t="s">
        <v>1101</v>
      </c>
      <c r="C15" s="561" t="s">
        <v>1221</v>
      </c>
      <c r="D15" s="561" t="s">
        <v>2772</v>
      </c>
      <c r="E15" s="561"/>
      <c r="F15" s="561" t="s">
        <v>4092</v>
      </c>
      <c r="G15" s="561"/>
      <c r="H15" s="561" t="s">
        <v>5700</v>
      </c>
      <c r="I15" s="623" t="s">
        <v>5454</v>
      </c>
      <c r="J15" s="657" t="s">
        <v>6237</v>
      </c>
      <c r="K15" s="687"/>
      <c r="L15" s="1390" t="s">
        <v>7200</v>
      </c>
    </row>
    <row r="16" spans="1:16" ht="126" customHeight="1">
      <c r="A16" s="560" t="s">
        <v>2283</v>
      </c>
      <c r="B16" s="561" t="s">
        <v>1103</v>
      </c>
      <c r="C16" s="561" t="s">
        <v>1233</v>
      </c>
      <c r="D16" s="561" t="s">
        <v>2893</v>
      </c>
      <c r="E16" s="561" t="s">
        <v>3532</v>
      </c>
      <c r="F16" s="561" t="s">
        <v>4095</v>
      </c>
      <c r="G16" s="561" t="s">
        <v>4628</v>
      </c>
      <c r="H16" s="561" t="s">
        <v>5701</v>
      </c>
      <c r="I16" s="561" t="s">
        <v>5094</v>
      </c>
      <c r="J16" s="659" t="s">
        <v>6241</v>
      </c>
      <c r="K16" s="658" t="s">
        <v>6902</v>
      </c>
      <c r="L16" s="1390" t="s">
        <v>7367</v>
      </c>
    </row>
    <row r="17" spans="1:16" ht="126" customHeight="1">
      <c r="A17" s="560" t="s">
        <v>21</v>
      </c>
      <c r="B17" s="561" t="s">
        <v>1105</v>
      </c>
      <c r="C17" s="561"/>
      <c r="D17" s="561" t="s">
        <v>2832</v>
      </c>
      <c r="E17" s="561" t="s">
        <v>3459</v>
      </c>
      <c r="F17" s="561" t="s">
        <v>4096</v>
      </c>
      <c r="G17" s="561" t="s">
        <v>4227</v>
      </c>
      <c r="H17" s="561" t="s">
        <v>5702</v>
      </c>
      <c r="I17" s="623" t="s">
        <v>5455</v>
      </c>
      <c r="J17" s="657" t="s">
        <v>6245</v>
      </c>
      <c r="K17" s="659" t="s">
        <v>6847</v>
      </c>
      <c r="L17" s="1390" t="s">
        <v>7211</v>
      </c>
    </row>
    <row r="18" spans="1:16" ht="126" customHeight="1">
      <c r="A18" s="560" t="s">
        <v>717</v>
      </c>
      <c r="B18" s="561" t="s">
        <v>718</v>
      </c>
      <c r="C18" s="561"/>
      <c r="D18" s="561" t="s">
        <v>2894</v>
      </c>
      <c r="E18" s="561" t="s">
        <v>3461</v>
      </c>
      <c r="F18" s="561" t="s">
        <v>4101</v>
      </c>
      <c r="G18" s="561" t="s">
        <v>4242</v>
      </c>
      <c r="H18" s="561" t="s">
        <v>5703</v>
      </c>
      <c r="I18" s="631"/>
      <c r="J18" s="657"/>
      <c r="K18" s="687"/>
      <c r="L18" s="1390" t="s">
        <v>7368</v>
      </c>
    </row>
    <row r="19" spans="1:16" ht="126" customHeight="1">
      <c r="A19" s="560" t="s">
        <v>2932</v>
      </c>
      <c r="B19" s="561"/>
      <c r="C19" s="561"/>
      <c r="D19" s="561"/>
      <c r="E19" s="561" t="s">
        <v>3465</v>
      </c>
      <c r="F19" s="561" t="s">
        <v>4161</v>
      </c>
      <c r="G19" s="561" t="s">
        <v>4254</v>
      </c>
      <c r="H19" s="561" t="s">
        <v>5704</v>
      </c>
      <c r="I19" s="631"/>
      <c r="J19" s="657"/>
      <c r="K19" s="687"/>
      <c r="L19" s="1390" t="s">
        <v>7362</v>
      </c>
    </row>
    <row r="20" spans="1:16" ht="126" customHeight="1">
      <c r="A20" s="560" t="s">
        <v>22</v>
      </c>
      <c r="B20" s="561" t="s">
        <v>1106</v>
      </c>
      <c r="C20" s="561" t="s">
        <v>1412</v>
      </c>
      <c r="D20" s="561" t="s">
        <v>2895</v>
      </c>
      <c r="E20" s="561"/>
      <c r="F20" s="561"/>
      <c r="G20" s="561" t="s">
        <v>4632</v>
      </c>
      <c r="H20" s="561" t="s">
        <v>4632</v>
      </c>
      <c r="I20" s="620" t="s">
        <v>4632</v>
      </c>
      <c r="J20" s="657" t="s">
        <v>4632</v>
      </c>
      <c r="K20" s="657" t="s">
        <v>4632</v>
      </c>
      <c r="L20" s="1390" t="s">
        <v>4632</v>
      </c>
    </row>
    <row r="21" spans="1:16" ht="126" customHeight="1">
      <c r="A21" s="560" t="s">
        <v>23</v>
      </c>
      <c r="B21" s="561" t="s">
        <v>1108</v>
      </c>
      <c r="C21" s="561" t="s">
        <v>1422</v>
      </c>
      <c r="D21" s="561" t="s">
        <v>2895</v>
      </c>
      <c r="E21" s="561"/>
      <c r="F21" s="561"/>
      <c r="G21" s="561" t="s">
        <v>4632</v>
      </c>
      <c r="H21" s="561" t="s">
        <v>4632</v>
      </c>
      <c r="I21" s="620" t="s">
        <v>4632</v>
      </c>
      <c r="J21" s="694" t="s">
        <v>4632</v>
      </c>
      <c r="K21" s="694" t="s">
        <v>4632</v>
      </c>
      <c r="L21" s="1390" t="s">
        <v>4632</v>
      </c>
    </row>
    <row r="22" spans="1:16" ht="126" customHeight="1">
      <c r="A22" s="560" t="s">
        <v>24</v>
      </c>
      <c r="B22" s="561" t="s">
        <v>1109</v>
      </c>
      <c r="C22" s="561" t="s">
        <v>1225</v>
      </c>
      <c r="D22" s="561" t="s">
        <v>2826</v>
      </c>
      <c r="E22" s="561" t="s">
        <v>3471</v>
      </c>
      <c r="F22" s="561" t="s">
        <v>4108</v>
      </c>
      <c r="G22" s="561" t="s">
        <v>4274</v>
      </c>
      <c r="H22" s="561" t="s">
        <v>5705</v>
      </c>
      <c r="I22" s="620" t="s">
        <v>5100</v>
      </c>
      <c r="J22" s="657" t="s">
        <v>6251</v>
      </c>
      <c r="K22" s="657" t="s">
        <v>6251</v>
      </c>
      <c r="L22" s="1390" t="s">
        <v>7369</v>
      </c>
    </row>
    <row r="23" spans="1:16" ht="126" customHeight="1">
      <c r="A23" s="560" t="s">
        <v>25</v>
      </c>
      <c r="B23" s="561" t="s">
        <v>1111</v>
      </c>
      <c r="C23" s="561" t="s">
        <v>1451</v>
      </c>
      <c r="D23" s="561" t="s">
        <v>2896</v>
      </c>
      <c r="E23" s="561"/>
      <c r="F23" s="561"/>
      <c r="G23" s="561" t="s">
        <v>4632</v>
      </c>
      <c r="H23" s="561" t="s">
        <v>4632</v>
      </c>
      <c r="I23" s="620" t="s">
        <v>4632</v>
      </c>
      <c r="J23" s="657" t="s">
        <v>4632</v>
      </c>
      <c r="K23" s="657" t="s">
        <v>4632</v>
      </c>
      <c r="L23" s="1390" t="s">
        <v>4632</v>
      </c>
    </row>
    <row r="24" spans="1:16" ht="126" customHeight="1">
      <c r="A24" s="560" t="s">
        <v>26</v>
      </c>
      <c r="B24" s="561" t="s">
        <v>1112</v>
      </c>
      <c r="C24" s="561" t="s">
        <v>1323</v>
      </c>
      <c r="D24" s="561" t="s">
        <v>2897</v>
      </c>
      <c r="E24" s="561" t="s">
        <v>3533</v>
      </c>
      <c r="F24" s="561" t="s">
        <v>4112</v>
      </c>
      <c r="G24" s="561" t="s">
        <v>4292</v>
      </c>
      <c r="H24" s="561" t="s">
        <v>5706</v>
      </c>
      <c r="I24" s="623" t="s">
        <v>5456</v>
      </c>
      <c r="J24" s="657" t="s">
        <v>6255</v>
      </c>
      <c r="K24" s="657" t="s">
        <v>6255</v>
      </c>
      <c r="L24" s="1390" t="s">
        <v>7283</v>
      </c>
    </row>
    <row r="25" spans="1:16" ht="126" customHeight="1">
      <c r="A25" s="560" t="s">
        <v>98</v>
      </c>
      <c r="B25" s="561" t="s">
        <v>1114</v>
      </c>
      <c r="C25" s="561" t="s">
        <v>1805</v>
      </c>
      <c r="D25" s="561"/>
      <c r="E25" s="561"/>
      <c r="F25" s="561"/>
      <c r="G25" s="561"/>
      <c r="H25" s="561"/>
      <c r="I25" s="631"/>
      <c r="J25" s="657"/>
      <c r="K25" s="687"/>
      <c r="L25" s="1390"/>
    </row>
    <row r="26" spans="1:16" ht="126" customHeight="1">
      <c r="A26" s="560" t="s">
        <v>27</v>
      </c>
      <c r="B26" s="561" t="s">
        <v>1116</v>
      </c>
      <c r="C26" s="561" t="s">
        <v>1253</v>
      </c>
      <c r="D26" s="561" t="s">
        <v>2823</v>
      </c>
      <c r="E26" s="561" t="s">
        <v>3478</v>
      </c>
      <c r="F26" s="561" t="s">
        <v>4113</v>
      </c>
      <c r="G26" s="561" t="s">
        <v>4637</v>
      </c>
      <c r="H26" s="561" t="s">
        <v>5707</v>
      </c>
      <c r="I26" s="623" t="s">
        <v>5105</v>
      </c>
      <c r="J26" s="657" t="s">
        <v>6259</v>
      </c>
      <c r="K26" s="577" t="s">
        <v>6827</v>
      </c>
      <c r="L26" s="1390" t="s">
        <v>7307</v>
      </c>
    </row>
    <row r="27" spans="1:16" ht="126" customHeight="1">
      <c r="A27" s="560" t="s">
        <v>28</v>
      </c>
      <c r="B27" s="561" t="s">
        <v>1118</v>
      </c>
      <c r="C27" s="561" t="s">
        <v>1296</v>
      </c>
      <c r="D27" s="561" t="s">
        <v>2839</v>
      </c>
      <c r="E27" s="561" t="s">
        <v>3482</v>
      </c>
      <c r="F27" s="561" t="s">
        <v>4118</v>
      </c>
      <c r="G27" s="561" t="s">
        <v>4307</v>
      </c>
      <c r="H27" s="561" t="s">
        <v>5708</v>
      </c>
      <c r="I27" s="620" t="s">
        <v>5108</v>
      </c>
      <c r="J27" s="657" t="s">
        <v>6263</v>
      </c>
      <c r="K27" s="689" t="s">
        <v>6828</v>
      </c>
      <c r="L27" s="1390" t="s">
        <v>7363</v>
      </c>
      <c r="M27" s="577"/>
      <c r="N27" s="577"/>
      <c r="O27" s="577"/>
      <c r="P27" s="577"/>
    </row>
    <row r="28" spans="1:16" ht="126" customHeight="1">
      <c r="A28" s="560" t="s">
        <v>29</v>
      </c>
      <c r="B28" s="561" t="s">
        <v>1106</v>
      </c>
      <c r="C28" s="561" t="s">
        <v>1435</v>
      </c>
      <c r="D28" s="561" t="s">
        <v>2895</v>
      </c>
      <c r="E28" s="561"/>
      <c r="F28" s="561"/>
      <c r="G28" s="561" t="s">
        <v>4632</v>
      </c>
      <c r="H28" s="561" t="s">
        <v>4632</v>
      </c>
      <c r="I28" s="620" t="s">
        <v>4632</v>
      </c>
      <c r="J28" s="657" t="s">
        <v>4632</v>
      </c>
      <c r="K28" s="689" t="s">
        <v>4632</v>
      </c>
      <c r="L28" s="1390" t="s">
        <v>4632</v>
      </c>
    </row>
    <row r="29" spans="1:16" ht="126" customHeight="1">
      <c r="A29" s="560" t="s">
        <v>30</v>
      </c>
      <c r="B29" s="561" t="s">
        <v>1106</v>
      </c>
      <c r="C29" s="561" t="s">
        <v>1430</v>
      </c>
      <c r="D29" s="561" t="s">
        <v>2895</v>
      </c>
      <c r="E29" s="561"/>
      <c r="F29" s="561"/>
      <c r="G29" s="561" t="s">
        <v>4632</v>
      </c>
      <c r="H29" s="561" t="s">
        <v>4632</v>
      </c>
      <c r="I29" s="620" t="s">
        <v>4632</v>
      </c>
      <c r="J29" s="657" t="s">
        <v>4632</v>
      </c>
      <c r="K29" s="689" t="s">
        <v>4632</v>
      </c>
      <c r="L29" s="1390" t="s">
        <v>4632</v>
      </c>
    </row>
    <row r="30" spans="1:16" ht="126" customHeight="1">
      <c r="A30" s="560" t="s">
        <v>3995</v>
      </c>
      <c r="B30" s="561"/>
      <c r="C30" s="561"/>
      <c r="D30" s="561"/>
      <c r="E30" s="561"/>
      <c r="F30" s="561" t="s">
        <v>4121</v>
      </c>
      <c r="G30" s="561" t="s">
        <v>4670</v>
      </c>
      <c r="H30" s="561" t="s">
        <v>5709</v>
      </c>
      <c r="I30" s="620" t="s">
        <v>5843</v>
      </c>
      <c r="J30" s="658" t="s">
        <v>6399</v>
      </c>
      <c r="K30" s="689" t="s">
        <v>6852</v>
      </c>
      <c r="L30" s="1390" t="s">
        <v>7364</v>
      </c>
    </row>
    <row r="31" spans="1:16" ht="126" customHeight="1">
      <c r="A31" s="560" t="s">
        <v>3713</v>
      </c>
      <c r="B31" s="561"/>
      <c r="C31" s="561"/>
      <c r="D31" s="561"/>
      <c r="E31" s="561"/>
      <c r="F31" s="561" t="s">
        <v>4126</v>
      </c>
      <c r="G31" s="561" t="s">
        <v>4333</v>
      </c>
      <c r="H31" s="561" t="s">
        <v>5710</v>
      </c>
      <c r="I31" s="620" t="s">
        <v>5111</v>
      </c>
      <c r="J31" s="657" t="s">
        <v>6266</v>
      </c>
      <c r="K31" s="691" t="s">
        <v>6906</v>
      </c>
      <c r="L31" s="1390" t="s">
        <v>7317</v>
      </c>
    </row>
    <row r="32" spans="1:16" ht="126" customHeight="1">
      <c r="A32" s="560" t="s">
        <v>31</v>
      </c>
      <c r="B32" s="561" t="s">
        <v>1120</v>
      </c>
      <c r="C32" s="561" t="s">
        <v>1186</v>
      </c>
      <c r="D32" s="561"/>
      <c r="E32" s="561"/>
      <c r="F32" s="561"/>
      <c r="G32" s="561" t="s">
        <v>4640</v>
      </c>
      <c r="H32" s="561" t="s">
        <v>5711</v>
      </c>
      <c r="I32" s="620" t="s">
        <v>5113</v>
      </c>
      <c r="J32" s="657" t="s">
        <v>6268</v>
      </c>
      <c r="K32" s="689" t="s">
        <v>6850</v>
      </c>
      <c r="L32" s="1390" t="s">
        <v>7318</v>
      </c>
    </row>
    <row r="33" spans="1:12" ht="126" customHeight="1">
      <c r="A33" s="560" t="s">
        <v>1809</v>
      </c>
      <c r="B33" s="561" t="s">
        <v>1122</v>
      </c>
      <c r="C33" s="561" t="s">
        <v>1810</v>
      </c>
      <c r="D33" s="561" t="s">
        <v>2819</v>
      </c>
      <c r="E33" s="561" t="s">
        <v>3534</v>
      </c>
      <c r="F33" s="561" t="s">
        <v>2819</v>
      </c>
      <c r="G33" s="561" t="s">
        <v>4646</v>
      </c>
      <c r="H33" s="561" t="s">
        <v>5712</v>
      </c>
      <c r="I33" s="561" t="s">
        <v>5115</v>
      </c>
      <c r="J33" s="657" t="s">
        <v>6270</v>
      </c>
      <c r="K33" s="689" t="s">
        <v>6855</v>
      </c>
      <c r="L33" s="1390" t="s">
        <v>7370</v>
      </c>
    </row>
    <row r="34" spans="1:12" ht="126" customHeight="1">
      <c r="A34" s="560" t="s">
        <v>32</v>
      </c>
      <c r="B34" s="561" t="s">
        <v>1124</v>
      </c>
      <c r="C34" s="561" t="s">
        <v>1344</v>
      </c>
      <c r="D34" s="561" t="s">
        <v>2814</v>
      </c>
      <c r="E34" s="561" t="s">
        <v>3536</v>
      </c>
      <c r="F34" s="561" t="s">
        <v>4133</v>
      </c>
      <c r="G34" s="561" t="s">
        <v>4368</v>
      </c>
      <c r="H34" s="561" t="s">
        <v>5713</v>
      </c>
      <c r="I34" s="620" t="s">
        <v>5118</v>
      </c>
      <c r="J34" s="657" t="s">
        <v>6273</v>
      </c>
      <c r="K34" s="689" t="s">
        <v>6859</v>
      </c>
      <c r="L34" s="1390" t="s">
        <v>7319</v>
      </c>
    </row>
    <row r="35" spans="1:12" ht="126" customHeight="1">
      <c r="A35" s="560" t="s">
        <v>33</v>
      </c>
      <c r="B35" s="561" t="s">
        <v>1106</v>
      </c>
      <c r="C35" s="561" t="s">
        <v>1447</v>
      </c>
      <c r="D35" s="561"/>
      <c r="E35" s="561"/>
      <c r="F35" s="561"/>
      <c r="G35" s="561" t="s">
        <v>4632</v>
      </c>
      <c r="H35" s="561" t="s">
        <v>4632</v>
      </c>
      <c r="I35" s="620" t="s">
        <v>4632</v>
      </c>
      <c r="J35" s="657" t="s">
        <v>4632</v>
      </c>
      <c r="K35" s="689" t="s">
        <v>4632</v>
      </c>
      <c r="L35" s="1390" t="s">
        <v>4632</v>
      </c>
    </row>
    <row r="36" spans="1:12" ht="126" customHeight="1">
      <c r="A36" s="560" t="s">
        <v>34</v>
      </c>
      <c r="B36" s="561" t="s">
        <v>1126</v>
      </c>
      <c r="C36" s="561" t="s">
        <v>1204</v>
      </c>
      <c r="D36" s="561" t="s">
        <v>2809</v>
      </c>
      <c r="E36" s="561" t="s">
        <v>3537</v>
      </c>
      <c r="F36" s="561" t="s">
        <v>4139</v>
      </c>
      <c r="G36" s="561" t="s">
        <v>4648</v>
      </c>
      <c r="H36" s="561" t="s">
        <v>5714</v>
      </c>
      <c r="I36" s="623" t="s">
        <v>5121</v>
      </c>
      <c r="J36" s="561" t="s">
        <v>6277</v>
      </c>
      <c r="K36" s="689" t="s">
        <v>6863</v>
      </c>
      <c r="L36" s="1390" t="s">
        <v>7371</v>
      </c>
    </row>
    <row r="37" spans="1:12" ht="126" customHeight="1">
      <c r="A37" s="560" t="s">
        <v>35</v>
      </c>
      <c r="B37" s="561" t="s">
        <v>1106</v>
      </c>
      <c r="C37" s="561" t="s">
        <v>1443</v>
      </c>
      <c r="D37" s="561" t="s">
        <v>2895</v>
      </c>
      <c r="E37" s="561"/>
      <c r="F37" s="561"/>
      <c r="G37" s="561" t="s">
        <v>4632</v>
      </c>
      <c r="H37" s="561" t="s">
        <v>4632</v>
      </c>
      <c r="I37" s="620" t="s">
        <v>4632</v>
      </c>
      <c r="J37" s="657" t="s">
        <v>4632</v>
      </c>
      <c r="K37" s="689" t="s">
        <v>4632</v>
      </c>
      <c r="L37" s="1390" t="s">
        <v>4632</v>
      </c>
    </row>
    <row r="38" spans="1:12" ht="126" customHeight="1">
      <c r="A38" s="560" t="s">
        <v>36</v>
      </c>
      <c r="B38" s="561" t="s">
        <v>1127</v>
      </c>
      <c r="C38" s="561" t="s">
        <v>1398</v>
      </c>
      <c r="D38" s="561" t="s">
        <v>2805</v>
      </c>
      <c r="E38" s="561" t="s">
        <v>3503</v>
      </c>
      <c r="F38" s="561" t="s">
        <v>3504</v>
      </c>
      <c r="G38" s="561" t="s">
        <v>4375</v>
      </c>
      <c r="H38" s="561" t="s">
        <v>5715</v>
      </c>
      <c r="I38" s="620" t="s">
        <v>5124</v>
      </c>
      <c r="J38" s="657" t="s">
        <v>6281</v>
      </c>
      <c r="K38" s="689" t="s">
        <v>6867</v>
      </c>
      <c r="L38" s="1392" t="s">
        <v>7320</v>
      </c>
    </row>
    <row r="39" spans="1:12" ht="126" customHeight="1">
      <c r="A39" s="560" t="s">
        <v>1152</v>
      </c>
      <c r="B39" s="561" t="s">
        <v>1166</v>
      </c>
      <c r="C39" s="561" t="s">
        <v>1186</v>
      </c>
      <c r="D39" s="561"/>
      <c r="E39" s="561"/>
      <c r="F39" s="561" t="s">
        <v>4141</v>
      </c>
      <c r="G39" s="561"/>
      <c r="H39" s="561" t="s">
        <v>1225</v>
      </c>
      <c r="I39" s="631"/>
      <c r="J39" s="657"/>
      <c r="K39" s="689" t="s">
        <v>6870</v>
      </c>
      <c r="L39" s="1392"/>
    </row>
    <row r="40" spans="1:12" ht="126" customHeight="1">
      <c r="A40" s="560" t="s">
        <v>37</v>
      </c>
      <c r="B40" s="561" t="s">
        <v>1144</v>
      </c>
      <c r="C40" s="561"/>
      <c r="D40" s="561" t="s">
        <v>2803</v>
      </c>
      <c r="E40" s="561" t="s">
        <v>3508</v>
      </c>
      <c r="F40" s="561" t="s">
        <v>4144</v>
      </c>
      <c r="G40" s="561" t="s">
        <v>4652</v>
      </c>
      <c r="H40" s="561" t="s">
        <v>5716</v>
      </c>
      <c r="I40" s="561" t="s">
        <v>5127</v>
      </c>
      <c r="J40" s="561" t="s">
        <v>6284</v>
      </c>
      <c r="K40" s="689" t="s">
        <v>6874</v>
      </c>
      <c r="L40" s="1390" t="s">
        <v>7372</v>
      </c>
    </row>
    <row r="41" spans="1:12" ht="126" customHeight="1">
      <c r="A41" s="560" t="s">
        <v>6203</v>
      </c>
      <c r="B41" s="561"/>
      <c r="C41" s="561"/>
      <c r="D41" s="561"/>
      <c r="E41" s="561"/>
      <c r="F41" s="561"/>
      <c r="G41" s="561"/>
      <c r="H41" s="561"/>
      <c r="I41" s="561"/>
      <c r="J41" s="561" t="s">
        <v>6288</v>
      </c>
      <c r="K41" s="689" t="s">
        <v>6878</v>
      </c>
      <c r="L41" s="1390" t="s">
        <v>7321</v>
      </c>
    </row>
    <row r="42" spans="1:12" ht="126" customHeight="1">
      <c r="A42" s="560" t="s">
        <v>38</v>
      </c>
      <c r="B42" s="561" t="s">
        <v>1129</v>
      </c>
      <c r="C42" s="561" t="s">
        <v>1813</v>
      </c>
      <c r="D42" s="561" t="s">
        <v>2800</v>
      </c>
      <c r="E42" s="561" t="s">
        <v>3490</v>
      </c>
      <c r="F42" s="561" t="s">
        <v>3490</v>
      </c>
      <c r="G42" s="561" t="s">
        <v>4393</v>
      </c>
      <c r="H42" s="561" t="s">
        <v>5717</v>
      </c>
      <c r="I42" s="620" t="s">
        <v>5130</v>
      </c>
      <c r="J42" s="657" t="s">
        <v>5130</v>
      </c>
      <c r="K42" s="689" t="s">
        <v>6881</v>
      </c>
      <c r="L42" s="1390" t="s">
        <v>7322</v>
      </c>
    </row>
    <row r="43" spans="1:12" ht="126" customHeight="1">
      <c r="A43" s="560" t="s">
        <v>39</v>
      </c>
      <c r="B43" s="561" t="s">
        <v>1131</v>
      </c>
      <c r="C43" s="561" t="s">
        <v>1310</v>
      </c>
      <c r="D43" s="561" t="s">
        <v>2795</v>
      </c>
      <c r="E43" s="561" t="s">
        <v>3510</v>
      </c>
      <c r="F43" s="561" t="s">
        <v>4149</v>
      </c>
      <c r="G43" s="561" t="s">
        <v>4656</v>
      </c>
      <c r="H43" s="561" t="s">
        <v>5718</v>
      </c>
      <c r="I43" s="620" t="s">
        <v>5132</v>
      </c>
      <c r="J43" s="657" t="s">
        <v>6292</v>
      </c>
      <c r="K43" s="689" t="s">
        <v>6884</v>
      </c>
      <c r="L43" s="1390" t="s">
        <v>7373</v>
      </c>
    </row>
    <row r="44" spans="1:12" ht="126" customHeight="1">
      <c r="A44" s="560" t="s">
        <v>40</v>
      </c>
      <c r="B44" s="561" t="s">
        <v>1133</v>
      </c>
      <c r="C44" s="561" t="s">
        <v>1816</v>
      </c>
      <c r="D44" s="561" t="s">
        <v>2791</v>
      </c>
      <c r="E44" s="561" t="s">
        <v>3495</v>
      </c>
      <c r="F44" s="561" t="s">
        <v>4132</v>
      </c>
      <c r="G44" s="561" t="s">
        <v>4354</v>
      </c>
      <c r="H44" s="561" t="s">
        <v>5719</v>
      </c>
      <c r="I44" s="620" t="s">
        <v>5135</v>
      </c>
      <c r="J44" s="657" t="s">
        <v>6297</v>
      </c>
      <c r="K44" s="689" t="s">
        <v>5135</v>
      </c>
      <c r="L44" s="1390" t="s">
        <v>7365</v>
      </c>
    </row>
    <row r="45" spans="1:12" ht="126" customHeight="1">
      <c r="A45" s="560" t="s">
        <v>41</v>
      </c>
      <c r="B45" s="561" t="s">
        <v>1135</v>
      </c>
      <c r="C45" s="561" t="s">
        <v>1817</v>
      </c>
      <c r="D45" s="561" t="s">
        <v>2889</v>
      </c>
      <c r="E45" s="561" t="s">
        <v>3513</v>
      </c>
      <c r="F45" s="561"/>
      <c r="G45" s="561"/>
      <c r="H45" s="561" t="s">
        <v>5720</v>
      </c>
      <c r="I45" s="623" t="s">
        <v>5457</v>
      </c>
      <c r="J45" s="659" t="s">
        <v>6301</v>
      </c>
      <c r="K45" s="689" t="s">
        <v>6886</v>
      </c>
      <c r="L45" s="1390" t="s">
        <v>7374</v>
      </c>
    </row>
    <row r="46" spans="1:12" ht="126" customHeight="1">
      <c r="A46" s="560" t="s">
        <v>42</v>
      </c>
      <c r="B46" s="561" t="s">
        <v>1137</v>
      </c>
      <c r="C46" s="561" t="s">
        <v>1385</v>
      </c>
      <c r="D46" s="561" t="s">
        <v>2776</v>
      </c>
      <c r="E46" s="561" t="s">
        <v>3520</v>
      </c>
      <c r="F46" s="561" t="s">
        <v>4152</v>
      </c>
      <c r="G46" s="561" t="s">
        <v>4660</v>
      </c>
      <c r="H46" s="561" t="s">
        <v>5721</v>
      </c>
      <c r="I46" s="561" t="s">
        <v>5140</v>
      </c>
      <c r="J46" s="561" t="s">
        <v>6309</v>
      </c>
      <c r="K46" s="691" t="s">
        <v>6892</v>
      </c>
      <c r="L46" s="1390" t="s">
        <v>7323</v>
      </c>
    </row>
    <row r="47" spans="1:12" ht="126" customHeight="1">
      <c r="A47" s="560" t="s">
        <v>43</v>
      </c>
      <c r="B47" s="561" t="s">
        <v>1139</v>
      </c>
      <c r="C47" s="561" t="s">
        <v>1818</v>
      </c>
      <c r="D47" s="561" t="s">
        <v>2782</v>
      </c>
      <c r="E47" s="561" t="s">
        <v>3516</v>
      </c>
      <c r="F47" s="561" t="s">
        <v>4154</v>
      </c>
      <c r="G47" s="561" t="s">
        <v>4407</v>
      </c>
      <c r="H47" s="561" t="s">
        <v>5722</v>
      </c>
      <c r="I47" s="620" t="s">
        <v>5143</v>
      </c>
      <c r="J47" s="657" t="s">
        <v>6305</v>
      </c>
      <c r="K47" s="657" t="s">
        <v>6889</v>
      </c>
      <c r="L47" s="1390" t="s">
        <v>7375</v>
      </c>
    </row>
    <row r="48" spans="1:12" ht="126" customHeight="1" thickBot="1">
      <c r="A48" s="573" t="s">
        <v>44</v>
      </c>
      <c r="B48" s="572" t="s">
        <v>1141</v>
      </c>
      <c r="C48" s="572" t="s">
        <v>1378</v>
      </c>
      <c r="D48" s="572" t="s">
        <v>2787</v>
      </c>
      <c r="E48" s="572" t="s">
        <v>3523</v>
      </c>
      <c r="F48" s="572" t="s">
        <v>4159</v>
      </c>
      <c r="G48" s="595" t="s">
        <v>4664</v>
      </c>
      <c r="H48" s="572" t="s">
        <v>5723</v>
      </c>
      <c r="I48" s="572" t="s">
        <v>5815</v>
      </c>
      <c r="J48" s="572" t="s">
        <v>6313</v>
      </c>
      <c r="K48" s="757" t="s">
        <v>6896</v>
      </c>
      <c r="L48" s="1391" t="s">
        <v>7376</v>
      </c>
    </row>
    <row r="49" spans="7:8">
      <c r="G49" s="577"/>
      <c r="H49" s="577"/>
    </row>
  </sheetData>
  <mergeCells count="2">
    <mergeCell ref="A9:L10"/>
    <mergeCell ref="E1:F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zoomScale="80" zoomScaleNormal="80" workbookViewId="0">
      <pane xSplit="1" ySplit="11" topLeftCell="B12" activePane="bottomRight" state="frozen"/>
      <selection pane="topRight" activeCell="B1" sqref="B1"/>
      <selection pane="bottomLeft" activeCell="A12" sqref="A12"/>
      <selection pane="bottomRight"/>
    </sheetView>
  </sheetViews>
  <sheetFormatPr defaultRowHeight="12.75"/>
  <cols>
    <col min="1" max="1" width="20.7109375" style="543" bestFit="1" customWidth="1"/>
    <col min="2" max="5" width="35.85546875" style="543" customWidth="1"/>
    <col min="6" max="7" width="31.7109375" style="543" customWidth="1"/>
    <col min="8" max="8" width="46.85546875" style="543" customWidth="1"/>
    <col min="9" max="9" width="46.85546875" style="600" customWidth="1"/>
    <col min="10" max="10" width="43.7109375" style="543" customWidth="1"/>
    <col min="11" max="11" width="43.7109375" style="577" customWidth="1"/>
    <col min="12" max="15" width="9.140625" style="600"/>
    <col min="16" max="16384" width="9.140625" style="543"/>
  </cols>
  <sheetData>
    <row r="1" spans="1:16">
      <c r="A1" s="559"/>
      <c r="B1" s="558"/>
      <c r="C1" s="557"/>
      <c r="D1" s="557"/>
      <c r="E1" s="1423" t="s">
        <v>112</v>
      </c>
      <c r="F1" s="1423"/>
      <c r="G1" s="559"/>
    </row>
    <row r="2" spans="1:16">
      <c r="A2" s="559"/>
      <c r="B2" s="558"/>
      <c r="C2" s="558"/>
      <c r="D2" s="558"/>
      <c r="E2" s="1423"/>
      <c r="F2" s="1423"/>
      <c r="G2" s="559"/>
    </row>
    <row r="3" spans="1:16">
      <c r="A3" s="559"/>
      <c r="B3" s="558"/>
      <c r="C3" s="558"/>
      <c r="D3" s="558"/>
      <c r="E3" s="558"/>
      <c r="F3" s="559"/>
      <c r="G3" s="559"/>
    </row>
    <row r="4" spans="1:16">
      <c r="A4" s="559"/>
      <c r="B4" s="558"/>
      <c r="C4" s="558"/>
      <c r="D4" s="558"/>
      <c r="E4" s="558"/>
      <c r="F4" s="559"/>
      <c r="G4" s="559"/>
    </row>
    <row r="5" spans="1:16">
      <c r="A5" s="559"/>
      <c r="B5" s="558"/>
      <c r="C5" s="558"/>
      <c r="D5" s="558"/>
      <c r="E5" s="558"/>
      <c r="F5" s="559"/>
      <c r="G5" s="559"/>
    </row>
    <row r="6" spans="1:16">
      <c r="A6" s="559"/>
      <c r="B6" s="558"/>
      <c r="C6" s="558"/>
      <c r="D6" s="558"/>
      <c r="E6" s="558"/>
      <c r="F6" s="559"/>
      <c r="G6" s="559"/>
    </row>
    <row r="7" spans="1:16">
      <c r="A7" s="559"/>
      <c r="B7" s="558"/>
      <c r="C7" s="558"/>
      <c r="D7" s="558"/>
      <c r="E7" s="558"/>
      <c r="F7" s="559"/>
      <c r="G7" s="559"/>
    </row>
    <row r="8" spans="1:16" ht="13.5" thickBot="1">
      <c r="A8" s="559"/>
      <c r="B8" s="558"/>
      <c r="C8" s="558"/>
      <c r="D8" s="558"/>
      <c r="E8" s="558"/>
      <c r="F8" s="559"/>
      <c r="G8" s="559"/>
    </row>
    <row r="9" spans="1:16" ht="12.75" customHeight="1">
      <c r="A9" s="1448"/>
      <c r="B9" s="1449"/>
      <c r="C9" s="1449"/>
      <c r="D9" s="1449"/>
      <c r="E9" s="1449"/>
      <c r="F9" s="1449"/>
      <c r="G9" s="1449"/>
      <c r="H9" s="1449"/>
      <c r="I9" s="1449"/>
      <c r="J9" s="1449"/>
      <c r="K9" s="1450"/>
    </row>
    <row r="10" spans="1:16" ht="12.75" customHeight="1">
      <c r="A10" s="1451"/>
      <c r="B10" s="1452"/>
      <c r="C10" s="1452"/>
      <c r="D10" s="1452"/>
      <c r="E10" s="1452"/>
      <c r="F10" s="1452"/>
      <c r="G10" s="1452"/>
      <c r="H10" s="1452"/>
      <c r="I10" s="1452"/>
      <c r="J10" s="1452"/>
      <c r="K10" s="1453"/>
    </row>
    <row r="11" spans="1:16" ht="13.5" thickBot="1">
      <c r="A11" s="575" t="s">
        <v>707</v>
      </c>
      <c r="B11" s="576">
        <v>2013</v>
      </c>
      <c r="C11" s="576" t="s">
        <v>3445</v>
      </c>
      <c r="D11" s="576" t="s">
        <v>3443</v>
      </c>
      <c r="E11" s="576" t="s">
        <v>3554</v>
      </c>
      <c r="F11" s="567" t="s">
        <v>4166</v>
      </c>
      <c r="G11" s="567" t="s">
        <v>5163</v>
      </c>
      <c r="H11" s="576" t="s">
        <v>5071</v>
      </c>
      <c r="I11" s="576" t="s">
        <v>6224</v>
      </c>
      <c r="J11" s="576" t="s">
        <v>6829</v>
      </c>
      <c r="K11" s="1394" t="s">
        <v>6916</v>
      </c>
    </row>
    <row r="12" spans="1:16" ht="126" customHeight="1">
      <c r="A12" s="574" t="s">
        <v>17</v>
      </c>
      <c r="B12" s="563" t="s">
        <v>1802</v>
      </c>
      <c r="C12" s="563" t="s">
        <v>2898</v>
      </c>
      <c r="D12" s="563" t="s">
        <v>3446</v>
      </c>
      <c r="E12" s="563" t="s">
        <v>4083</v>
      </c>
      <c r="F12" s="563" t="s">
        <v>4176</v>
      </c>
      <c r="G12" s="563" t="s">
        <v>5724</v>
      </c>
      <c r="H12" s="759" t="s">
        <v>5458</v>
      </c>
      <c r="I12" s="659" t="s">
        <v>6227</v>
      </c>
      <c r="J12" s="659" t="s">
        <v>6830</v>
      </c>
      <c r="K12" s="1396" t="s">
        <v>7382</v>
      </c>
      <c r="L12" s="577"/>
      <c r="M12" s="577"/>
      <c r="N12" s="577"/>
      <c r="O12" s="577"/>
      <c r="P12" s="600"/>
    </row>
    <row r="13" spans="1:16" ht="126" customHeight="1">
      <c r="A13" s="560" t="s">
        <v>18</v>
      </c>
      <c r="B13" s="561" t="s">
        <v>1748</v>
      </c>
      <c r="C13" s="561" t="s">
        <v>2770</v>
      </c>
      <c r="D13" s="561" t="s">
        <v>3449</v>
      </c>
      <c r="E13" s="561" t="s">
        <v>4086</v>
      </c>
      <c r="F13" s="561" t="s">
        <v>4195</v>
      </c>
      <c r="G13" s="561" t="s">
        <v>5725</v>
      </c>
      <c r="H13" s="620" t="s">
        <v>5092</v>
      </c>
      <c r="I13" s="657" t="s">
        <v>6231</v>
      </c>
      <c r="J13" s="657" t="s">
        <v>6845</v>
      </c>
      <c r="K13" s="1395" t="s">
        <v>7383</v>
      </c>
    </row>
    <row r="14" spans="1:16" ht="126" customHeight="1">
      <c r="A14" s="560" t="s">
        <v>19</v>
      </c>
      <c r="B14" s="561" t="s">
        <v>1749</v>
      </c>
      <c r="C14" s="561" t="s">
        <v>2765</v>
      </c>
      <c r="D14" s="561" t="s">
        <v>3453</v>
      </c>
      <c r="E14" s="561" t="s">
        <v>4089</v>
      </c>
      <c r="F14" s="561" t="s">
        <v>4209</v>
      </c>
      <c r="G14" s="561" t="s">
        <v>5726</v>
      </c>
      <c r="H14" s="621" t="s">
        <v>5090</v>
      </c>
      <c r="I14" s="657" t="s">
        <v>6235</v>
      </c>
      <c r="J14" s="657" t="s">
        <v>6831</v>
      </c>
      <c r="K14" s="1395" t="s">
        <v>7195</v>
      </c>
      <c r="L14" s="577"/>
      <c r="M14" s="577"/>
      <c r="N14" s="577"/>
      <c r="O14" s="577"/>
    </row>
    <row r="15" spans="1:16" ht="126" customHeight="1">
      <c r="A15" s="560" t="s">
        <v>20</v>
      </c>
      <c r="B15" s="561" t="s">
        <v>1750</v>
      </c>
      <c r="C15" s="561" t="s">
        <v>2773</v>
      </c>
      <c r="D15" s="561" t="s">
        <v>3538</v>
      </c>
      <c r="E15" s="561" t="s">
        <v>4091</v>
      </c>
      <c r="F15" s="561" t="s">
        <v>4223</v>
      </c>
      <c r="G15" s="561" t="s">
        <v>5727</v>
      </c>
      <c r="H15" s="631" t="s">
        <v>5093</v>
      </c>
      <c r="I15" s="657" t="s">
        <v>6238</v>
      </c>
      <c r="J15" s="687" t="s">
        <v>6832</v>
      </c>
      <c r="K15" s="1395" t="s">
        <v>7201</v>
      </c>
    </row>
    <row r="16" spans="1:16" ht="126" customHeight="1">
      <c r="A16" s="560" t="s">
        <v>2283</v>
      </c>
      <c r="B16" s="561" t="s">
        <v>2316</v>
      </c>
      <c r="C16" s="561" t="s">
        <v>2780</v>
      </c>
      <c r="D16" s="561" t="s">
        <v>3539</v>
      </c>
      <c r="E16" s="561" t="s">
        <v>4094</v>
      </c>
      <c r="F16" s="561" t="s">
        <v>4629</v>
      </c>
      <c r="G16" s="561" t="s">
        <v>5728</v>
      </c>
      <c r="H16" s="561" t="s">
        <v>5095</v>
      </c>
      <c r="I16" s="657" t="s">
        <v>6242</v>
      </c>
      <c r="J16" s="658" t="s">
        <v>6903</v>
      </c>
      <c r="K16" s="1395" t="s">
        <v>7384</v>
      </c>
    </row>
    <row r="17" spans="1:15" ht="126" customHeight="1">
      <c r="A17" s="560" t="s">
        <v>21</v>
      </c>
      <c r="B17" s="561" t="s">
        <v>1751</v>
      </c>
      <c r="C17" s="561" t="s">
        <v>2831</v>
      </c>
      <c r="D17" s="561" t="s">
        <v>3458</v>
      </c>
      <c r="E17" s="561" t="s">
        <v>4097</v>
      </c>
      <c r="F17" s="561" t="s">
        <v>4228</v>
      </c>
      <c r="G17" s="561" t="s">
        <v>5729</v>
      </c>
      <c r="H17" s="620" t="s">
        <v>5096</v>
      </c>
      <c r="I17" s="657" t="s">
        <v>6246</v>
      </c>
      <c r="J17" s="657" t="s">
        <v>6848</v>
      </c>
      <c r="K17" s="1395" t="s">
        <v>7385</v>
      </c>
    </row>
    <row r="18" spans="1:15" ht="126" customHeight="1">
      <c r="A18" s="560" t="s">
        <v>717</v>
      </c>
      <c r="B18" s="561" t="s">
        <v>1770</v>
      </c>
      <c r="C18" s="561" t="s">
        <v>2899</v>
      </c>
      <c r="D18" s="561" t="s">
        <v>3462</v>
      </c>
      <c r="E18" s="561" t="s">
        <v>4100</v>
      </c>
      <c r="F18" s="561" t="s">
        <v>4243</v>
      </c>
      <c r="G18" s="561" t="s">
        <v>4100</v>
      </c>
      <c r="H18" s="624"/>
      <c r="I18" s="687"/>
      <c r="J18" s="687"/>
      <c r="K18" s="1395" t="s">
        <v>7386</v>
      </c>
    </row>
    <row r="19" spans="1:15" ht="126" customHeight="1">
      <c r="A19" s="560" t="s">
        <v>2932</v>
      </c>
      <c r="B19" s="561"/>
      <c r="C19" s="561"/>
      <c r="D19" s="561" t="s">
        <v>3464</v>
      </c>
      <c r="E19" s="561" t="s">
        <v>4102</v>
      </c>
      <c r="F19" s="561" t="s">
        <v>4255</v>
      </c>
      <c r="G19" s="561" t="s">
        <v>5730</v>
      </c>
      <c r="H19" s="624"/>
      <c r="I19" s="687"/>
      <c r="J19" s="687"/>
      <c r="K19" s="1395" t="s">
        <v>7377</v>
      </c>
    </row>
    <row r="20" spans="1:15" ht="126" customHeight="1">
      <c r="A20" s="560" t="s">
        <v>22</v>
      </c>
      <c r="B20" s="561" t="s">
        <v>1412</v>
      </c>
      <c r="C20" s="561" t="s">
        <v>2900</v>
      </c>
      <c r="D20" s="561" t="s">
        <v>1412</v>
      </c>
      <c r="E20" s="561" t="s">
        <v>4104</v>
      </c>
      <c r="F20" s="561" t="s">
        <v>4633</v>
      </c>
      <c r="G20" s="561" t="s">
        <v>5731</v>
      </c>
      <c r="H20" s="621" t="s">
        <v>5098</v>
      </c>
      <c r="I20" s="687" t="s">
        <v>5098</v>
      </c>
      <c r="J20" s="687" t="s">
        <v>5098</v>
      </c>
      <c r="K20" s="1395" t="s">
        <v>7223</v>
      </c>
    </row>
    <row r="21" spans="1:15" ht="126" customHeight="1">
      <c r="A21" s="560" t="s">
        <v>23</v>
      </c>
      <c r="B21" s="561" t="s">
        <v>1422</v>
      </c>
      <c r="C21" s="561" t="s">
        <v>1422</v>
      </c>
      <c r="D21" s="561" t="s">
        <v>1422</v>
      </c>
      <c r="E21" s="561" t="s">
        <v>1422</v>
      </c>
      <c r="F21" s="561" t="s">
        <v>4633</v>
      </c>
      <c r="G21" s="561" t="s">
        <v>5732</v>
      </c>
      <c r="H21" s="624" t="s">
        <v>5098</v>
      </c>
      <c r="I21" s="687" t="s">
        <v>5098</v>
      </c>
      <c r="J21" s="687" t="s">
        <v>5098</v>
      </c>
      <c r="K21" s="1395" t="s">
        <v>7223</v>
      </c>
    </row>
    <row r="22" spans="1:15" ht="126" customHeight="1">
      <c r="A22" s="560" t="s">
        <v>24</v>
      </c>
      <c r="B22" s="561" t="s">
        <v>1752</v>
      </c>
      <c r="C22" s="561" t="s">
        <v>2827</v>
      </c>
      <c r="D22" s="561" t="s">
        <v>3472</v>
      </c>
      <c r="E22" s="561" t="s">
        <v>4107</v>
      </c>
      <c r="F22" s="561" t="s">
        <v>4275</v>
      </c>
      <c r="G22" s="561" t="s">
        <v>5733</v>
      </c>
      <c r="H22" s="621" t="s">
        <v>5101</v>
      </c>
      <c r="I22" s="657" t="s">
        <v>6252</v>
      </c>
      <c r="J22" s="657" t="s">
        <v>6252</v>
      </c>
      <c r="K22" s="1395" t="s">
        <v>7259</v>
      </c>
    </row>
    <row r="23" spans="1:15" ht="126" customHeight="1">
      <c r="A23" s="560" t="s">
        <v>25</v>
      </c>
      <c r="B23" s="561" t="s">
        <v>1451</v>
      </c>
      <c r="C23" s="561" t="s">
        <v>1422</v>
      </c>
      <c r="D23" s="561" t="s">
        <v>1443</v>
      </c>
      <c r="E23" s="561" t="s">
        <v>4109</v>
      </c>
      <c r="F23" s="561" t="s">
        <v>4633</v>
      </c>
      <c r="G23" s="561" t="s">
        <v>5734</v>
      </c>
      <c r="H23" s="621" t="s">
        <v>5098</v>
      </c>
      <c r="I23" s="687" t="s">
        <v>5098</v>
      </c>
      <c r="J23" s="687" t="s">
        <v>5098</v>
      </c>
      <c r="K23" s="1395" t="s">
        <v>7223</v>
      </c>
    </row>
    <row r="24" spans="1:15" ht="126" customHeight="1">
      <c r="A24" s="560" t="s">
        <v>26</v>
      </c>
      <c r="B24" s="561" t="s">
        <v>1753</v>
      </c>
      <c r="C24" s="561"/>
      <c r="D24" s="561" t="s">
        <v>3476</v>
      </c>
      <c r="E24" s="561" t="s">
        <v>4111</v>
      </c>
      <c r="F24" s="561" t="s">
        <v>4293</v>
      </c>
      <c r="G24" s="561" t="s">
        <v>5735</v>
      </c>
      <c r="H24" s="620" t="s">
        <v>5103</v>
      </c>
      <c r="I24" s="657" t="s">
        <v>6256</v>
      </c>
      <c r="J24" s="657" t="s">
        <v>6833</v>
      </c>
      <c r="K24" s="1395" t="s">
        <v>7284</v>
      </c>
    </row>
    <row r="25" spans="1:15" ht="126" customHeight="1">
      <c r="A25" s="560" t="s">
        <v>98</v>
      </c>
      <c r="B25" s="561" t="s">
        <v>1803</v>
      </c>
      <c r="C25" s="561"/>
      <c r="D25" s="561"/>
      <c r="E25" s="561"/>
      <c r="F25" s="561"/>
      <c r="G25" s="561"/>
      <c r="H25" s="624"/>
      <c r="I25" s="687"/>
      <c r="J25" s="687"/>
      <c r="K25" s="1395"/>
    </row>
    <row r="26" spans="1:15" ht="126" customHeight="1">
      <c r="A26" s="560" t="s">
        <v>27</v>
      </c>
      <c r="B26" s="561" t="s">
        <v>1804</v>
      </c>
      <c r="C26" s="561" t="s">
        <v>2822</v>
      </c>
      <c r="D26" s="561" t="s">
        <v>3479</v>
      </c>
      <c r="E26" s="561" t="s">
        <v>4114</v>
      </c>
      <c r="F26" s="561" t="s">
        <v>4638</v>
      </c>
      <c r="G26" s="561" t="s">
        <v>5736</v>
      </c>
      <c r="H26" s="623" t="s">
        <v>5106</v>
      </c>
      <c r="I26" s="657" t="s">
        <v>6260</v>
      </c>
      <c r="J26" s="657" t="s">
        <v>6834</v>
      </c>
      <c r="K26" s="1395" t="s">
        <v>7378</v>
      </c>
      <c r="L26" s="577"/>
      <c r="M26" s="577"/>
      <c r="N26" s="577"/>
      <c r="O26" s="577"/>
    </row>
    <row r="27" spans="1:15" ht="126" customHeight="1">
      <c r="A27" s="560" t="s">
        <v>28</v>
      </c>
      <c r="B27" s="561" t="s">
        <v>1806</v>
      </c>
      <c r="C27" s="561" t="s">
        <v>2840</v>
      </c>
      <c r="D27" s="561" t="s">
        <v>2812</v>
      </c>
      <c r="E27" s="561" t="s">
        <v>4117</v>
      </c>
      <c r="F27" s="561" t="s">
        <v>4308</v>
      </c>
      <c r="G27" s="561" t="s">
        <v>5737</v>
      </c>
      <c r="H27" s="620" t="s">
        <v>5109</v>
      </c>
      <c r="I27" s="657" t="s">
        <v>6264</v>
      </c>
      <c r="J27" s="657" t="s">
        <v>6835</v>
      </c>
      <c r="K27" s="1395" t="s">
        <v>7314</v>
      </c>
      <c r="L27" s="577"/>
      <c r="M27" s="577"/>
      <c r="N27" s="577"/>
      <c r="O27" s="577"/>
    </row>
    <row r="28" spans="1:15" ht="126" customHeight="1">
      <c r="A28" s="560" t="s">
        <v>29</v>
      </c>
      <c r="B28" s="561" t="s">
        <v>1807</v>
      </c>
      <c r="C28" s="561" t="s">
        <v>2812</v>
      </c>
      <c r="D28" s="561" t="s">
        <v>3485</v>
      </c>
      <c r="E28" s="561" t="s">
        <v>4119</v>
      </c>
      <c r="F28" s="561" t="s">
        <v>4634</v>
      </c>
      <c r="G28" s="561" t="s">
        <v>5738</v>
      </c>
      <c r="H28" s="624" t="s">
        <v>5098</v>
      </c>
      <c r="I28" s="690" t="s">
        <v>5098</v>
      </c>
      <c r="J28" s="687" t="s">
        <v>5098</v>
      </c>
      <c r="K28" s="1395" t="s">
        <v>7223</v>
      </c>
    </row>
    <row r="29" spans="1:15" ht="126" customHeight="1">
      <c r="A29" s="560" t="s">
        <v>30</v>
      </c>
      <c r="B29" s="561" t="s">
        <v>1430</v>
      </c>
      <c r="C29" s="561" t="s">
        <v>1422</v>
      </c>
      <c r="D29" s="561" t="s">
        <v>1422</v>
      </c>
      <c r="E29" s="561" t="s">
        <v>4104</v>
      </c>
      <c r="F29" s="561" t="s">
        <v>4632</v>
      </c>
      <c r="G29" s="561" t="s">
        <v>5738</v>
      </c>
      <c r="H29" s="624" t="s">
        <v>5098</v>
      </c>
      <c r="I29" s="690" t="s">
        <v>5098</v>
      </c>
      <c r="J29" s="690" t="s">
        <v>5098</v>
      </c>
      <c r="K29" s="1395" t="s">
        <v>7223</v>
      </c>
    </row>
    <row r="30" spans="1:15" ht="126" customHeight="1">
      <c r="A30" s="560" t="s">
        <v>3995</v>
      </c>
      <c r="B30" s="561"/>
      <c r="C30" s="561"/>
      <c r="D30" s="561"/>
      <c r="E30" s="561" t="s">
        <v>4122</v>
      </c>
      <c r="F30" s="561" t="s">
        <v>4330</v>
      </c>
      <c r="G30" s="561" t="s">
        <v>5739</v>
      </c>
      <c r="H30" s="620" t="s">
        <v>5844</v>
      </c>
      <c r="I30" s="691" t="s">
        <v>6400</v>
      </c>
      <c r="J30" s="689" t="s">
        <v>6853</v>
      </c>
      <c r="K30" s="1395" t="s">
        <v>7379</v>
      </c>
    </row>
    <row r="31" spans="1:15" ht="126" customHeight="1">
      <c r="A31" s="560" t="s">
        <v>3713</v>
      </c>
      <c r="B31" s="561"/>
      <c r="C31" s="561"/>
      <c r="D31" s="561"/>
      <c r="E31" s="561" t="s">
        <v>4125</v>
      </c>
      <c r="F31" s="561" t="s">
        <v>4334</v>
      </c>
      <c r="G31" s="561" t="s">
        <v>5740</v>
      </c>
      <c r="H31" s="620" t="s">
        <v>5112</v>
      </c>
      <c r="I31" s="689" t="s">
        <v>6267</v>
      </c>
      <c r="J31" s="689" t="s">
        <v>6899</v>
      </c>
      <c r="K31" s="1395" t="s">
        <v>7324</v>
      </c>
    </row>
    <row r="32" spans="1:15" ht="126" customHeight="1">
      <c r="A32" s="560" t="s">
        <v>31</v>
      </c>
      <c r="B32" s="561" t="s">
        <v>1808</v>
      </c>
      <c r="C32" s="561"/>
      <c r="D32" s="561" t="s">
        <v>3552</v>
      </c>
      <c r="E32" s="561"/>
      <c r="F32" s="561" t="s">
        <v>4641</v>
      </c>
      <c r="G32" s="561" t="s">
        <v>5741</v>
      </c>
      <c r="H32" s="620" t="s">
        <v>5114</v>
      </c>
      <c r="I32" s="689" t="s">
        <v>5114</v>
      </c>
      <c r="J32" s="690" t="s">
        <v>6851</v>
      </c>
      <c r="K32" s="1397" t="s">
        <v>7387</v>
      </c>
    </row>
    <row r="33" spans="1:11" ht="126" customHeight="1">
      <c r="A33" s="560" t="s">
        <v>1809</v>
      </c>
      <c r="B33" s="561" t="s">
        <v>1811</v>
      </c>
      <c r="C33" s="561" t="s">
        <v>2818</v>
      </c>
      <c r="D33" s="561" t="s">
        <v>3488</v>
      </c>
      <c r="E33" s="561" t="s">
        <v>4128</v>
      </c>
      <c r="F33" s="561" t="s">
        <v>4645</v>
      </c>
      <c r="G33" s="561" t="s">
        <v>5742</v>
      </c>
      <c r="H33" s="561" t="s">
        <v>5116</v>
      </c>
      <c r="I33" s="689" t="s">
        <v>6271</v>
      </c>
      <c r="J33" s="689" t="s">
        <v>6856</v>
      </c>
      <c r="K33" s="1395" t="s">
        <v>7380</v>
      </c>
    </row>
    <row r="34" spans="1:11" ht="126" customHeight="1">
      <c r="A34" s="560" t="s">
        <v>32</v>
      </c>
      <c r="B34" s="561" t="s">
        <v>1754</v>
      </c>
      <c r="C34" s="561" t="s">
        <v>2815</v>
      </c>
      <c r="D34" s="561" t="s">
        <v>3535</v>
      </c>
      <c r="E34" s="561" t="s">
        <v>4134</v>
      </c>
      <c r="F34" s="561" t="s">
        <v>4369</v>
      </c>
      <c r="G34" s="561" t="s">
        <v>5743</v>
      </c>
      <c r="H34" s="620" t="s">
        <v>5119</v>
      </c>
      <c r="I34" s="689" t="s">
        <v>6274</v>
      </c>
      <c r="J34" s="689" t="s">
        <v>6860</v>
      </c>
      <c r="K34" s="1395" t="s">
        <v>7381</v>
      </c>
    </row>
    <row r="35" spans="1:11" ht="126" customHeight="1">
      <c r="A35" s="560" t="s">
        <v>33</v>
      </c>
      <c r="B35" s="561" t="s">
        <v>1447</v>
      </c>
      <c r="C35" s="561" t="s">
        <v>2812</v>
      </c>
      <c r="D35" s="561" t="s">
        <v>1447</v>
      </c>
      <c r="E35" s="561" t="s">
        <v>4136</v>
      </c>
      <c r="F35" s="561" t="s">
        <v>4633</v>
      </c>
      <c r="G35" s="561" t="s">
        <v>5732</v>
      </c>
      <c r="H35" s="624" t="s">
        <v>5098</v>
      </c>
      <c r="I35" s="690" t="s">
        <v>5098</v>
      </c>
      <c r="J35" s="690" t="s">
        <v>5098</v>
      </c>
      <c r="K35" s="1395" t="s">
        <v>7223</v>
      </c>
    </row>
    <row r="36" spans="1:11" ht="126" customHeight="1">
      <c r="A36" s="560" t="s">
        <v>34</v>
      </c>
      <c r="B36" s="561" t="s">
        <v>1755</v>
      </c>
      <c r="C36" s="561" t="s">
        <v>2810</v>
      </c>
      <c r="D36" s="561" t="s">
        <v>3500</v>
      </c>
      <c r="E36" s="561" t="s">
        <v>4138</v>
      </c>
      <c r="F36" s="561" t="s">
        <v>4649</v>
      </c>
      <c r="G36" s="561" t="s">
        <v>5744</v>
      </c>
      <c r="H36" s="623" t="s">
        <v>5122</v>
      </c>
      <c r="I36" s="688" t="s">
        <v>6278</v>
      </c>
      <c r="J36" s="689" t="s">
        <v>6864</v>
      </c>
      <c r="K36" s="1395" t="s">
        <v>7388</v>
      </c>
    </row>
    <row r="37" spans="1:11" ht="126" customHeight="1">
      <c r="A37" s="560" t="s">
        <v>35</v>
      </c>
      <c r="B37" s="561" t="s">
        <v>1443</v>
      </c>
      <c r="C37" s="561" t="s">
        <v>1422</v>
      </c>
      <c r="D37" s="561" t="s">
        <v>1443</v>
      </c>
      <c r="E37" s="561" t="s">
        <v>4109</v>
      </c>
      <c r="F37" s="561" t="s">
        <v>4633</v>
      </c>
      <c r="G37" s="561" t="s">
        <v>5745</v>
      </c>
      <c r="H37" s="624" t="s">
        <v>5098</v>
      </c>
      <c r="I37" s="690" t="s">
        <v>5098</v>
      </c>
      <c r="J37" s="690" t="s">
        <v>5098</v>
      </c>
      <c r="K37" s="1395" t="s">
        <v>7223</v>
      </c>
    </row>
    <row r="38" spans="1:11" ht="126" customHeight="1">
      <c r="A38" s="560" t="s">
        <v>36</v>
      </c>
      <c r="B38" s="561" t="s">
        <v>1812</v>
      </c>
      <c r="C38" s="561" t="s">
        <v>2805</v>
      </c>
      <c r="D38" s="561" t="s">
        <v>3504</v>
      </c>
      <c r="E38" s="561" t="s">
        <v>4140</v>
      </c>
      <c r="F38" s="561" t="s">
        <v>4376</v>
      </c>
      <c r="G38" s="561" t="s">
        <v>5746</v>
      </c>
      <c r="H38" s="620" t="s">
        <v>5125</v>
      </c>
      <c r="I38" s="689" t="s">
        <v>6282</v>
      </c>
      <c r="J38" s="689" t="s">
        <v>6282</v>
      </c>
      <c r="K38" s="1395" t="s">
        <v>7325</v>
      </c>
    </row>
    <row r="39" spans="1:11" ht="126" customHeight="1">
      <c r="A39" s="560" t="s">
        <v>1152</v>
      </c>
      <c r="B39" s="561"/>
      <c r="C39" s="561"/>
      <c r="D39" s="561"/>
      <c r="E39" s="561" t="s">
        <v>4142</v>
      </c>
      <c r="F39" s="561"/>
      <c r="G39" s="561"/>
      <c r="H39" s="624"/>
      <c r="I39" s="690"/>
      <c r="J39" s="689" t="s">
        <v>6871</v>
      </c>
      <c r="K39" s="1397"/>
    </row>
    <row r="40" spans="1:11" ht="126" customHeight="1">
      <c r="A40" s="560" t="s">
        <v>37</v>
      </c>
      <c r="B40" s="561"/>
      <c r="C40" s="561" t="s">
        <v>2901</v>
      </c>
      <c r="D40" s="561" t="s">
        <v>3507</v>
      </c>
      <c r="E40" s="561" t="s">
        <v>4145</v>
      </c>
      <c r="F40" s="561" t="s">
        <v>4653</v>
      </c>
      <c r="G40" s="561" t="s">
        <v>5747</v>
      </c>
      <c r="H40" s="561" t="s">
        <v>5128</v>
      </c>
      <c r="I40" s="688" t="s">
        <v>6285</v>
      </c>
      <c r="J40" s="689" t="s">
        <v>6875</v>
      </c>
      <c r="K40" s="1395" t="s">
        <v>7389</v>
      </c>
    </row>
    <row r="41" spans="1:11" ht="126" customHeight="1">
      <c r="A41" s="560" t="s">
        <v>6203</v>
      </c>
      <c r="B41" s="561"/>
      <c r="C41" s="561"/>
      <c r="D41" s="561"/>
      <c r="E41" s="561"/>
      <c r="F41" s="561"/>
      <c r="G41" s="561"/>
      <c r="H41" s="561"/>
      <c r="I41" s="688" t="s">
        <v>6289</v>
      </c>
      <c r="J41" s="689" t="s">
        <v>6879</v>
      </c>
      <c r="K41" s="1397" t="s">
        <v>7326</v>
      </c>
    </row>
    <row r="42" spans="1:11" ht="126" customHeight="1">
      <c r="A42" s="560" t="s">
        <v>38</v>
      </c>
      <c r="B42" s="561" t="s">
        <v>1814</v>
      </c>
      <c r="C42" s="561" t="s">
        <v>2799</v>
      </c>
      <c r="D42" s="561" t="s">
        <v>3491</v>
      </c>
      <c r="E42" s="561" t="s">
        <v>3491</v>
      </c>
      <c r="F42" s="561" t="s">
        <v>4394</v>
      </c>
      <c r="G42" s="561" t="s">
        <v>5748</v>
      </c>
      <c r="H42" s="620" t="s">
        <v>5130</v>
      </c>
      <c r="I42" s="689" t="s">
        <v>6295</v>
      </c>
      <c r="J42" s="689" t="s">
        <v>6881</v>
      </c>
      <c r="K42" s="1395" t="s">
        <v>7327</v>
      </c>
    </row>
    <row r="43" spans="1:11" ht="126" customHeight="1">
      <c r="A43" s="560" t="s">
        <v>39</v>
      </c>
      <c r="B43" s="561" t="s">
        <v>1815</v>
      </c>
      <c r="C43" s="561" t="s">
        <v>2796</v>
      </c>
      <c r="D43" s="561" t="s">
        <v>3540</v>
      </c>
      <c r="E43" s="561" t="s">
        <v>4148</v>
      </c>
      <c r="F43" s="561" t="s">
        <v>4657</v>
      </c>
      <c r="G43" s="561" t="s">
        <v>5133</v>
      </c>
      <c r="H43" s="620" t="s">
        <v>5133</v>
      </c>
      <c r="I43" s="657" t="s">
        <v>6293</v>
      </c>
      <c r="J43" s="657" t="s">
        <v>6293</v>
      </c>
      <c r="K43" s="1395" t="s">
        <v>7390</v>
      </c>
    </row>
    <row r="44" spans="1:11" ht="126" customHeight="1">
      <c r="A44" s="560" t="s">
        <v>40</v>
      </c>
      <c r="B44" s="561" t="s">
        <v>1756</v>
      </c>
      <c r="C44" s="561" t="s">
        <v>2792</v>
      </c>
      <c r="D44" s="561" t="s">
        <v>3496</v>
      </c>
      <c r="E44" s="561" t="s">
        <v>4131</v>
      </c>
      <c r="F44" s="561" t="s">
        <v>4355</v>
      </c>
      <c r="G44" s="561" t="s">
        <v>5749</v>
      </c>
      <c r="H44" s="620" t="s">
        <v>5136</v>
      </c>
      <c r="I44" s="657" t="s">
        <v>6298</v>
      </c>
      <c r="J44" s="657" t="s">
        <v>5136</v>
      </c>
      <c r="K44" s="1395" t="s">
        <v>7391</v>
      </c>
    </row>
    <row r="45" spans="1:11" ht="126" customHeight="1">
      <c r="A45" s="560" t="s">
        <v>41</v>
      </c>
      <c r="B45" s="561" t="s">
        <v>1757</v>
      </c>
      <c r="C45" s="561" t="s">
        <v>2890</v>
      </c>
      <c r="D45" s="561" t="s">
        <v>3512</v>
      </c>
      <c r="E45" s="561"/>
      <c r="F45" s="561"/>
      <c r="G45" s="561" t="s">
        <v>5750</v>
      </c>
      <c r="H45" s="620" t="s">
        <v>5138</v>
      </c>
      <c r="I45" s="657" t="s">
        <v>6302</v>
      </c>
      <c r="J45" s="657" t="s">
        <v>6887</v>
      </c>
      <c r="K45" s="1395" t="s">
        <v>7328</v>
      </c>
    </row>
    <row r="46" spans="1:11" ht="126" customHeight="1">
      <c r="A46" s="560" t="s">
        <v>42</v>
      </c>
      <c r="B46" s="561" t="s">
        <v>1758</v>
      </c>
      <c r="C46" s="561" t="s">
        <v>2777</v>
      </c>
      <c r="D46" s="561" t="s">
        <v>3519</v>
      </c>
      <c r="E46" s="561" t="s">
        <v>4151</v>
      </c>
      <c r="F46" s="561" t="s">
        <v>4661</v>
      </c>
      <c r="G46" s="561" t="s">
        <v>5751</v>
      </c>
      <c r="H46" s="561" t="s">
        <v>5141</v>
      </c>
      <c r="I46" s="561" t="s">
        <v>6310</v>
      </c>
      <c r="J46" s="658" t="s">
        <v>6893</v>
      </c>
      <c r="K46" s="1395" t="s">
        <v>7329</v>
      </c>
    </row>
    <row r="47" spans="1:11" ht="126" customHeight="1">
      <c r="A47" s="560" t="s">
        <v>43</v>
      </c>
      <c r="B47" s="561" t="s">
        <v>1759</v>
      </c>
      <c r="C47" s="561" t="s">
        <v>2783</v>
      </c>
      <c r="D47" s="561" t="s">
        <v>3515</v>
      </c>
      <c r="E47" s="561" t="s">
        <v>4155</v>
      </c>
      <c r="F47" s="561" t="s">
        <v>4408</v>
      </c>
      <c r="G47" s="561" t="s">
        <v>5752</v>
      </c>
      <c r="H47" s="620" t="s">
        <v>5144</v>
      </c>
      <c r="I47" s="657" t="s">
        <v>6306</v>
      </c>
      <c r="J47" s="657" t="s">
        <v>6890</v>
      </c>
      <c r="K47" s="1395" t="s">
        <v>7330</v>
      </c>
    </row>
    <row r="48" spans="1:11" ht="126" customHeight="1" thickBot="1">
      <c r="A48" s="573" t="s">
        <v>44</v>
      </c>
      <c r="B48" s="572" t="s">
        <v>1760</v>
      </c>
      <c r="C48" s="572" t="s">
        <v>2788</v>
      </c>
      <c r="D48" s="572" t="s">
        <v>3524</v>
      </c>
      <c r="E48" s="572" t="s">
        <v>4158</v>
      </c>
      <c r="F48" s="572" t="s">
        <v>4665</v>
      </c>
      <c r="G48" s="572" t="s">
        <v>5753</v>
      </c>
      <c r="H48" s="572" t="s">
        <v>5816</v>
      </c>
      <c r="I48" s="572" t="s">
        <v>6314</v>
      </c>
      <c r="J48" s="758" t="s">
        <v>6897</v>
      </c>
      <c r="K48" s="1398" t="s">
        <v>7392</v>
      </c>
    </row>
    <row r="49" spans="8:8">
      <c r="H49" s="600"/>
    </row>
  </sheetData>
  <mergeCells count="2">
    <mergeCell ref="A9:K10"/>
    <mergeCell ref="E1:F2"/>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zoomScale="80" zoomScaleNormal="80" workbookViewId="0">
      <pane xSplit="1" ySplit="11" topLeftCell="B12" activePane="bottomRight" state="frozen"/>
      <selection pane="topRight" activeCell="B1" sqref="B1"/>
      <selection pane="bottomLeft" activeCell="A12" sqref="A12"/>
      <selection pane="bottomRight"/>
    </sheetView>
  </sheetViews>
  <sheetFormatPr defaultRowHeight="12.75"/>
  <cols>
    <col min="1" max="1" width="20.7109375" style="543" bestFit="1" customWidth="1"/>
    <col min="2" max="4" width="35.85546875" style="543" customWidth="1"/>
    <col min="5" max="6" width="35.28515625" style="600" customWidth="1"/>
    <col min="7" max="7" width="37.5703125" style="543" customWidth="1"/>
    <col min="8" max="8" width="37.5703125" style="577" customWidth="1"/>
    <col min="9" max="16384" width="9.140625" style="543"/>
  </cols>
  <sheetData>
    <row r="1" spans="1:8">
      <c r="A1" s="559"/>
      <c r="B1" s="558"/>
      <c r="C1" s="557"/>
      <c r="D1" s="557"/>
      <c r="E1" s="1423" t="s">
        <v>112</v>
      </c>
      <c r="F1" s="1423"/>
    </row>
    <row r="2" spans="1:8">
      <c r="A2" s="559"/>
      <c r="B2" s="558"/>
      <c r="C2" s="558"/>
      <c r="D2" s="558"/>
      <c r="E2" s="1423"/>
      <c r="F2" s="1423"/>
    </row>
    <row r="3" spans="1:8">
      <c r="A3" s="559"/>
      <c r="B3" s="558"/>
      <c r="C3" s="558"/>
      <c r="D3" s="558"/>
      <c r="E3" s="543"/>
    </row>
    <row r="4" spans="1:8">
      <c r="A4" s="559"/>
      <c r="B4" s="558"/>
      <c r="C4" s="558"/>
      <c r="D4" s="558"/>
      <c r="E4" s="543"/>
    </row>
    <row r="5" spans="1:8">
      <c r="A5" s="559"/>
      <c r="B5" s="558"/>
      <c r="C5" s="558"/>
      <c r="D5" s="558"/>
      <c r="E5" s="543"/>
    </row>
    <row r="6" spans="1:8">
      <c r="A6" s="559"/>
      <c r="B6" s="558"/>
      <c r="C6" s="558"/>
      <c r="D6" s="558"/>
      <c r="E6" s="543"/>
    </row>
    <row r="7" spans="1:8">
      <c r="A7" s="559"/>
      <c r="B7" s="558"/>
      <c r="C7" s="558"/>
      <c r="D7" s="558"/>
      <c r="E7" s="543"/>
    </row>
    <row r="8" spans="1:8" ht="13.5" thickBot="1">
      <c r="A8" s="559"/>
      <c r="B8" s="558"/>
      <c r="C8" s="558"/>
      <c r="D8" s="558"/>
      <c r="E8" s="543"/>
    </row>
    <row r="9" spans="1:8" ht="12.75" customHeight="1">
      <c r="A9" s="1448" t="s">
        <v>2762</v>
      </c>
      <c r="B9" s="1449"/>
      <c r="C9" s="1449"/>
      <c r="D9" s="1449"/>
      <c r="E9" s="1449"/>
      <c r="F9" s="1449"/>
      <c r="G9" s="1449"/>
      <c r="H9" s="1450"/>
    </row>
    <row r="10" spans="1:8" ht="12.75" customHeight="1" thickBot="1">
      <c r="A10" s="1454"/>
      <c r="B10" s="1455"/>
      <c r="C10" s="1455"/>
      <c r="D10" s="1455"/>
      <c r="E10" s="1455"/>
      <c r="F10" s="1455"/>
      <c r="G10" s="1455"/>
      <c r="H10" s="1456"/>
    </row>
    <row r="11" spans="1:8">
      <c r="A11" s="628" t="s">
        <v>707</v>
      </c>
      <c r="B11" s="629" t="s">
        <v>3445</v>
      </c>
      <c r="C11" s="629" t="s">
        <v>3443</v>
      </c>
      <c r="D11" s="630" t="s">
        <v>4166</v>
      </c>
      <c r="E11" s="629" t="s">
        <v>5071</v>
      </c>
      <c r="F11" s="630" t="s">
        <v>6223</v>
      </c>
      <c r="G11" s="629" t="s">
        <v>6829</v>
      </c>
      <c r="H11" s="1399" t="s">
        <v>6916</v>
      </c>
    </row>
    <row r="12" spans="1:8" ht="126" customHeight="1">
      <c r="A12" s="560" t="s">
        <v>17</v>
      </c>
      <c r="B12" s="561" t="s">
        <v>2902</v>
      </c>
      <c r="C12" s="561" t="s">
        <v>3526</v>
      </c>
      <c r="D12" s="561" t="s">
        <v>4177</v>
      </c>
      <c r="E12" s="620" t="s">
        <v>5072</v>
      </c>
      <c r="F12" s="657" t="s">
        <v>6225</v>
      </c>
      <c r="G12" s="577" t="s">
        <v>6836</v>
      </c>
      <c r="H12" s="1401" t="s">
        <v>7393</v>
      </c>
    </row>
    <row r="13" spans="1:8" ht="126" customHeight="1">
      <c r="A13" s="560" t="s">
        <v>18</v>
      </c>
      <c r="B13" s="561" t="s">
        <v>2768</v>
      </c>
      <c r="C13" s="561" t="s">
        <v>3450</v>
      </c>
      <c r="D13" s="561" t="s">
        <v>4193</v>
      </c>
      <c r="E13" s="620" t="s">
        <v>5073</v>
      </c>
      <c r="F13" s="687" t="s">
        <v>6229</v>
      </c>
      <c r="G13" s="690" t="s">
        <v>3499</v>
      </c>
      <c r="H13" s="1402" t="s">
        <v>3499</v>
      </c>
    </row>
    <row r="14" spans="1:8" ht="126" customHeight="1">
      <c r="A14" s="560" t="s">
        <v>19</v>
      </c>
      <c r="B14" s="561" t="s">
        <v>2903</v>
      </c>
      <c r="C14" s="561" t="s">
        <v>3451</v>
      </c>
      <c r="D14" s="561" t="s">
        <v>4210</v>
      </c>
      <c r="E14" s="621" t="s">
        <v>5074</v>
      </c>
      <c r="F14" s="657" t="s">
        <v>6233</v>
      </c>
      <c r="G14" s="760" t="s">
        <v>2807</v>
      </c>
      <c r="H14" s="1400" t="s">
        <v>3499</v>
      </c>
    </row>
    <row r="15" spans="1:8" ht="126" customHeight="1">
      <c r="A15" s="574" t="s">
        <v>20</v>
      </c>
      <c r="B15" s="563" t="s">
        <v>2771</v>
      </c>
      <c r="C15" s="563"/>
      <c r="D15" s="563" t="s">
        <v>4224</v>
      </c>
      <c r="E15" s="622" t="s">
        <v>5075</v>
      </c>
      <c r="F15" s="657" t="s">
        <v>6236</v>
      </c>
      <c r="G15" s="690"/>
      <c r="H15" s="1400" t="s">
        <v>7202</v>
      </c>
    </row>
    <row r="16" spans="1:8" ht="126" customHeight="1">
      <c r="A16" s="560" t="s">
        <v>2283</v>
      </c>
      <c r="B16" s="561" t="s">
        <v>2781</v>
      </c>
      <c r="C16" s="561" t="s">
        <v>3456</v>
      </c>
      <c r="D16" s="561" t="s">
        <v>4627</v>
      </c>
      <c r="E16" s="561" t="s">
        <v>5076</v>
      </c>
      <c r="F16" s="657" t="s">
        <v>6240</v>
      </c>
      <c r="G16" s="691" t="s">
        <v>6904</v>
      </c>
      <c r="H16" s="1400" t="s">
        <v>7351</v>
      </c>
    </row>
    <row r="17" spans="1:12" ht="126" customHeight="1">
      <c r="A17" s="560" t="s">
        <v>21</v>
      </c>
      <c r="B17" s="561" t="s">
        <v>2833</v>
      </c>
      <c r="C17" s="561" t="s">
        <v>3460</v>
      </c>
      <c r="D17" s="561" t="s">
        <v>4229</v>
      </c>
      <c r="E17" s="623" t="s">
        <v>5449</v>
      </c>
      <c r="F17" s="657" t="s">
        <v>6244</v>
      </c>
      <c r="G17" s="689" t="s">
        <v>6244</v>
      </c>
      <c r="H17" s="1400" t="s">
        <v>7397</v>
      </c>
    </row>
    <row r="18" spans="1:12" ht="126" customHeight="1">
      <c r="A18" s="560" t="s">
        <v>717</v>
      </c>
      <c r="B18" s="561" t="s">
        <v>2904</v>
      </c>
      <c r="C18" s="561" t="s">
        <v>3527</v>
      </c>
      <c r="D18" s="561" t="s">
        <v>4244</v>
      </c>
      <c r="E18" s="624"/>
      <c r="F18" s="687"/>
      <c r="G18" s="690"/>
      <c r="H18" s="1400" t="s">
        <v>7214</v>
      </c>
    </row>
    <row r="19" spans="1:12" ht="126" customHeight="1">
      <c r="A19" s="560" t="s">
        <v>2932</v>
      </c>
      <c r="B19" s="561"/>
      <c r="C19" s="561" t="s">
        <v>3466</v>
      </c>
      <c r="D19" s="561" t="s">
        <v>4256</v>
      </c>
      <c r="E19" s="624"/>
      <c r="F19" s="687"/>
      <c r="G19" s="690"/>
      <c r="H19" s="1400" t="s">
        <v>7394</v>
      </c>
    </row>
    <row r="20" spans="1:12" ht="126" customHeight="1">
      <c r="A20" s="560" t="s">
        <v>22</v>
      </c>
      <c r="B20" s="561" t="s">
        <v>2807</v>
      </c>
      <c r="C20" s="561" t="s">
        <v>3467</v>
      </c>
      <c r="D20" s="561" t="s">
        <v>4631</v>
      </c>
      <c r="E20" s="625" t="s">
        <v>5080</v>
      </c>
      <c r="F20" s="687" t="s">
        <v>3499</v>
      </c>
      <c r="G20" s="761" t="s">
        <v>5080</v>
      </c>
      <c r="H20" s="1400" t="s">
        <v>3499</v>
      </c>
    </row>
    <row r="21" spans="1:12" ht="126" customHeight="1">
      <c r="A21" s="560" t="s">
        <v>23</v>
      </c>
      <c r="B21" s="561" t="s">
        <v>2807</v>
      </c>
      <c r="C21" s="561" t="s">
        <v>3467</v>
      </c>
      <c r="D21" s="561" t="s">
        <v>4631</v>
      </c>
      <c r="E21" s="625" t="s">
        <v>5080</v>
      </c>
      <c r="F21" s="657" t="s">
        <v>6249</v>
      </c>
      <c r="G21" s="689" t="s">
        <v>6249</v>
      </c>
      <c r="H21" s="1400" t="s">
        <v>3499</v>
      </c>
    </row>
    <row r="22" spans="1:12" ht="126" customHeight="1">
      <c r="A22" s="560" t="s">
        <v>24</v>
      </c>
      <c r="B22" s="561" t="s">
        <v>2825</v>
      </c>
      <c r="C22" s="561" t="s">
        <v>3470</v>
      </c>
      <c r="D22" s="561" t="s">
        <v>4276</v>
      </c>
      <c r="E22" s="626" t="s">
        <v>5077</v>
      </c>
      <c r="F22" s="657" t="s">
        <v>6250</v>
      </c>
      <c r="G22" s="760" t="s">
        <v>3499</v>
      </c>
      <c r="H22" s="1400" t="s">
        <v>3499</v>
      </c>
    </row>
    <row r="23" spans="1:12" ht="126" customHeight="1">
      <c r="A23" s="560" t="s">
        <v>25</v>
      </c>
      <c r="B23" s="561" t="s">
        <v>2807</v>
      </c>
      <c r="C23" s="561" t="s">
        <v>3467</v>
      </c>
      <c r="D23" s="561" t="s">
        <v>4631</v>
      </c>
      <c r="E23" s="625" t="s">
        <v>5080</v>
      </c>
      <c r="F23" s="657" t="s">
        <v>6249</v>
      </c>
      <c r="G23" s="689" t="s">
        <v>6249</v>
      </c>
      <c r="H23" s="1400" t="s">
        <v>3499</v>
      </c>
    </row>
    <row r="24" spans="1:12" ht="126" customHeight="1">
      <c r="A24" s="560" t="s">
        <v>26</v>
      </c>
      <c r="B24" s="561" t="s">
        <v>2905</v>
      </c>
      <c r="C24" s="561" t="s">
        <v>3475</v>
      </c>
      <c r="D24" s="561" t="s">
        <v>4294</v>
      </c>
      <c r="E24" s="620" t="s">
        <v>5078</v>
      </c>
      <c r="F24" s="657" t="s">
        <v>6254</v>
      </c>
      <c r="G24" s="689" t="s">
        <v>6254</v>
      </c>
      <c r="H24" s="1400" t="s">
        <v>7398</v>
      </c>
    </row>
    <row r="25" spans="1:12" ht="126" customHeight="1">
      <c r="A25" s="560" t="s">
        <v>98</v>
      </c>
      <c r="B25" s="561"/>
      <c r="C25" s="561"/>
      <c r="D25" s="561"/>
      <c r="E25" s="624"/>
      <c r="F25" s="687"/>
      <c r="G25" s="690"/>
      <c r="H25" s="1400"/>
    </row>
    <row r="26" spans="1:12" ht="126" customHeight="1">
      <c r="A26" s="560" t="s">
        <v>27</v>
      </c>
      <c r="B26" s="561" t="s">
        <v>2824</v>
      </c>
      <c r="C26" s="561" t="s">
        <v>3480</v>
      </c>
      <c r="D26" s="561" t="s">
        <v>4636</v>
      </c>
      <c r="E26" s="623" t="s">
        <v>5079</v>
      </c>
      <c r="F26" s="657" t="s">
        <v>6258</v>
      </c>
      <c r="G26" s="689" t="s">
        <v>6837</v>
      </c>
      <c r="H26" s="1400" t="s">
        <v>7395</v>
      </c>
      <c r="I26" s="542"/>
      <c r="J26" s="542"/>
      <c r="K26" s="542"/>
      <c r="L26" s="542"/>
    </row>
    <row r="27" spans="1:12" ht="126" customHeight="1">
      <c r="A27" s="560" t="s">
        <v>28</v>
      </c>
      <c r="B27" s="561" t="s">
        <v>2838</v>
      </c>
      <c r="C27" s="561" t="s">
        <v>3481</v>
      </c>
      <c r="D27" s="561" t="s">
        <v>4309</v>
      </c>
      <c r="E27" s="620" t="s">
        <v>5450</v>
      </c>
      <c r="F27" s="657" t="s">
        <v>6262</v>
      </c>
      <c r="G27" s="689" t="s">
        <v>6838</v>
      </c>
      <c r="H27" s="1400" t="s">
        <v>7315</v>
      </c>
      <c r="I27" s="542"/>
      <c r="J27" s="542"/>
      <c r="K27" s="542"/>
      <c r="L27" s="542"/>
    </row>
    <row r="28" spans="1:12" ht="126" customHeight="1">
      <c r="A28" s="560" t="s">
        <v>29</v>
      </c>
      <c r="B28" s="561" t="s">
        <v>2807</v>
      </c>
      <c r="C28" s="561" t="s">
        <v>3467</v>
      </c>
      <c r="D28" s="561" t="s">
        <v>4631</v>
      </c>
      <c r="E28" s="625" t="s">
        <v>5080</v>
      </c>
      <c r="F28" s="657" t="s">
        <v>6249</v>
      </c>
      <c r="G28" s="689" t="s">
        <v>6249</v>
      </c>
      <c r="H28" s="1400" t="s">
        <v>3499</v>
      </c>
    </row>
    <row r="29" spans="1:12" ht="126" customHeight="1">
      <c r="A29" s="560" t="s">
        <v>30</v>
      </c>
      <c r="B29" s="561" t="s">
        <v>2807</v>
      </c>
      <c r="C29" s="561" t="s">
        <v>3467</v>
      </c>
      <c r="D29" s="561" t="s">
        <v>4631</v>
      </c>
      <c r="E29" s="625" t="s">
        <v>5080</v>
      </c>
      <c r="F29" s="657" t="s">
        <v>6249</v>
      </c>
      <c r="G29" s="689" t="s">
        <v>6249</v>
      </c>
      <c r="H29" s="1400" t="s">
        <v>3499</v>
      </c>
    </row>
    <row r="30" spans="1:12" ht="126" customHeight="1">
      <c r="A30" s="560" t="s">
        <v>3995</v>
      </c>
      <c r="B30" s="561"/>
      <c r="C30" s="561"/>
      <c r="D30" s="561" t="s">
        <v>4331</v>
      </c>
      <c r="E30" s="624" t="s">
        <v>1186</v>
      </c>
      <c r="F30" s="658" t="s">
        <v>6398</v>
      </c>
      <c r="G30" s="689" t="s">
        <v>6398</v>
      </c>
      <c r="H30" s="1400" t="s">
        <v>7399</v>
      </c>
    </row>
    <row r="31" spans="1:12" ht="126" customHeight="1">
      <c r="A31" s="560" t="s">
        <v>3713</v>
      </c>
      <c r="B31" s="561"/>
      <c r="C31" s="561"/>
      <c r="D31" s="561" t="s">
        <v>4669</v>
      </c>
      <c r="E31" s="624"/>
      <c r="F31" s="687" t="s">
        <v>1225</v>
      </c>
      <c r="G31" s="689" t="s">
        <v>6900</v>
      </c>
      <c r="H31" s="1402" t="s">
        <v>3499</v>
      </c>
    </row>
    <row r="32" spans="1:12" ht="126" customHeight="1">
      <c r="A32" s="560" t="s">
        <v>31</v>
      </c>
      <c r="B32" s="561"/>
      <c r="C32" s="561" t="s">
        <v>3499</v>
      </c>
      <c r="D32" s="561" t="s">
        <v>4668</v>
      </c>
      <c r="E32" s="627" t="s">
        <v>3499</v>
      </c>
      <c r="F32" s="687" t="s">
        <v>3499</v>
      </c>
      <c r="G32" s="690" t="s">
        <v>3499</v>
      </c>
      <c r="H32" s="1402" t="s">
        <v>4294</v>
      </c>
    </row>
    <row r="33" spans="1:8" ht="126" customHeight="1">
      <c r="A33" s="560" t="s">
        <v>1809</v>
      </c>
      <c r="B33" s="561" t="s">
        <v>2820</v>
      </c>
      <c r="C33" s="561" t="s">
        <v>3489</v>
      </c>
      <c r="D33" s="561" t="s">
        <v>4643</v>
      </c>
      <c r="E33" s="561" t="s">
        <v>5451</v>
      </c>
      <c r="F33" s="692" t="s">
        <v>6269</v>
      </c>
      <c r="G33" s="689" t="s">
        <v>6858</v>
      </c>
      <c r="H33" s="1400" t="s">
        <v>7400</v>
      </c>
    </row>
    <row r="34" spans="1:8" ht="126" customHeight="1">
      <c r="A34" s="560" t="s">
        <v>32</v>
      </c>
      <c r="B34" s="561" t="s">
        <v>2813</v>
      </c>
      <c r="C34" s="561" t="s">
        <v>3450</v>
      </c>
      <c r="D34" s="561"/>
      <c r="E34" s="626" t="s">
        <v>5081</v>
      </c>
      <c r="F34" s="687" t="s">
        <v>6229</v>
      </c>
      <c r="G34" s="690" t="s">
        <v>6862</v>
      </c>
      <c r="H34" s="1402" t="s">
        <v>7331</v>
      </c>
    </row>
    <row r="35" spans="1:8" ht="126" customHeight="1">
      <c r="A35" s="560" t="s">
        <v>33</v>
      </c>
      <c r="B35" s="561" t="s">
        <v>2807</v>
      </c>
      <c r="C35" s="561" t="s">
        <v>3467</v>
      </c>
      <c r="D35" s="561" t="s">
        <v>4631</v>
      </c>
      <c r="E35" s="625" t="s">
        <v>5080</v>
      </c>
      <c r="F35" s="657" t="s">
        <v>6249</v>
      </c>
      <c r="G35" s="689" t="s">
        <v>6249</v>
      </c>
      <c r="H35" s="1400" t="s">
        <v>3499</v>
      </c>
    </row>
    <row r="36" spans="1:8" ht="126" customHeight="1">
      <c r="A36" s="560" t="s">
        <v>34</v>
      </c>
      <c r="B36" s="561" t="s">
        <v>2808</v>
      </c>
      <c r="C36" s="561" t="s">
        <v>3499</v>
      </c>
      <c r="D36" s="561" t="s">
        <v>4647</v>
      </c>
      <c r="E36" s="561" t="s">
        <v>5082</v>
      </c>
      <c r="F36" s="561" t="s">
        <v>6276</v>
      </c>
      <c r="G36" s="689" t="s">
        <v>6866</v>
      </c>
      <c r="H36" s="1400" t="s">
        <v>7401</v>
      </c>
    </row>
    <row r="37" spans="1:8" ht="126" customHeight="1">
      <c r="A37" s="560" t="s">
        <v>35</v>
      </c>
      <c r="B37" s="561" t="s">
        <v>2807</v>
      </c>
      <c r="C37" s="561" t="s">
        <v>3467</v>
      </c>
      <c r="D37" s="561" t="s">
        <v>4631</v>
      </c>
      <c r="E37" s="625" t="s">
        <v>5080</v>
      </c>
      <c r="F37" s="657" t="s">
        <v>6249</v>
      </c>
      <c r="G37" s="689" t="s">
        <v>6249</v>
      </c>
      <c r="H37" s="1400" t="s">
        <v>3499</v>
      </c>
    </row>
    <row r="38" spans="1:8" ht="126" customHeight="1">
      <c r="A38" s="560" t="s">
        <v>36</v>
      </c>
      <c r="B38" s="561" t="s">
        <v>2906</v>
      </c>
      <c r="C38" s="561" t="s">
        <v>3502</v>
      </c>
      <c r="D38" s="561" t="s">
        <v>4377</v>
      </c>
      <c r="E38" s="623" t="s">
        <v>5083</v>
      </c>
      <c r="F38" s="657" t="s">
        <v>6280</v>
      </c>
      <c r="G38" s="689" t="s">
        <v>6869</v>
      </c>
      <c r="H38" s="1400" t="s">
        <v>7402</v>
      </c>
    </row>
    <row r="39" spans="1:8" ht="126" customHeight="1">
      <c r="A39" s="560" t="s">
        <v>1152</v>
      </c>
      <c r="B39" s="561"/>
      <c r="C39" s="561"/>
      <c r="D39" s="561"/>
      <c r="E39" s="624"/>
      <c r="F39" s="687"/>
      <c r="G39" s="689" t="s">
        <v>6873</v>
      </c>
      <c r="H39" s="1402"/>
    </row>
    <row r="40" spans="1:8" ht="126" customHeight="1">
      <c r="A40" s="560" t="s">
        <v>37</v>
      </c>
      <c r="B40" s="561" t="s">
        <v>2804</v>
      </c>
      <c r="C40" s="561" t="s">
        <v>3509</v>
      </c>
      <c r="D40" s="561" t="s">
        <v>4651</v>
      </c>
      <c r="E40" s="561" t="s">
        <v>5452</v>
      </c>
      <c r="F40" s="561" t="s">
        <v>6283</v>
      </c>
      <c r="G40" s="689" t="s">
        <v>6877</v>
      </c>
      <c r="H40" s="1400" t="s">
        <v>7403</v>
      </c>
    </row>
    <row r="41" spans="1:8" ht="126" customHeight="1">
      <c r="A41" s="560" t="s">
        <v>6203</v>
      </c>
      <c r="B41" s="561"/>
      <c r="C41" s="561"/>
      <c r="D41" s="561"/>
      <c r="E41" s="561"/>
      <c r="F41" s="561" t="s">
        <v>6287</v>
      </c>
      <c r="G41" s="760" t="s">
        <v>5992</v>
      </c>
      <c r="H41" s="1402" t="s">
        <v>3499</v>
      </c>
    </row>
    <row r="42" spans="1:8" ht="126" customHeight="1">
      <c r="A42" s="560" t="s">
        <v>38</v>
      </c>
      <c r="B42" s="561" t="s">
        <v>2801</v>
      </c>
      <c r="C42" s="561" t="s">
        <v>3528</v>
      </c>
      <c r="D42" s="561" t="s">
        <v>4395</v>
      </c>
      <c r="E42" s="623" t="s">
        <v>5084</v>
      </c>
      <c r="F42" s="657" t="s">
        <v>5084</v>
      </c>
      <c r="G42" s="689" t="s">
        <v>6883</v>
      </c>
      <c r="H42" s="1400" t="s">
        <v>7404</v>
      </c>
    </row>
    <row r="43" spans="1:8" ht="126" customHeight="1">
      <c r="A43" s="560" t="s">
        <v>39</v>
      </c>
      <c r="B43" s="561" t="s">
        <v>2797</v>
      </c>
      <c r="C43" s="561" t="s">
        <v>3529</v>
      </c>
      <c r="D43" s="561" t="s">
        <v>4655</v>
      </c>
      <c r="E43" s="623" t="s">
        <v>5085</v>
      </c>
      <c r="F43" s="657" t="s">
        <v>6291</v>
      </c>
      <c r="G43" s="689" t="s">
        <v>6291</v>
      </c>
      <c r="H43" s="1400" t="s">
        <v>6291</v>
      </c>
    </row>
    <row r="44" spans="1:8" ht="126" customHeight="1">
      <c r="A44" s="560" t="s">
        <v>40</v>
      </c>
      <c r="B44" s="561" t="s">
        <v>2790</v>
      </c>
      <c r="C44" s="561" t="s">
        <v>3494</v>
      </c>
      <c r="D44" s="561" t="s">
        <v>3499</v>
      </c>
      <c r="E44" s="627" t="s">
        <v>3499</v>
      </c>
      <c r="F44" s="657" t="s">
        <v>6296</v>
      </c>
      <c r="G44" s="760" t="s">
        <v>3499</v>
      </c>
      <c r="H44" s="1400" t="s">
        <v>7405</v>
      </c>
    </row>
    <row r="45" spans="1:8" ht="126" customHeight="1">
      <c r="A45" s="560" t="s">
        <v>41</v>
      </c>
      <c r="B45" s="561" t="s">
        <v>2888</v>
      </c>
      <c r="C45" s="561" t="s">
        <v>3530</v>
      </c>
      <c r="D45" s="561"/>
      <c r="E45" s="623" t="s">
        <v>5086</v>
      </c>
      <c r="F45" s="657" t="s">
        <v>6300</v>
      </c>
      <c r="G45" s="689" t="s">
        <v>6300</v>
      </c>
      <c r="H45" s="1402" t="s">
        <v>4294</v>
      </c>
    </row>
    <row r="46" spans="1:8" ht="126" customHeight="1">
      <c r="A46" s="560" t="s">
        <v>42</v>
      </c>
      <c r="B46" s="561" t="s">
        <v>2775</v>
      </c>
      <c r="C46" s="561" t="s">
        <v>3521</v>
      </c>
      <c r="D46" s="561" t="s">
        <v>4659</v>
      </c>
      <c r="E46" s="561" t="s">
        <v>5087</v>
      </c>
      <c r="F46" s="561" t="s">
        <v>6308</v>
      </c>
      <c r="G46" s="691" t="s">
        <v>6895</v>
      </c>
      <c r="H46" s="1400" t="s">
        <v>7332</v>
      </c>
    </row>
    <row r="47" spans="1:8" ht="126" customHeight="1">
      <c r="A47" s="560" t="s">
        <v>43</v>
      </c>
      <c r="B47" s="561" t="s">
        <v>2784</v>
      </c>
      <c r="C47" s="561" t="s">
        <v>3514</v>
      </c>
      <c r="D47" s="561" t="s">
        <v>4409</v>
      </c>
      <c r="E47" s="621" t="s">
        <v>5088</v>
      </c>
      <c r="F47" s="657" t="s">
        <v>6304</v>
      </c>
      <c r="G47" s="657" t="s">
        <v>6888</v>
      </c>
      <c r="H47" s="1400" t="s">
        <v>7396</v>
      </c>
    </row>
    <row r="48" spans="1:8" ht="126" customHeight="1" thickBot="1">
      <c r="A48" s="573" t="s">
        <v>44</v>
      </c>
      <c r="B48" s="572" t="s">
        <v>2786</v>
      </c>
      <c r="C48" s="572" t="s">
        <v>3522</v>
      </c>
      <c r="D48" s="572" t="s">
        <v>4663</v>
      </c>
      <c r="E48" s="572" t="s">
        <v>5818</v>
      </c>
      <c r="F48" s="572" t="s">
        <v>6312</v>
      </c>
      <c r="G48" s="758" t="s">
        <v>6913</v>
      </c>
      <c r="H48" s="1403" t="s">
        <v>7333</v>
      </c>
    </row>
  </sheetData>
  <mergeCells count="2">
    <mergeCell ref="A9:H10"/>
    <mergeCell ref="E1:F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zoomScale="80" zoomScaleNormal="80" workbookViewId="0">
      <pane xSplit="1" ySplit="11" topLeftCell="B12" activePane="bottomRight" state="frozen"/>
      <selection pane="topRight" activeCell="B1" sqref="B1"/>
      <selection pane="bottomLeft" activeCell="A12" sqref="A12"/>
      <selection pane="bottomRight"/>
    </sheetView>
  </sheetViews>
  <sheetFormatPr defaultRowHeight="12.75"/>
  <cols>
    <col min="1" max="1" width="20.140625" style="543" bestFit="1" customWidth="1"/>
    <col min="2" max="5" width="35.5703125" style="543" customWidth="1"/>
    <col min="6" max="6" width="40.7109375" style="543" customWidth="1"/>
    <col min="7" max="8" width="42.28515625" style="543" customWidth="1"/>
    <col min="9" max="10" width="41" style="600" customWidth="1"/>
    <col min="11" max="11" width="31.140625" style="543" customWidth="1"/>
    <col min="12" max="12" width="31.140625" style="577" customWidth="1"/>
    <col min="13" max="17" width="9.140625" style="600"/>
    <col min="18" max="16384" width="9.140625" style="543"/>
  </cols>
  <sheetData>
    <row r="1" spans="1:16">
      <c r="A1" s="562"/>
      <c r="B1" s="556"/>
      <c r="C1" s="557"/>
      <c r="D1" s="562"/>
      <c r="E1" s="1423" t="s">
        <v>112</v>
      </c>
      <c r="F1" s="1423"/>
      <c r="G1" s="562"/>
      <c r="H1" s="562"/>
      <c r="I1" s="543"/>
    </row>
    <row r="2" spans="1:16">
      <c r="A2" s="562"/>
      <c r="B2" s="556"/>
      <c r="C2" s="556"/>
      <c r="D2" s="562"/>
      <c r="E2" s="1423"/>
      <c r="F2" s="1423"/>
      <c r="G2" s="562"/>
      <c r="H2" s="562"/>
      <c r="I2" s="543"/>
    </row>
    <row r="3" spans="1:16">
      <c r="A3" s="562"/>
      <c r="B3" s="556"/>
      <c r="C3" s="556"/>
      <c r="D3" s="562"/>
      <c r="E3" s="562"/>
      <c r="F3" s="562"/>
      <c r="G3" s="562"/>
      <c r="H3" s="562"/>
      <c r="I3" s="543"/>
    </row>
    <row r="4" spans="1:16">
      <c r="A4" s="562"/>
      <c r="B4" s="556"/>
      <c r="C4" s="556"/>
      <c r="D4" s="562"/>
      <c r="E4" s="562"/>
      <c r="F4" s="562"/>
      <c r="G4" s="562"/>
      <c r="H4" s="562"/>
      <c r="I4" s="543"/>
    </row>
    <row r="5" spans="1:16">
      <c r="A5" s="562"/>
      <c r="B5" s="556"/>
      <c r="C5" s="556"/>
      <c r="D5" s="562"/>
      <c r="E5" s="562"/>
      <c r="F5" s="562"/>
      <c r="G5" s="562"/>
      <c r="H5" s="562"/>
      <c r="I5" s="543"/>
    </row>
    <row r="6" spans="1:16">
      <c r="A6" s="562"/>
      <c r="B6" s="556"/>
      <c r="C6" s="556"/>
      <c r="D6" s="562"/>
      <c r="E6" s="562"/>
      <c r="F6" s="562"/>
      <c r="G6" s="562"/>
      <c r="H6" s="562"/>
      <c r="I6" s="543"/>
    </row>
    <row r="7" spans="1:16">
      <c r="A7" s="562"/>
      <c r="B7" s="556"/>
      <c r="C7" s="556"/>
      <c r="D7" s="562"/>
      <c r="E7" s="562"/>
      <c r="F7" s="562"/>
      <c r="G7" s="562"/>
      <c r="H7" s="562"/>
      <c r="I7" s="543"/>
    </row>
    <row r="8" spans="1:16">
      <c r="A8" s="562"/>
      <c r="B8" s="556"/>
      <c r="C8" s="556"/>
      <c r="D8" s="562"/>
      <c r="E8" s="562"/>
      <c r="F8" s="562"/>
      <c r="G8" s="562"/>
      <c r="H8" s="562"/>
      <c r="I8" s="543"/>
    </row>
    <row r="9" spans="1:16" ht="13.5" thickBot="1">
      <c r="A9" s="556"/>
      <c r="B9" s="562"/>
      <c r="C9" s="556"/>
      <c r="D9" s="562"/>
      <c r="E9" s="562"/>
      <c r="F9" s="562"/>
      <c r="G9" s="562"/>
      <c r="H9" s="562"/>
      <c r="I9" s="543"/>
    </row>
    <row r="10" spans="1:16" ht="15.75" customHeight="1">
      <c r="A10" s="1457" t="s">
        <v>1771</v>
      </c>
      <c r="B10" s="1458"/>
      <c r="C10" s="1458"/>
      <c r="D10" s="1458"/>
      <c r="E10" s="1458"/>
      <c r="F10" s="1458"/>
      <c r="G10" s="1458"/>
      <c r="H10" s="1458"/>
      <c r="I10" s="1458"/>
      <c r="J10" s="1458"/>
      <c r="K10" s="1458"/>
      <c r="L10" s="1459"/>
    </row>
    <row r="11" spans="1:16" ht="13.5" thickBot="1">
      <c r="A11" s="766" t="s">
        <v>707</v>
      </c>
      <c r="B11" s="567">
        <v>2012</v>
      </c>
      <c r="C11" s="567">
        <v>2013</v>
      </c>
      <c r="D11" s="567" t="s">
        <v>3444</v>
      </c>
      <c r="E11" s="567" t="s">
        <v>3443</v>
      </c>
      <c r="F11" s="567" t="s">
        <v>3554</v>
      </c>
      <c r="G11" s="567" t="s">
        <v>4166</v>
      </c>
      <c r="H11" s="567" t="s">
        <v>5163</v>
      </c>
      <c r="I11" s="567" t="s">
        <v>5071</v>
      </c>
      <c r="J11" s="576" t="s">
        <v>6224</v>
      </c>
      <c r="K11" s="567" t="s">
        <v>6829</v>
      </c>
      <c r="L11" s="1413" t="s">
        <v>6916</v>
      </c>
    </row>
    <row r="12" spans="1:16" ht="126" customHeight="1">
      <c r="A12" s="763" t="s">
        <v>17</v>
      </c>
      <c r="B12" s="764" t="s">
        <v>716</v>
      </c>
      <c r="C12" s="563" t="s">
        <v>1774</v>
      </c>
      <c r="D12" s="563" t="s">
        <v>2764</v>
      </c>
      <c r="E12" s="563" t="s">
        <v>3447</v>
      </c>
      <c r="F12" s="563" t="s">
        <v>4084</v>
      </c>
      <c r="G12" s="563" t="s">
        <v>4178</v>
      </c>
      <c r="H12" s="563" t="s">
        <v>5754</v>
      </c>
      <c r="I12" s="765" t="s">
        <v>5146</v>
      </c>
      <c r="J12" s="659" t="s">
        <v>6228</v>
      </c>
      <c r="K12" s="577"/>
      <c r="L12" s="1380" t="s">
        <v>7185</v>
      </c>
      <c r="M12" s="660"/>
      <c r="N12" s="660"/>
      <c r="O12" s="660"/>
      <c r="P12" s="660"/>
    </row>
    <row r="13" spans="1:16" ht="126" customHeight="1">
      <c r="A13" s="569" t="s">
        <v>18</v>
      </c>
      <c r="B13" s="568" t="s">
        <v>1100</v>
      </c>
      <c r="C13" s="561" t="s">
        <v>1820</v>
      </c>
      <c r="D13" s="561" t="s">
        <v>2767</v>
      </c>
      <c r="E13" s="561" t="s">
        <v>3448</v>
      </c>
      <c r="F13" s="561" t="s">
        <v>4085</v>
      </c>
      <c r="G13" s="561" t="s">
        <v>4196</v>
      </c>
      <c r="H13" s="561" t="s">
        <v>5755</v>
      </c>
      <c r="I13" s="694" t="s">
        <v>5150</v>
      </c>
      <c r="J13" s="657" t="s">
        <v>6232</v>
      </c>
      <c r="K13" s="689" t="s">
        <v>6846</v>
      </c>
      <c r="L13" s="1416" t="s">
        <v>7412</v>
      </c>
    </row>
    <row r="14" spans="1:16" ht="126" customHeight="1">
      <c r="A14" s="569" t="s">
        <v>19</v>
      </c>
      <c r="B14" s="568" t="s">
        <v>1147</v>
      </c>
      <c r="C14" s="561" t="s">
        <v>1821</v>
      </c>
      <c r="D14" s="561" t="s">
        <v>2766</v>
      </c>
      <c r="E14" s="561" t="s">
        <v>3454</v>
      </c>
      <c r="F14" s="561" t="s">
        <v>4090</v>
      </c>
      <c r="G14" s="561" t="s">
        <v>4211</v>
      </c>
      <c r="H14" s="561" t="s">
        <v>5756</v>
      </c>
      <c r="I14" s="695" t="s">
        <v>5147</v>
      </c>
      <c r="J14" s="693" t="s">
        <v>1225</v>
      </c>
      <c r="K14" s="689" t="s">
        <v>6839</v>
      </c>
      <c r="L14" s="1416" t="s">
        <v>7196</v>
      </c>
    </row>
    <row r="15" spans="1:16" ht="126" customHeight="1">
      <c r="A15" s="569" t="s">
        <v>20</v>
      </c>
      <c r="B15" s="568" t="s">
        <v>1102</v>
      </c>
      <c r="C15" s="561" t="s">
        <v>1822</v>
      </c>
      <c r="D15" s="561" t="s">
        <v>2774</v>
      </c>
      <c r="E15" s="561" t="s">
        <v>3455</v>
      </c>
      <c r="F15" s="561" t="s">
        <v>4091</v>
      </c>
      <c r="G15" s="561" t="s">
        <v>4225</v>
      </c>
      <c r="H15" s="561" t="s">
        <v>5757</v>
      </c>
      <c r="I15" s="694" t="s">
        <v>5148</v>
      </c>
      <c r="J15" s="657" t="s">
        <v>6239</v>
      </c>
      <c r="K15" s="689" t="s">
        <v>6840</v>
      </c>
      <c r="L15" s="1416" t="s">
        <v>7203</v>
      </c>
      <c r="M15" s="542"/>
      <c r="N15" s="542"/>
      <c r="O15" s="542"/>
      <c r="P15" s="542"/>
    </row>
    <row r="16" spans="1:16" ht="126" customHeight="1">
      <c r="A16" s="569" t="s">
        <v>1801</v>
      </c>
      <c r="B16" s="568" t="s">
        <v>1104</v>
      </c>
      <c r="C16" s="561" t="s">
        <v>1775</v>
      </c>
      <c r="D16" s="561" t="s">
        <v>2779</v>
      </c>
      <c r="E16" s="561" t="s">
        <v>3541</v>
      </c>
      <c r="F16" s="561" t="s">
        <v>4093</v>
      </c>
      <c r="G16" s="561" t="s">
        <v>4630</v>
      </c>
      <c r="H16" s="561" t="s">
        <v>5758</v>
      </c>
      <c r="I16" s="561" t="s">
        <v>5149</v>
      </c>
      <c r="J16" s="657" t="s">
        <v>6243</v>
      </c>
      <c r="K16" s="691" t="s">
        <v>6905</v>
      </c>
      <c r="L16" s="1416" t="s">
        <v>7413</v>
      </c>
    </row>
    <row r="17" spans="1:16" ht="126" customHeight="1">
      <c r="A17" s="569" t="s">
        <v>21</v>
      </c>
      <c r="B17" s="568"/>
      <c r="C17" s="561" t="s">
        <v>1823</v>
      </c>
      <c r="D17" s="561" t="s">
        <v>2830</v>
      </c>
      <c r="E17" s="561" t="s">
        <v>3457</v>
      </c>
      <c r="F17" s="561" t="s">
        <v>4098</v>
      </c>
      <c r="G17" s="561" t="s">
        <v>4230</v>
      </c>
      <c r="H17" s="561" t="s">
        <v>5759</v>
      </c>
      <c r="I17" s="694" t="s">
        <v>5097</v>
      </c>
      <c r="J17" s="657" t="s">
        <v>6247</v>
      </c>
      <c r="K17" s="689" t="s">
        <v>6849</v>
      </c>
      <c r="L17" s="1416" t="s">
        <v>7414</v>
      </c>
    </row>
    <row r="18" spans="1:16" ht="126" customHeight="1">
      <c r="A18" s="569" t="s">
        <v>717</v>
      </c>
      <c r="B18" s="568" t="s">
        <v>719</v>
      </c>
      <c r="C18" s="561" t="s">
        <v>1824</v>
      </c>
      <c r="D18" s="561" t="s">
        <v>2864</v>
      </c>
      <c r="E18" s="561" t="s">
        <v>3542</v>
      </c>
      <c r="F18" s="561" t="s">
        <v>4099</v>
      </c>
      <c r="G18" s="561" t="s">
        <v>4245</v>
      </c>
      <c r="H18" s="561" t="s">
        <v>5760</v>
      </c>
      <c r="I18" s="687"/>
      <c r="J18" s="687"/>
      <c r="K18" s="690"/>
      <c r="L18" s="1416" t="s">
        <v>7215</v>
      </c>
    </row>
    <row r="19" spans="1:16" ht="126" customHeight="1">
      <c r="A19" s="569" t="s">
        <v>2932</v>
      </c>
      <c r="B19" s="568"/>
      <c r="C19" s="561"/>
      <c r="D19" s="561"/>
      <c r="E19" s="561" t="s">
        <v>3463</v>
      </c>
      <c r="F19" s="561" t="s">
        <v>4103</v>
      </c>
      <c r="G19" s="561" t="s">
        <v>4257</v>
      </c>
      <c r="H19" s="561" t="s">
        <v>5761</v>
      </c>
      <c r="I19" s="687"/>
      <c r="J19" s="687"/>
      <c r="K19" s="690"/>
      <c r="L19" s="1416" t="s">
        <v>7406</v>
      </c>
    </row>
    <row r="20" spans="1:16" ht="126" customHeight="1">
      <c r="A20" s="569" t="s">
        <v>22</v>
      </c>
      <c r="B20" s="568" t="s">
        <v>1107</v>
      </c>
      <c r="C20" s="561" t="s">
        <v>1776</v>
      </c>
      <c r="D20" s="561" t="s">
        <v>2829</v>
      </c>
      <c r="E20" s="561" t="s">
        <v>3468</v>
      </c>
      <c r="F20" s="561" t="s">
        <v>3469</v>
      </c>
      <c r="G20" s="561" t="s">
        <v>4120</v>
      </c>
      <c r="H20" s="561" t="s">
        <v>5099</v>
      </c>
      <c r="I20" s="694" t="s">
        <v>5099</v>
      </c>
      <c r="J20" s="657" t="s">
        <v>6248</v>
      </c>
      <c r="K20" s="689" t="s">
        <v>5099</v>
      </c>
      <c r="L20" s="1416" t="s">
        <v>5099</v>
      </c>
    </row>
    <row r="21" spans="1:16" ht="126" customHeight="1">
      <c r="A21" s="569" t="s">
        <v>23</v>
      </c>
      <c r="B21" s="568" t="s">
        <v>1107</v>
      </c>
      <c r="C21" s="561" t="s">
        <v>1777</v>
      </c>
      <c r="D21" s="561"/>
      <c r="E21" s="561" t="s">
        <v>3469</v>
      </c>
      <c r="F21" s="561" t="s">
        <v>3469</v>
      </c>
      <c r="G21" s="561" t="s">
        <v>4120</v>
      </c>
      <c r="H21" s="561" t="s">
        <v>3469</v>
      </c>
      <c r="I21" s="694" t="s">
        <v>5099</v>
      </c>
      <c r="J21" s="657" t="s">
        <v>6248</v>
      </c>
      <c r="K21" s="689" t="s">
        <v>5099</v>
      </c>
      <c r="L21" s="1416" t="s">
        <v>5099</v>
      </c>
    </row>
    <row r="22" spans="1:16" ht="126" customHeight="1">
      <c r="A22" s="569" t="s">
        <v>24</v>
      </c>
      <c r="B22" s="568" t="s">
        <v>1110</v>
      </c>
      <c r="C22" s="561" t="s">
        <v>1778</v>
      </c>
      <c r="D22" s="561" t="s">
        <v>2828</v>
      </c>
      <c r="E22" s="561" t="s">
        <v>3473</v>
      </c>
      <c r="F22" s="561" t="s">
        <v>4106</v>
      </c>
      <c r="G22" s="561" t="s">
        <v>4277</v>
      </c>
      <c r="H22" s="561" t="s">
        <v>5762</v>
      </c>
      <c r="I22" s="696" t="s">
        <v>5102</v>
      </c>
      <c r="J22" s="687" t="s">
        <v>6253</v>
      </c>
      <c r="K22" s="689" t="s">
        <v>6253</v>
      </c>
      <c r="L22" s="1416" t="s">
        <v>7260</v>
      </c>
    </row>
    <row r="23" spans="1:16" ht="126" customHeight="1">
      <c r="A23" s="569" t="s">
        <v>25</v>
      </c>
      <c r="B23" s="568" t="s">
        <v>1107</v>
      </c>
      <c r="C23" s="561" t="s">
        <v>1779</v>
      </c>
      <c r="D23" s="561"/>
      <c r="E23" s="561" t="s">
        <v>3474</v>
      </c>
      <c r="F23" s="561" t="s">
        <v>3474</v>
      </c>
      <c r="G23" s="561" t="s">
        <v>4635</v>
      </c>
      <c r="H23" s="561" t="s">
        <v>5099</v>
      </c>
      <c r="I23" s="694" t="s">
        <v>5099</v>
      </c>
      <c r="J23" s="657" t="s">
        <v>6248</v>
      </c>
      <c r="K23" s="762" t="s">
        <v>5099</v>
      </c>
      <c r="L23" s="1416" t="s">
        <v>5099</v>
      </c>
    </row>
    <row r="24" spans="1:16" ht="126" customHeight="1">
      <c r="A24" s="569" t="s">
        <v>26</v>
      </c>
      <c r="B24" s="568" t="s">
        <v>1113</v>
      </c>
      <c r="C24" s="561" t="s">
        <v>1780</v>
      </c>
      <c r="D24" s="561"/>
      <c r="E24" s="561" t="s">
        <v>3477</v>
      </c>
      <c r="F24" s="561" t="s">
        <v>4110</v>
      </c>
      <c r="G24" s="561" t="s">
        <v>4295</v>
      </c>
      <c r="H24" s="561" t="s">
        <v>5763</v>
      </c>
      <c r="I24" s="694" t="s">
        <v>5104</v>
      </c>
      <c r="J24" s="657" t="s">
        <v>6257</v>
      </c>
      <c r="K24" s="689" t="s">
        <v>6841</v>
      </c>
      <c r="L24" s="1416" t="s">
        <v>7415</v>
      </c>
    </row>
    <row r="25" spans="1:16" ht="126" customHeight="1">
      <c r="A25" s="569" t="s">
        <v>98</v>
      </c>
      <c r="B25" s="568" t="s">
        <v>1115</v>
      </c>
      <c r="C25" s="561" t="s">
        <v>1781</v>
      </c>
      <c r="D25" s="561"/>
      <c r="E25" s="561"/>
      <c r="F25" s="561"/>
      <c r="G25" s="561"/>
      <c r="H25" s="561"/>
      <c r="I25" s="687"/>
      <c r="J25" s="687"/>
      <c r="K25" s="690"/>
      <c r="L25" s="1416"/>
    </row>
    <row r="26" spans="1:16" ht="126" customHeight="1">
      <c r="A26" s="569" t="s">
        <v>27</v>
      </c>
      <c r="B26" s="568" t="s">
        <v>1117</v>
      </c>
      <c r="C26" s="561" t="s">
        <v>1782</v>
      </c>
      <c r="D26" s="561" t="s">
        <v>2821</v>
      </c>
      <c r="E26" s="561" t="s">
        <v>3543</v>
      </c>
      <c r="F26" s="561" t="s">
        <v>4115</v>
      </c>
      <c r="G26" s="561" t="s">
        <v>4639</v>
      </c>
      <c r="H26" s="561" t="s">
        <v>5764</v>
      </c>
      <c r="I26" s="696" t="s">
        <v>5107</v>
      </c>
      <c r="J26" s="657" t="s">
        <v>6261</v>
      </c>
      <c r="K26" s="689" t="s">
        <v>6842</v>
      </c>
      <c r="L26" s="1416" t="s">
        <v>7308</v>
      </c>
      <c r="M26" s="577"/>
      <c r="N26" s="577"/>
      <c r="O26" s="577"/>
      <c r="P26" s="577"/>
    </row>
    <row r="27" spans="1:16" ht="126" customHeight="1">
      <c r="A27" s="569" t="s">
        <v>28</v>
      </c>
      <c r="B27" s="568" t="s">
        <v>1119</v>
      </c>
      <c r="C27" s="561" t="s">
        <v>1783</v>
      </c>
      <c r="D27" s="561" t="s">
        <v>2841</v>
      </c>
      <c r="E27" s="561" t="s">
        <v>3483</v>
      </c>
      <c r="F27" s="561" t="s">
        <v>4116</v>
      </c>
      <c r="G27" s="561" t="s">
        <v>4310</v>
      </c>
      <c r="H27" s="561" t="s">
        <v>5765</v>
      </c>
      <c r="I27" s="694" t="s">
        <v>5110</v>
      </c>
      <c r="J27" s="577" t="s">
        <v>6265</v>
      </c>
      <c r="K27" s="689" t="s">
        <v>6843</v>
      </c>
      <c r="L27" s="1416" t="s">
        <v>7316</v>
      </c>
      <c r="M27" s="577"/>
      <c r="N27" s="577"/>
      <c r="O27" s="577"/>
      <c r="P27" s="577"/>
    </row>
    <row r="28" spans="1:16" ht="126" customHeight="1">
      <c r="A28" s="569" t="s">
        <v>29</v>
      </c>
      <c r="B28" s="568" t="s">
        <v>1107</v>
      </c>
      <c r="C28" s="561" t="s">
        <v>1784</v>
      </c>
      <c r="D28" s="561"/>
      <c r="E28" s="561" t="s">
        <v>3484</v>
      </c>
      <c r="F28" s="561" t="s">
        <v>4120</v>
      </c>
      <c r="G28" s="561" t="s">
        <v>4120</v>
      </c>
      <c r="H28" s="561" t="s">
        <v>4120</v>
      </c>
      <c r="I28" s="694" t="s">
        <v>5099</v>
      </c>
      <c r="J28" s="657" t="s">
        <v>6248</v>
      </c>
      <c r="K28" s="689" t="s">
        <v>5099</v>
      </c>
      <c r="L28" s="1416" t="s">
        <v>5099</v>
      </c>
      <c r="M28" s="577"/>
      <c r="N28" s="577"/>
      <c r="O28" s="577"/>
      <c r="P28" s="577"/>
    </row>
    <row r="29" spans="1:16" ht="126" customHeight="1">
      <c r="A29" s="569" t="s">
        <v>30</v>
      </c>
      <c r="B29" s="568" t="s">
        <v>1107</v>
      </c>
      <c r="C29" s="561" t="s">
        <v>1785</v>
      </c>
      <c r="D29" s="561"/>
      <c r="E29" s="561" t="s">
        <v>3486</v>
      </c>
      <c r="F29" s="561" t="s">
        <v>4120</v>
      </c>
      <c r="G29" s="561" t="s">
        <v>4120</v>
      </c>
      <c r="H29" s="561" t="s">
        <v>3469</v>
      </c>
      <c r="I29" s="694" t="s">
        <v>5099</v>
      </c>
      <c r="J29" s="577" t="s">
        <v>6248</v>
      </c>
      <c r="K29" s="689" t="s">
        <v>5099</v>
      </c>
      <c r="L29" s="1416" t="s">
        <v>5099</v>
      </c>
    </row>
    <row r="30" spans="1:16" ht="126" customHeight="1">
      <c r="A30" s="569" t="s">
        <v>3995</v>
      </c>
      <c r="B30" s="568"/>
      <c r="C30" s="561"/>
      <c r="D30" s="561"/>
      <c r="E30" s="561"/>
      <c r="F30" s="561" t="s">
        <v>4123</v>
      </c>
      <c r="G30" s="561" t="s">
        <v>4332</v>
      </c>
      <c r="H30" s="561" t="s">
        <v>5766</v>
      </c>
      <c r="I30" s="695" t="s">
        <v>5845</v>
      </c>
      <c r="J30" s="697" t="s">
        <v>6401</v>
      </c>
      <c r="K30" s="689" t="s">
        <v>6854</v>
      </c>
      <c r="L30" s="1417"/>
    </row>
    <row r="31" spans="1:16" ht="126" customHeight="1">
      <c r="A31" s="569" t="s">
        <v>3713</v>
      </c>
      <c r="B31" s="568"/>
      <c r="C31" s="561"/>
      <c r="D31" s="561"/>
      <c r="E31" s="561"/>
      <c r="F31" s="561" t="s">
        <v>4124</v>
      </c>
      <c r="G31" s="561" t="s">
        <v>4335</v>
      </c>
      <c r="H31" s="561" t="s">
        <v>5767</v>
      </c>
      <c r="I31" s="687"/>
      <c r="J31" s="687"/>
      <c r="K31" s="689" t="s">
        <v>6901</v>
      </c>
      <c r="L31" s="1416" t="s">
        <v>7407</v>
      </c>
    </row>
    <row r="32" spans="1:16" ht="126" customHeight="1">
      <c r="A32" s="569" t="s">
        <v>31</v>
      </c>
      <c r="B32" s="568" t="s">
        <v>1121</v>
      </c>
      <c r="C32" s="561" t="s">
        <v>1777</v>
      </c>
      <c r="D32" s="561"/>
      <c r="E32" s="561"/>
      <c r="F32" s="561"/>
      <c r="G32" s="561" t="s">
        <v>4642</v>
      </c>
      <c r="H32" s="561" t="s">
        <v>4642</v>
      </c>
      <c r="I32" s="694" t="s">
        <v>4642</v>
      </c>
      <c r="J32" s="694" t="s">
        <v>4642</v>
      </c>
      <c r="K32" s="690" t="s">
        <v>4642</v>
      </c>
      <c r="L32" s="1416" t="s">
        <v>7408</v>
      </c>
    </row>
    <row r="33" spans="1:12" ht="126" customHeight="1">
      <c r="A33" s="569" t="s">
        <v>2282</v>
      </c>
      <c r="B33" s="568" t="s">
        <v>1123</v>
      </c>
      <c r="C33" s="561" t="s">
        <v>2315</v>
      </c>
      <c r="D33" s="561" t="s">
        <v>2817</v>
      </c>
      <c r="E33" s="561" t="s">
        <v>3487</v>
      </c>
      <c r="F33" s="561" t="s">
        <v>4129</v>
      </c>
      <c r="G33" s="561" t="s">
        <v>4644</v>
      </c>
      <c r="H33" s="561" t="s">
        <v>4129</v>
      </c>
      <c r="I33" s="561" t="s">
        <v>5117</v>
      </c>
      <c r="J33" s="657" t="s">
        <v>6272</v>
      </c>
      <c r="K33" s="689" t="s">
        <v>6857</v>
      </c>
      <c r="L33" s="1416" t="s">
        <v>7416</v>
      </c>
    </row>
    <row r="34" spans="1:12" ht="126" customHeight="1">
      <c r="A34" s="569" t="s">
        <v>32</v>
      </c>
      <c r="B34" s="568" t="s">
        <v>1125</v>
      </c>
      <c r="C34" s="561" t="s">
        <v>1786</v>
      </c>
      <c r="D34" s="561" t="s">
        <v>2816</v>
      </c>
      <c r="E34" s="561" t="s">
        <v>3497</v>
      </c>
      <c r="F34" s="561" t="s">
        <v>4135</v>
      </c>
      <c r="G34" s="561" t="s">
        <v>4370</v>
      </c>
      <c r="H34" s="561" t="s">
        <v>5768</v>
      </c>
      <c r="I34" s="694" t="s">
        <v>5120</v>
      </c>
      <c r="J34" s="657" t="s">
        <v>6275</v>
      </c>
      <c r="K34" s="689" t="s">
        <v>6861</v>
      </c>
      <c r="L34" s="1416" t="s">
        <v>7417</v>
      </c>
    </row>
    <row r="35" spans="1:12" ht="126" customHeight="1">
      <c r="A35" s="569" t="s">
        <v>33</v>
      </c>
      <c r="B35" s="568" t="s">
        <v>1107</v>
      </c>
      <c r="C35" s="561" t="s">
        <v>1787</v>
      </c>
      <c r="D35" s="561"/>
      <c r="E35" s="561" t="s">
        <v>3498</v>
      </c>
      <c r="F35" s="561" t="s">
        <v>4120</v>
      </c>
      <c r="G35" s="561" t="s">
        <v>4120</v>
      </c>
      <c r="H35" s="561" t="s">
        <v>4120</v>
      </c>
      <c r="I35" s="694" t="s">
        <v>5099</v>
      </c>
      <c r="J35" s="657" t="s">
        <v>6248</v>
      </c>
      <c r="K35" s="762" t="s">
        <v>5099</v>
      </c>
      <c r="L35" s="1416" t="s">
        <v>7409</v>
      </c>
    </row>
    <row r="36" spans="1:12" ht="126" customHeight="1">
      <c r="A36" s="569" t="s">
        <v>34</v>
      </c>
      <c r="B36" s="568"/>
      <c r="C36" s="561" t="s">
        <v>1788</v>
      </c>
      <c r="D36" s="561" t="s">
        <v>2811</v>
      </c>
      <c r="E36" s="561" t="s">
        <v>3501</v>
      </c>
      <c r="F36" s="561" t="s">
        <v>4137</v>
      </c>
      <c r="G36" s="561" t="s">
        <v>4650</v>
      </c>
      <c r="H36" s="561" t="s">
        <v>5769</v>
      </c>
      <c r="I36" s="696" t="s">
        <v>5123</v>
      </c>
      <c r="J36" s="561" t="s">
        <v>6279</v>
      </c>
      <c r="K36" s="689" t="s">
        <v>6865</v>
      </c>
      <c r="L36" s="1416" t="s">
        <v>7418</v>
      </c>
    </row>
    <row r="37" spans="1:12" ht="126" customHeight="1">
      <c r="A37" s="569" t="s">
        <v>35</v>
      </c>
      <c r="B37" s="568" t="s">
        <v>1107</v>
      </c>
      <c r="C37" s="561" t="s">
        <v>1789</v>
      </c>
      <c r="D37" s="561"/>
      <c r="E37" s="561" t="s">
        <v>3469</v>
      </c>
      <c r="F37" s="561" t="s">
        <v>4120</v>
      </c>
      <c r="G37" s="561" t="s">
        <v>4120</v>
      </c>
      <c r="H37" s="561" t="s">
        <v>3469</v>
      </c>
      <c r="I37" s="694" t="s">
        <v>5099</v>
      </c>
      <c r="J37" s="657" t="s">
        <v>6248</v>
      </c>
      <c r="K37" s="762" t="s">
        <v>5099</v>
      </c>
      <c r="L37" s="1416" t="s">
        <v>5099</v>
      </c>
    </row>
    <row r="38" spans="1:12" ht="126" customHeight="1">
      <c r="A38" s="569" t="s">
        <v>36</v>
      </c>
      <c r="B38" s="568" t="s">
        <v>1128</v>
      </c>
      <c r="C38" s="561" t="s">
        <v>1790</v>
      </c>
      <c r="D38" s="561" t="s">
        <v>2806</v>
      </c>
      <c r="E38" s="561" t="s">
        <v>3505</v>
      </c>
      <c r="F38" s="561" t="s">
        <v>3505</v>
      </c>
      <c r="G38" s="561" t="s">
        <v>3505</v>
      </c>
      <c r="H38" s="561" t="s">
        <v>3505</v>
      </c>
      <c r="I38" s="694" t="s">
        <v>5126</v>
      </c>
      <c r="J38" s="657" t="s">
        <v>5126</v>
      </c>
      <c r="K38" s="689" t="s">
        <v>6868</v>
      </c>
      <c r="L38" s="1416" t="s">
        <v>7325</v>
      </c>
    </row>
    <row r="39" spans="1:12" ht="126" customHeight="1">
      <c r="A39" s="569" t="s">
        <v>1152</v>
      </c>
      <c r="B39" s="568" t="s">
        <v>1167</v>
      </c>
      <c r="C39" s="561" t="s">
        <v>1777</v>
      </c>
      <c r="D39" s="561"/>
      <c r="E39" s="561"/>
      <c r="F39" s="561" t="s">
        <v>4143</v>
      </c>
      <c r="G39" s="561"/>
      <c r="H39" s="561"/>
      <c r="I39" s="687"/>
      <c r="J39" s="687"/>
      <c r="K39" s="689" t="s">
        <v>6872</v>
      </c>
      <c r="L39" s="1417"/>
    </row>
    <row r="40" spans="1:12" ht="126" customHeight="1">
      <c r="A40" s="569" t="s">
        <v>37</v>
      </c>
      <c r="B40" s="568" t="s">
        <v>1145</v>
      </c>
      <c r="C40" s="561" t="s">
        <v>1777</v>
      </c>
      <c r="D40" s="561" t="s">
        <v>2802</v>
      </c>
      <c r="E40" s="561" t="s">
        <v>3506</v>
      </c>
      <c r="F40" s="561" t="s">
        <v>4146</v>
      </c>
      <c r="G40" s="561" t="s">
        <v>4654</v>
      </c>
      <c r="H40" s="561" t="s">
        <v>5770</v>
      </c>
      <c r="I40" s="561" t="s">
        <v>5129</v>
      </c>
      <c r="J40" s="561" t="s">
        <v>6286</v>
      </c>
      <c r="K40" s="689" t="s">
        <v>6876</v>
      </c>
      <c r="L40" s="1416" t="s">
        <v>7410</v>
      </c>
    </row>
    <row r="41" spans="1:12" ht="126" customHeight="1">
      <c r="A41" s="569" t="s">
        <v>6203</v>
      </c>
      <c r="B41" s="568"/>
      <c r="C41" s="561"/>
      <c r="D41" s="561"/>
      <c r="E41" s="561"/>
      <c r="F41" s="561"/>
      <c r="G41" s="561"/>
      <c r="H41" s="561"/>
      <c r="I41" s="561"/>
      <c r="J41" s="563" t="s">
        <v>6290</v>
      </c>
      <c r="K41" s="689" t="s">
        <v>6880</v>
      </c>
      <c r="L41" s="1416" t="s">
        <v>7334</v>
      </c>
    </row>
    <row r="42" spans="1:12" ht="126" customHeight="1">
      <c r="A42" s="569" t="s">
        <v>38</v>
      </c>
      <c r="B42" s="568" t="s">
        <v>1130</v>
      </c>
      <c r="C42" s="561" t="s">
        <v>1825</v>
      </c>
      <c r="D42" s="561" t="s">
        <v>2798</v>
      </c>
      <c r="E42" s="561" t="s">
        <v>3492</v>
      </c>
      <c r="F42" s="561" t="s">
        <v>3492</v>
      </c>
      <c r="G42" s="561" t="s">
        <v>4396</v>
      </c>
      <c r="H42" s="561" t="s">
        <v>5771</v>
      </c>
      <c r="I42" s="694" t="s">
        <v>5131</v>
      </c>
      <c r="J42" s="657" t="s">
        <v>5131</v>
      </c>
      <c r="K42" s="689" t="s">
        <v>6882</v>
      </c>
      <c r="L42" s="1416" t="s">
        <v>5131</v>
      </c>
    </row>
    <row r="43" spans="1:12" ht="126" customHeight="1">
      <c r="A43" s="569" t="s">
        <v>39</v>
      </c>
      <c r="B43" s="568" t="s">
        <v>1132</v>
      </c>
      <c r="C43" s="561" t="s">
        <v>1791</v>
      </c>
      <c r="D43" s="561" t="s">
        <v>2794</v>
      </c>
      <c r="E43" s="561" t="s">
        <v>3544</v>
      </c>
      <c r="F43" s="561" t="s">
        <v>4147</v>
      </c>
      <c r="G43" s="561" t="s">
        <v>4658</v>
      </c>
      <c r="H43" s="561" t="s">
        <v>5772</v>
      </c>
      <c r="I43" s="694" t="s">
        <v>5134</v>
      </c>
      <c r="J43" s="659" t="s">
        <v>6294</v>
      </c>
      <c r="K43" s="689" t="s">
        <v>6885</v>
      </c>
      <c r="L43" s="1416" t="s">
        <v>7419</v>
      </c>
    </row>
    <row r="44" spans="1:12" ht="126" customHeight="1">
      <c r="A44" s="569" t="s">
        <v>40</v>
      </c>
      <c r="B44" s="568" t="s">
        <v>1134</v>
      </c>
      <c r="C44" s="561" t="s">
        <v>1826</v>
      </c>
      <c r="D44" s="561" t="s">
        <v>2793</v>
      </c>
      <c r="E44" s="561" t="s">
        <v>3493</v>
      </c>
      <c r="F44" s="561" t="s">
        <v>4130</v>
      </c>
      <c r="G44" s="561" t="s">
        <v>4356</v>
      </c>
      <c r="H44" s="561" t="s">
        <v>5773</v>
      </c>
      <c r="I44" s="694" t="s">
        <v>5137</v>
      </c>
      <c r="J44" s="657" t="s">
        <v>6299</v>
      </c>
      <c r="K44" s="689" t="s">
        <v>5136</v>
      </c>
      <c r="L44" s="1416" t="s">
        <v>7335</v>
      </c>
    </row>
    <row r="45" spans="1:12" ht="126" customHeight="1">
      <c r="A45" s="569" t="s">
        <v>41</v>
      </c>
      <c r="B45" s="568" t="s">
        <v>1136</v>
      </c>
      <c r="C45" s="561" t="s">
        <v>1827</v>
      </c>
      <c r="D45" s="561" t="s">
        <v>2891</v>
      </c>
      <c r="E45" s="561" t="s">
        <v>3511</v>
      </c>
      <c r="F45" s="561"/>
      <c r="G45" s="561"/>
      <c r="H45" s="561"/>
      <c r="I45" s="694" t="s">
        <v>5139</v>
      </c>
      <c r="J45" s="657" t="s">
        <v>6303</v>
      </c>
      <c r="K45" s="689" t="s">
        <v>6303</v>
      </c>
      <c r="L45" s="1416" t="s">
        <v>7336</v>
      </c>
    </row>
    <row r="46" spans="1:12" ht="126" customHeight="1">
      <c r="A46" s="569" t="s">
        <v>42</v>
      </c>
      <c r="B46" s="568" t="s">
        <v>1138</v>
      </c>
      <c r="C46" s="561" t="s">
        <v>1792</v>
      </c>
      <c r="D46" s="561" t="s">
        <v>2778</v>
      </c>
      <c r="E46" s="561" t="s">
        <v>3518</v>
      </c>
      <c r="F46" s="561" t="s">
        <v>4150</v>
      </c>
      <c r="G46" s="561" t="s">
        <v>4662</v>
      </c>
      <c r="H46" s="561" t="s">
        <v>5774</v>
      </c>
      <c r="I46" s="561" t="s">
        <v>5142</v>
      </c>
      <c r="J46" s="561" t="s">
        <v>6311</v>
      </c>
      <c r="K46" s="691" t="s">
        <v>6894</v>
      </c>
      <c r="L46" s="1416" t="s">
        <v>7420</v>
      </c>
    </row>
    <row r="47" spans="1:12" ht="126" customHeight="1">
      <c r="A47" s="569" t="s">
        <v>43</v>
      </c>
      <c r="B47" s="568" t="s">
        <v>1140</v>
      </c>
      <c r="C47" s="561" t="s">
        <v>1828</v>
      </c>
      <c r="D47" s="561" t="s">
        <v>2785</v>
      </c>
      <c r="E47" s="561" t="s">
        <v>3517</v>
      </c>
      <c r="F47" s="561" t="s">
        <v>4156</v>
      </c>
      <c r="G47" s="561" t="s">
        <v>4410</v>
      </c>
      <c r="H47" s="561" t="s">
        <v>5775</v>
      </c>
      <c r="I47" s="694" t="s">
        <v>5145</v>
      </c>
      <c r="J47" s="657" t="s">
        <v>6307</v>
      </c>
      <c r="K47" s="689" t="s">
        <v>6891</v>
      </c>
      <c r="L47" s="1416" t="s">
        <v>7421</v>
      </c>
    </row>
    <row r="48" spans="1:12" ht="126" customHeight="1" thickBot="1">
      <c r="A48" s="570" t="s">
        <v>44</v>
      </c>
      <c r="B48" s="571" t="s">
        <v>1142</v>
      </c>
      <c r="C48" s="572" t="s">
        <v>1793</v>
      </c>
      <c r="D48" s="572" t="s">
        <v>2789</v>
      </c>
      <c r="E48" s="572" t="s">
        <v>3525</v>
      </c>
      <c r="F48" s="572" t="s">
        <v>4157</v>
      </c>
      <c r="G48" s="572" t="s">
        <v>4666</v>
      </c>
      <c r="H48" s="572" t="s">
        <v>5776</v>
      </c>
      <c r="I48" s="572" t="s">
        <v>5817</v>
      </c>
      <c r="J48" s="572" t="s">
        <v>6315</v>
      </c>
      <c r="K48" s="758" t="s">
        <v>6898</v>
      </c>
      <c r="L48" s="1418" t="s">
        <v>7411</v>
      </c>
    </row>
  </sheetData>
  <mergeCells count="2">
    <mergeCell ref="A10:L10"/>
    <mergeCell ref="E1:F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28515625" style="81" customWidth="1"/>
    <col min="2" max="9" width="20.42578125" style="81" customWidth="1"/>
    <col min="10" max="10" width="20.5703125" style="81" customWidth="1"/>
    <col min="11" max="11" width="26.28515625" style="81" customWidth="1"/>
    <col min="12" max="16" width="20.42578125" style="81" customWidth="1"/>
    <col min="17" max="17" width="31.7109375" style="81" bestFit="1" customWidth="1"/>
    <col min="18" max="21" width="20.42578125" style="81" customWidth="1"/>
    <col min="22" max="22" width="26.5703125" style="81" customWidth="1"/>
    <col min="23" max="23" width="25.5703125" style="81" bestFit="1" customWidth="1"/>
    <col min="24" max="27" width="23" style="81" bestFit="1" customWidth="1"/>
    <col min="28" max="16384" width="11.42578125" style="81"/>
  </cols>
  <sheetData>
    <row r="1" spans="1:21">
      <c r="A1" s="124"/>
      <c r="B1" s="125"/>
      <c r="C1" s="125"/>
      <c r="D1" s="89"/>
      <c r="E1" s="89"/>
      <c r="F1" s="89"/>
      <c r="G1" s="89"/>
      <c r="H1" s="89"/>
      <c r="I1" s="89"/>
      <c r="J1" s="89"/>
      <c r="K1" s="89"/>
      <c r="L1" s="89"/>
      <c r="M1" s="89"/>
      <c r="N1" s="89"/>
      <c r="O1" s="89"/>
      <c r="P1" s="89"/>
      <c r="Q1" s="89"/>
      <c r="R1" s="89"/>
      <c r="S1" s="89"/>
      <c r="T1" s="611"/>
      <c r="U1" s="611"/>
    </row>
    <row r="2" spans="1:21">
      <c r="A2" s="126"/>
      <c r="B2" s="89"/>
      <c r="C2" s="89"/>
      <c r="D2" s="89"/>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17</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2286</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128" t="s">
        <v>2285</v>
      </c>
      <c r="B10" s="129">
        <v>34414245.346683189</v>
      </c>
      <c r="C10" s="129">
        <v>42554173.25700926</v>
      </c>
      <c r="D10" s="129">
        <v>52121440</v>
      </c>
      <c r="E10" s="129">
        <v>23039601.858775768</v>
      </c>
      <c r="F10" s="129">
        <v>53391315.418915749</v>
      </c>
      <c r="G10" s="129">
        <v>23218200.265205711</v>
      </c>
      <c r="H10" s="129">
        <v>42873694.569154635</v>
      </c>
      <c r="I10" s="129">
        <v>23796317.919075143</v>
      </c>
      <c r="J10" s="129">
        <v>53668391.264658377</v>
      </c>
      <c r="K10" s="102" t="s">
        <v>5164</v>
      </c>
      <c r="L10" s="108">
        <v>55201821.569033325</v>
      </c>
      <c r="M10" s="108">
        <f>[18]Questionnaire!C33</f>
        <v>31006800</v>
      </c>
      <c r="N10" s="108">
        <f>[1]Questionnaire!C48</f>
        <v>65360724</v>
      </c>
      <c r="O10" s="108">
        <f>[19]Questionnaire!C48</f>
        <v>28671000</v>
      </c>
      <c r="P10" s="89"/>
      <c r="Q10" s="89"/>
      <c r="R10" s="89"/>
      <c r="S10" s="89"/>
      <c r="T10" s="611"/>
      <c r="U10" s="611"/>
    </row>
    <row r="11" spans="1:21">
      <c r="A11" s="128" t="s">
        <v>2314</v>
      </c>
      <c r="B11" s="130">
        <v>147482248.43321079</v>
      </c>
      <c r="C11" s="130">
        <v>182365909.49291319</v>
      </c>
      <c r="D11" s="130">
        <v>223366431.12</v>
      </c>
      <c r="E11" s="130">
        <v>107836856.5</v>
      </c>
      <c r="F11" s="130">
        <v>273000474</v>
      </c>
      <c r="G11" s="130">
        <v>133072793</v>
      </c>
      <c r="H11" s="131">
        <v>336146914.89999998</v>
      </c>
      <c r="I11" s="131">
        <v>193487861</v>
      </c>
      <c r="J11" s="131">
        <v>458574936</v>
      </c>
      <c r="K11" s="102" t="s">
        <v>5165</v>
      </c>
      <c r="L11" s="131">
        <v>800040000</v>
      </c>
      <c r="M11" s="131">
        <f>[18]Questionnaire!B33</f>
        <v>469800000</v>
      </c>
      <c r="N11" s="131">
        <f>[1]Questionnaire!B48</f>
        <v>990314000</v>
      </c>
      <c r="O11" s="131">
        <f>[19]Questionnaire!B48</f>
        <v>503000000</v>
      </c>
      <c r="P11" s="89"/>
      <c r="Q11" s="89"/>
      <c r="R11" s="89"/>
      <c r="S11" s="89"/>
      <c r="T11" s="611"/>
      <c r="U11" s="611"/>
    </row>
    <row r="12" spans="1:21">
      <c r="A12" s="128"/>
      <c r="B12" s="130"/>
      <c r="C12" s="130"/>
      <c r="D12" s="130"/>
      <c r="E12" s="130"/>
      <c r="F12" s="130"/>
      <c r="G12" s="130"/>
      <c r="H12" s="131"/>
      <c r="I12" s="131"/>
      <c r="J12" s="131"/>
      <c r="K12" s="102"/>
      <c r="L12" s="102"/>
      <c r="M12" s="102"/>
      <c r="N12" s="102"/>
      <c r="O12" s="102"/>
      <c r="P12" s="89"/>
      <c r="Q12" s="89"/>
      <c r="R12" s="89"/>
      <c r="S12" s="89"/>
      <c r="T12" s="611"/>
      <c r="U12" s="611"/>
    </row>
    <row r="13" spans="1:21" ht="15.75">
      <c r="A13" s="126"/>
      <c r="B13" s="89"/>
      <c r="C13" s="89"/>
      <c r="D13" s="89"/>
      <c r="E13" s="89"/>
      <c r="F13" s="89"/>
      <c r="G13" s="89"/>
      <c r="H13" s="102"/>
      <c r="I13" s="102"/>
      <c r="J13" s="102"/>
      <c r="K13" s="102"/>
      <c r="L13" s="132"/>
      <c r="M13" s="102"/>
      <c r="N13" s="102"/>
      <c r="O13" s="102"/>
      <c r="P13" s="89"/>
      <c r="Q13" s="89"/>
      <c r="R13" s="89"/>
      <c r="S13" s="89"/>
      <c r="T13" s="611"/>
      <c r="U13" s="611"/>
    </row>
    <row r="14" spans="1:21" ht="15.75">
      <c r="A14" s="83" t="s">
        <v>53</v>
      </c>
      <c r="B14" s="84">
        <v>2009</v>
      </c>
      <c r="C14" s="84">
        <v>2010</v>
      </c>
      <c r="D14" s="84">
        <v>2011</v>
      </c>
      <c r="E14" s="84" t="s">
        <v>1185</v>
      </c>
      <c r="F14" s="84">
        <v>2012</v>
      </c>
      <c r="G14" s="84" t="s">
        <v>2325</v>
      </c>
      <c r="H14" s="105" t="s">
        <v>2913</v>
      </c>
      <c r="I14" s="105" t="s">
        <v>3553</v>
      </c>
      <c r="J14" s="133" t="s">
        <v>4165</v>
      </c>
      <c r="K14" s="105" t="s">
        <v>4674</v>
      </c>
      <c r="L14" s="105" t="s">
        <v>4675</v>
      </c>
      <c r="M14" s="105" t="s">
        <v>5846</v>
      </c>
      <c r="N14" s="105" t="s">
        <v>6494</v>
      </c>
      <c r="O14" s="127" t="s">
        <v>6914</v>
      </c>
      <c r="P14" s="89"/>
      <c r="Q14" s="89"/>
      <c r="R14" s="89"/>
      <c r="S14" s="89"/>
      <c r="T14" s="611"/>
      <c r="U14" s="611"/>
    </row>
    <row r="15" spans="1:21">
      <c r="A15" s="88" t="s">
        <v>54</v>
      </c>
      <c r="B15" s="1029">
        <v>31</v>
      </c>
      <c r="C15" s="1029">
        <v>155</v>
      </c>
      <c r="D15" s="1029">
        <v>197</v>
      </c>
      <c r="E15" s="1029">
        <v>217</v>
      </c>
      <c r="F15" s="1029">
        <v>220</v>
      </c>
      <c r="G15" s="1029">
        <v>240</v>
      </c>
      <c r="H15" s="1027">
        <v>320</v>
      </c>
      <c r="I15" s="118">
        <v>420</v>
      </c>
      <c r="J15" s="118">
        <v>530</v>
      </c>
      <c r="K15" s="102">
        <v>680</v>
      </c>
      <c r="L15" s="118">
        <v>400</v>
      </c>
      <c r="M15" s="113">
        <f>[18]Questionnaire!C43</f>
        <v>400</v>
      </c>
      <c r="N15" s="113">
        <f>[1]Questionnaire!C54</f>
        <v>420</v>
      </c>
      <c r="O15" s="113">
        <f>[19]Questionnaire!C58</f>
        <v>440</v>
      </c>
      <c r="P15" s="89"/>
      <c r="Q15" s="89"/>
      <c r="R15" s="89"/>
      <c r="S15" s="89"/>
      <c r="T15" s="611"/>
      <c r="U15" s="611"/>
    </row>
    <row r="16" spans="1:21">
      <c r="A16" s="88" t="s">
        <v>90</v>
      </c>
      <c r="B16" s="1029">
        <v>31</v>
      </c>
      <c r="C16" s="1029">
        <v>110</v>
      </c>
      <c r="D16" s="1029">
        <v>152</v>
      </c>
      <c r="E16" s="1029">
        <v>172</v>
      </c>
      <c r="F16" s="1029">
        <v>190</v>
      </c>
      <c r="G16" s="1029">
        <v>210</v>
      </c>
      <c r="H16" s="1027">
        <v>260</v>
      </c>
      <c r="I16" s="118">
        <v>320</v>
      </c>
      <c r="J16" s="118">
        <v>400</v>
      </c>
      <c r="K16" s="102">
        <v>400</v>
      </c>
      <c r="L16" s="118">
        <v>400</v>
      </c>
      <c r="M16" s="113">
        <f>[18]Questionnaire!C44</f>
        <v>400</v>
      </c>
      <c r="N16" s="113">
        <f>[1]Questionnaire!C55</f>
        <v>400</v>
      </c>
      <c r="O16" s="113">
        <f>[19]Questionnaire!C59</f>
        <v>400</v>
      </c>
      <c r="P16" s="89"/>
      <c r="Q16" s="89"/>
      <c r="R16" s="89"/>
      <c r="S16" s="89"/>
      <c r="T16" s="611"/>
      <c r="U16" s="611"/>
    </row>
    <row r="17" spans="1:21">
      <c r="A17" s="88" t="s">
        <v>1457</v>
      </c>
      <c r="B17" s="1030">
        <v>0</v>
      </c>
      <c r="C17" s="1030">
        <v>0</v>
      </c>
      <c r="D17" s="1030">
        <v>0</v>
      </c>
      <c r="E17" s="1030">
        <v>0</v>
      </c>
      <c r="F17" s="1029">
        <v>499</v>
      </c>
      <c r="G17" s="1029">
        <v>490</v>
      </c>
      <c r="H17" s="1027">
        <v>460</v>
      </c>
      <c r="I17" s="118">
        <v>360</v>
      </c>
      <c r="J17" s="118">
        <v>250</v>
      </c>
      <c r="K17" s="102">
        <v>100</v>
      </c>
      <c r="L17" s="118">
        <v>0</v>
      </c>
      <c r="M17" s="113">
        <f>[18]Questionnaire!C45</f>
        <v>0</v>
      </c>
      <c r="N17" s="113">
        <f>[1]Questionnaire!C56</f>
        <v>0</v>
      </c>
      <c r="O17" s="113">
        <f>[19]Questionnaire!C60</f>
        <v>0</v>
      </c>
      <c r="P17" s="89"/>
      <c r="Q17" s="89"/>
      <c r="R17" s="89"/>
      <c r="S17" s="89"/>
      <c r="T17" s="611"/>
      <c r="U17" s="611"/>
    </row>
    <row r="18" spans="1:21">
      <c r="A18" s="88" t="s">
        <v>91</v>
      </c>
      <c r="B18" s="1029">
        <v>709</v>
      </c>
      <c r="C18" s="1029">
        <v>715</v>
      </c>
      <c r="D18" s="1029">
        <v>720</v>
      </c>
      <c r="E18" s="1029">
        <v>720</v>
      </c>
      <c r="F18" s="1029">
        <v>719</v>
      </c>
      <c r="G18" s="1029">
        <v>730</v>
      </c>
      <c r="H18" s="1027">
        <v>780</v>
      </c>
      <c r="I18" s="118">
        <v>780</v>
      </c>
      <c r="J18" s="118">
        <v>780</v>
      </c>
      <c r="K18" s="102">
        <v>780</v>
      </c>
      <c r="L18" s="118">
        <v>800</v>
      </c>
      <c r="M18" s="113">
        <f>[18]Questionnaire!C46</f>
        <v>800</v>
      </c>
      <c r="N18" s="113">
        <f>[1]Questionnaire!C57</f>
        <v>820</v>
      </c>
      <c r="O18" s="113">
        <f>[19]Questionnaire!C61</f>
        <v>840</v>
      </c>
      <c r="P18" s="89"/>
      <c r="Q18" s="89"/>
      <c r="R18" s="89"/>
      <c r="S18" s="89"/>
      <c r="T18" s="611"/>
      <c r="U18" s="611"/>
    </row>
    <row r="19" spans="1:21">
      <c r="A19" s="126"/>
      <c r="B19" s="89"/>
      <c r="C19" s="89"/>
      <c r="D19" s="89"/>
      <c r="E19" s="89"/>
      <c r="F19" s="89"/>
      <c r="G19" s="89"/>
      <c r="H19" s="102"/>
      <c r="I19" s="102"/>
      <c r="J19" s="102"/>
      <c r="K19" s="102"/>
      <c r="L19" s="102"/>
      <c r="M19" s="102"/>
      <c r="N19" s="102"/>
      <c r="O19" s="113"/>
      <c r="P19" s="89"/>
      <c r="Q19" s="89"/>
      <c r="R19" s="89"/>
      <c r="S19" s="89"/>
      <c r="T19" s="611"/>
      <c r="U19" s="611"/>
    </row>
    <row r="20" spans="1:21">
      <c r="A20" s="126"/>
      <c r="B20" s="89"/>
      <c r="C20" s="89"/>
      <c r="D20" s="89"/>
      <c r="E20" s="89"/>
      <c r="F20" s="89"/>
      <c r="G20" s="89"/>
      <c r="H20" s="102"/>
      <c r="I20" s="102"/>
      <c r="J20" s="102"/>
      <c r="K20" s="102"/>
      <c r="L20" s="102"/>
      <c r="M20" s="102"/>
      <c r="N20" s="102"/>
      <c r="O20" s="102"/>
      <c r="P20" s="89"/>
      <c r="Q20" s="89"/>
      <c r="R20" s="89"/>
      <c r="S20" s="89"/>
      <c r="T20" s="611"/>
      <c r="U20" s="611"/>
    </row>
    <row r="21" spans="1:21" ht="15.75">
      <c r="A21" s="83" t="s">
        <v>2287</v>
      </c>
      <c r="B21" s="84">
        <v>2009</v>
      </c>
      <c r="C21" s="84">
        <v>2010</v>
      </c>
      <c r="D21" s="84">
        <v>2011</v>
      </c>
      <c r="E21" s="84" t="s">
        <v>1185</v>
      </c>
      <c r="F21" s="84">
        <v>2012</v>
      </c>
      <c r="G21" s="84" t="s">
        <v>2325</v>
      </c>
      <c r="H21" s="105" t="s">
        <v>2913</v>
      </c>
      <c r="I21" s="105" t="s">
        <v>3553</v>
      </c>
      <c r="J21" s="133" t="s">
        <v>4165</v>
      </c>
      <c r="K21" s="105" t="s">
        <v>4674</v>
      </c>
      <c r="L21" s="105" t="s">
        <v>4675</v>
      </c>
      <c r="M21" s="105" t="s">
        <v>5846</v>
      </c>
      <c r="N21" s="105" t="s">
        <v>6494</v>
      </c>
      <c r="O21" s="127" t="s">
        <v>6914</v>
      </c>
      <c r="P21" s="89"/>
      <c r="Q21" s="89"/>
      <c r="R21" s="89"/>
      <c r="S21" s="89"/>
      <c r="T21" s="611"/>
      <c r="U21" s="611"/>
    </row>
    <row r="22" spans="1:21">
      <c r="A22" s="88" t="s">
        <v>2285</v>
      </c>
      <c r="B22" s="129">
        <v>126902529.71589425</v>
      </c>
      <c r="C22" s="129">
        <v>174061949.64764631</v>
      </c>
      <c r="D22" s="129">
        <v>235761326.33218199</v>
      </c>
      <c r="E22" s="129">
        <v>128540284.62771071</v>
      </c>
      <c r="F22" s="129">
        <v>255307204.97926936</v>
      </c>
      <c r="G22" s="129" t="s">
        <v>2908</v>
      </c>
      <c r="H22" s="129">
        <v>214813639.85510945</v>
      </c>
      <c r="I22" s="129" t="s">
        <v>2908</v>
      </c>
      <c r="J22" s="129">
        <v>235283574.30423892</v>
      </c>
      <c r="K22" s="102" t="s">
        <v>5166</v>
      </c>
      <c r="L22" s="108">
        <v>217648195.54267576</v>
      </c>
      <c r="M22" s="102" t="s">
        <v>5166</v>
      </c>
      <c r="N22" s="108">
        <f>[1]Questionnaire!D61</f>
        <v>248974196.90880004</v>
      </c>
      <c r="O22" s="102" t="s">
        <v>5166</v>
      </c>
      <c r="P22" s="89"/>
      <c r="Q22" s="89"/>
      <c r="R22" s="89"/>
      <c r="S22" s="89"/>
      <c r="T22" s="611"/>
      <c r="U22" s="611"/>
    </row>
    <row r="23" spans="1:21">
      <c r="A23" s="88" t="s">
        <v>2314</v>
      </c>
      <c r="B23" s="130">
        <v>543840791.0974648</v>
      </c>
      <c r="C23" s="130">
        <v>745942485.21498823</v>
      </c>
      <c r="D23" s="130">
        <v>1010355163.9965659</v>
      </c>
      <c r="E23" s="130">
        <v>601632802.20000005</v>
      </c>
      <c r="F23" s="130">
        <v>1305436800.5</v>
      </c>
      <c r="G23" s="130" t="s">
        <v>2908</v>
      </c>
      <c r="H23" s="131">
        <v>1684224861.9200001</v>
      </c>
      <c r="I23" s="129" t="s">
        <v>2908</v>
      </c>
      <c r="J23" s="131">
        <v>2010404029</v>
      </c>
      <c r="K23" s="102" t="s">
        <v>5166</v>
      </c>
      <c r="L23" s="131">
        <v>3154375298</v>
      </c>
      <c r="M23" s="102" t="s">
        <v>5166</v>
      </c>
      <c r="N23" s="131">
        <f>[1]Questionnaire!C61</f>
        <v>3772336316.8000002</v>
      </c>
      <c r="O23" s="102" t="s">
        <v>5166</v>
      </c>
      <c r="P23" s="89"/>
      <c r="Q23" s="89"/>
      <c r="R23" s="89"/>
      <c r="S23" s="89"/>
      <c r="T23" s="611"/>
      <c r="U23" s="611"/>
    </row>
    <row r="24" spans="1:21">
      <c r="A24" s="88"/>
      <c r="B24" s="130"/>
      <c r="C24" s="130"/>
      <c r="D24" s="130"/>
      <c r="E24" s="130"/>
      <c r="F24" s="130"/>
      <c r="G24" s="89"/>
      <c r="H24" s="102"/>
      <c r="I24" s="102"/>
      <c r="J24" s="102"/>
      <c r="K24" s="102"/>
      <c r="L24" s="102"/>
      <c r="M24" s="102"/>
      <c r="N24" s="102"/>
      <c r="O24" s="102"/>
      <c r="P24" s="89"/>
      <c r="Q24" s="89"/>
      <c r="R24" s="89"/>
      <c r="S24" s="89"/>
      <c r="T24" s="611"/>
      <c r="U24" s="611"/>
    </row>
    <row r="25" spans="1:21" ht="15.75">
      <c r="A25" s="126"/>
      <c r="B25" s="89"/>
      <c r="C25" s="89"/>
      <c r="D25" s="89"/>
      <c r="E25" s="89"/>
      <c r="F25" s="89"/>
      <c r="G25" s="89"/>
      <c r="H25" s="102"/>
      <c r="I25" s="102"/>
      <c r="J25" s="102"/>
      <c r="K25" s="102"/>
      <c r="L25" s="132"/>
      <c r="M25" s="102"/>
      <c r="N25" s="102"/>
      <c r="O25" s="102"/>
      <c r="P25" s="89"/>
      <c r="Q25" s="89"/>
      <c r="R25" s="89"/>
      <c r="S25" s="89"/>
      <c r="T25" s="611"/>
      <c r="U25" s="611"/>
    </row>
    <row r="26" spans="1:21" ht="15.75">
      <c r="A26" s="83" t="s">
        <v>59</v>
      </c>
      <c r="B26" s="84">
        <v>2009</v>
      </c>
      <c r="C26" s="84">
        <v>2010</v>
      </c>
      <c r="D26" s="84">
        <v>2011</v>
      </c>
      <c r="E26" s="84" t="s">
        <v>1185</v>
      </c>
      <c r="F26" s="84">
        <v>2012</v>
      </c>
      <c r="G26" s="84" t="s">
        <v>2325</v>
      </c>
      <c r="H26" s="105" t="s">
        <v>2913</v>
      </c>
      <c r="I26" s="105" t="s">
        <v>3553</v>
      </c>
      <c r="J26" s="133" t="s">
        <v>4165</v>
      </c>
      <c r="K26" s="105" t="s">
        <v>4674</v>
      </c>
      <c r="L26" s="105" t="s">
        <v>4675</v>
      </c>
      <c r="M26" s="105" t="s">
        <v>5846</v>
      </c>
      <c r="N26" s="105" t="s">
        <v>6494</v>
      </c>
      <c r="O26" s="127" t="s">
        <v>6914</v>
      </c>
      <c r="P26" s="89"/>
      <c r="Q26" s="89"/>
      <c r="R26" s="89"/>
      <c r="S26" s="89"/>
      <c r="T26" s="611"/>
      <c r="U26" s="611"/>
    </row>
    <row r="27" spans="1:21">
      <c r="A27" s="126"/>
      <c r="B27" s="134">
        <v>33330000</v>
      </c>
      <c r="C27" s="134">
        <v>38024000</v>
      </c>
      <c r="D27" s="135">
        <v>42050000</v>
      </c>
      <c r="E27" s="134">
        <v>22335363</v>
      </c>
      <c r="F27" s="134">
        <v>46390981</v>
      </c>
      <c r="G27" s="89" t="s">
        <v>2908</v>
      </c>
      <c r="H27" s="134">
        <v>46945126</v>
      </c>
      <c r="I27" s="129" t="s">
        <v>2908</v>
      </c>
      <c r="J27" s="112">
        <v>44245706</v>
      </c>
      <c r="K27" s="102" t="s">
        <v>5166</v>
      </c>
      <c r="L27" s="112">
        <v>50303671</v>
      </c>
      <c r="M27" s="102" t="s">
        <v>5166</v>
      </c>
      <c r="N27" s="113">
        <f>[1]Questionnaire!C67</f>
        <v>50418754</v>
      </c>
      <c r="O27" s="113">
        <f>[19]Questionnaire!C65</f>
        <v>24323833</v>
      </c>
      <c r="P27" s="89"/>
      <c r="Q27" s="89"/>
      <c r="R27" s="89"/>
      <c r="S27" s="89"/>
      <c r="T27" s="611"/>
      <c r="U27" s="611"/>
    </row>
    <row r="28" spans="1:21">
      <c r="A28" s="126"/>
      <c r="B28" s="134"/>
      <c r="C28" s="134"/>
      <c r="D28" s="135"/>
      <c r="E28" s="134"/>
      <c r="F28" s="134"/>
      <c r="G28" s="89"/>
      <c r="H28" s="102"/>
      <c r="I28" s="102"/>
      <c r="J28" s="102"/>
      <c r="K28" s="102"/>
      <c r="L28" s="102"/>
      <c r="M28" s="102"/>
      <c r="N28" s="102"/>
      <c r="O28" s="102"/>
      <c r="P28" s="89"/>
      <c r="Q28" s="89"/>
      <c r="R28" s="89"/>
      <c r="S28" s="89"/>
      <c r="T28" s="611"/>
      <c r="U28" s="611"/>
    </row>
    <row r="29" spans="1:21" ht="15.75">
      <c r="A29" s="126"/>
      <c r="B29" s="89"/>
      <c r="C29" s="89"/>
      <c r="D29" s="89"/>
      <c r="E29" s="89"/>
      <c r="F29" s="89"/>
      <c r="G29" s="89"/>
      <c r="H29" s="102"/>
      <c r="I29" s="102"/>
      <c r="J29" s="102"/>
      <c r="K29" s="102"/>
      <c r="L29" s="132"/>
      <c r="M29" s="102"/>
      <c r="N29" s="102"/>
      <c r="O29" s="102"/>
      <c r="P29" s="89"/>
      <c r="Q29" s="89"/>
      <c r="R29" s="89"/>
      <c r="S29" s="89"/>
      <c r="T29" s="611"/>
      <c r="U29" s="611"/>
    </row>
    <row r="30" spans="1:21" ht="15.75">
      <c r="A30" s="83" t="s">
        <v>60</v>
      </c>
      <c r="B30" s="84">
        <v>2009</v>
      </c>
      <c r="C30" s="84">
        <v>2010</v>
      </c>
      <c r="D30" s="84">
        <v>2011</v>
      </c>
      <c r="E30" s="84" t="s">
        <v>1185</v>
      </c>
      <c r="F30" s="84">
        <v>2012</v>
      </c>
      <c r="G30" s="84" t="s">
        <v>2325</v>
      </c>
      <c r="H30" s="105" t="s">
        <v>2913</v>
      </c>
      <c r="I30" s="105" t="s">
        <v>3553</v>
      </c>
      <c r="J30" s="133" t="s">
        <v>4165</v>
      </c>
      <c r="K30" s="105" t="s">
        <v>4674</v>
      </c>
      <c r="L30" s="105" t="s">
        <v>4675</v>
      </c>
      <c r="M30" s="105" t="s">
        <v>5846</v>
      </c>
      <c r="N30" s="105" t="s">
        <v>6494</v>
      </c>
      <c r="O30" s="127" t="s">
        <v>6914</v>
      </c>
      <c r="P30" s="89"/>
      <c r="Q30" s="89"/>
      <c r="R30" s="89"/>
      <c r="S30" s="89"/>
      <c r="T30" s="611"/>
      <c r="U30" s="611"/>
    </row>
    <row r="31" spans="1:21" ht="15.75">
      <c r="A31" s="88" t="s">
        <v>2284</v>
      </c>
      <c r="B31" s="136"/>
      <c r="C31" s="136"/>
      <c r="D31" s="136"/>
      <c r="E31" s="136"/>
      <c r="F31" s="137">
        <v>40117096</v>
      </c>
      <c r="G31" s="136">
        <v>0</v>
      </c>
      <c r="H31" s="1028">
        <v>41660096</v>
      </c>
      <c r="I31" s="138">
        <v>0</v>
      </c>
      <c r="J31" s="116">
        <v>43131966</v>
      </c>
      <c r="K31" s="1027" t="s">
        <v>5167</v>
      </c>
      <c r="L31" s="116">
        <v>41000000</v>
      </c>
      <c r="M31" s="1027" t="s">
        <v>5167</v>
      </c>
      <c r="N31" s="1027">
        <f>[1]Questionnaire!C90</f>
        <v>41000000</v>
      </c>
      <c r="O31" s="102"/>
      <c r="P31" s="89"/>
      <c r="Q31" s="89"/>
      <c r="R31" s="89"/>
      <c r="S31" s="89"/>
      <c r="T31" s="611"/>
      <c r="U31" s="611"/>
    </row>
    <row r="32" spans="1:21">
      <c r="A32" s="88" t="s">
        <v>61</v>
      </c>
      <c r="B32" s="134">
        <v>0</v>
      </c>
      <c r="C32" s="139">
        <v>0.49</v>
      </c>
      <c r="D32" s="139">
        <v>0.49</v>
      </c>
      <c r="E32" s="139">
        <v>0.49</v>
      </c>
      <c r="F32" s="139">
        <v>0.49</v>
      </c>
      <c r="G32" s="89" t="s">
        <v>2908</v>
      </c>
      <c r="H32" s="1026">
        <v>0.47099999999999997</v>
      </c>
      <c r="I32" s="102" t="s">
        <v>2908</v>
      </c>
      <c r="J32" s="119">
        <v>0.47</v>
      </c>
      <c r="K32" s="102" t="s">
        <v>2908</v>
      </c>
      <c r="L32" s="119">
        <v>0.47</v>
      </c>
      <c r="M32" s="102" t="s">
        <v>2908</v>
      </c>
      <c r="N32" s="119">
        <f>[1]Questionnaire!C81</f>
        <v>0.47</v>
      </c>
      <c r="O32" s="102" t="s">
        <v>2908</v>
      </c>
      <c r="P32" s="89"/>
      <c r="Q32" s="89"/>
      <c r="R32" s="89"/>
      <c r="S32" s="89"/>
      <c r="T32" s="611"/>
      <c r="U32" s="611"/>
    </row>
    <row r="33" spans="1:21">
      <c r="A33" s="88" t="s">
        <v>62</v>
      </c>
      <c r="B33" s="134">
        <v>0</v>
      </c>
      <c r="C33" s="139">
        <v>0.51</v>
      </c>
      <c r="D33" s="139">
        <v>0.51</v>
      </c>
      <c r="E33" s="139">
        <v>0.51</v>
      </c>
      <c r="F33" s="139">
        <v>0.51</v>
      </c>
      <c r="G33" s="89" t="s">
        <v>2908</v>
      </c>
      <c r="H33" s="1026">
        <v>0.52900000000000003</v>
      </c>
      <c r="I33" s="102" t="s">
        <v>2908</v>
      </c>
      <c r="J33" s="119">
        <v>0.53</v>
      </c>
      <c r="K33" s="102" t="s">
        <v>2908</v>
      </c>
      <c r="L33" s="119">
        <v>0.53</v>
      </c>
      <c r="M33" s="102" t="s">
        <v>2908</v>
      </c>
      <c r="N33" s="119">
        <f>[1]Questionnaire!C82</f>
        <v>0.53</v>
      </c>
      <c r="O33" s="102" t="s">
        <v>2908</v>
      </c>
      <c r="P33" s="89"/>
      <c r="Q33" s="89"/>
      <c r="R33" s="89"/>
      <c r="S33" s="89"/>
      <c r="T33" s="611"/>
      <c r="U33" s="611"/>
    </row>
    <row r="34" spans="1:21">
      <c r="A34" s="88" t="s">
        <v>92</v>
      </c>
      <c r="B34" s="134">
        <v>0</v>
      </c>
      <c r="C34" s="139">
        <v>0</v>
      </c>
      <c r="D34" s="139">
        <v>0</v>
      </c>
      <c r="E34" s="139">
        <v>0</v>
      </c>
      <c r="F34" s="139">
        <v>0</v>
      </c>
      <c r="G34" s="89" t="s">
        <v>2908</v>
      </c>
      <c r="H34" s="1026" t="s">
        <v>1530</v>
      </c>
      <c r="I34" s="102" t="s">
        <v>2908</v>
      </c>
      <c r="J34" s="1026" t="s">
        <v>1530</v>
      </c>
      <c r="K34" s="102" t="s">
        <v>2908</v>
      </c>
      <c r="L34" s="119" t="s">
        <v>1530</v>
      </c>
      <c r="M34" s="102" t="s">
        <v>2908</v>
      </c>
      <c r="N34" s="119">
        <f>[1]Questionnaire!C84</f>
        <v>0</v>
      </c>
      <c r="O34" s="102" t="s">
        <v>2908</v>
      </c>
      <c r="P34" s="89"/>
      <c r="Q34" s="89"/>
      <c r="R34" s="89"/>
      <c r="S34" s="89"/>
      <c r="T34" s="611"/>
      <c r="U34" s="611"/>
    </row>
    <row r="35" spans="1:21">
      <c r="A35" s="88" t="s">
        <v>93</v>
      </c>
      <c r="B35" s="134">
        <v>0</v>
      </c>
      <c r="C35" s="139">
        <v>0.22</v>
      </c>
      <c r="D35" s="139">
        <v>0.22</v>
      </c>
      <c r="E35" s="139">
        <v>0.22</v>
      </c>
      <c r="F35" s="139">
        <v>0.22</v>
      </c>
      <c r="G35" s="89" t="s">
        <v>2908</v>
      </c>
      <c r="H35" s="1026">
        <v>0.27</v>
      </c>
      <c r="I35" s="102" t="s">
        <v>2908</v>
      </c>
      <c r="J35" s="119">
        <v>0.27</v>
      </c>
      <c r="K35" s="102" t="s">
        <v>2908</v>
      </c>
      <c r="L35" s="119">
        <v>0.27</v>
      </c>
      <c r="M35" s="102" t="s">
        <v>2908</v>
      </c>
      <c r="N35" s="119">
        <f>[1]Questionnaire!C85</f>
        <v>0.27</v>
      </c>
      <c r="O35" s="102" t="s">
        <v>2908</v>
      </c>
      <c r="P35" s="89"/>
      <c r="Q35" s="89"/>
      <c r="R35" s="89"/>
      <c r="S35" s="89"/>
      <c r="T35" s="611"/>
      <c r="U35" s="611"/>
    </row>
    <row r="36" spans="1:21">
      <c r="A36" s="88" t="s">
        <v>63</v>
      </c>
      <c r="B36" s="134">
        <v>0</v>
      </c>
      <c r="C36" s="139">
        <v>0.39</v>
      </c>
      <c r="D36" s="139">
        <v>0.39</v>
      </c>
      <c r="E36" s="139">
        <v>0.39</v>
      </c>
      <c r="F36" s="139">
        <v>0.39</v>
      </c>
      <c r="G36" s="89" t="s">
        <v>2908</v>
      </c>
      <c r="H36" s="1026">
        <v>0.18</v>
      </c>
      <c r="I36" s="102" t="s">
        <v>2908</v>
      </c>
      <c r="J36" s="119">
        <v>0.18</v>
      </c>
      <c r="K36" s="102" t="s">
        <v>2908</v>
      </c>
      <c r="L36" s="119">
        <v>0.18</v>
      </c>
      <c r="M36" s="102" t="s">
        <v>2908</v>
      </c>
      <c r="N36" s="119">
        <f>[1]Questionnaire!C86</f>
        <v>0.18</v>
      </c>
      <c r="O36" s="102" t="s">
        <v>2908</v>
      </c>
      <c r="P36" s="89"/>
      <c r="Q36" s="89"/>
      <c r="R36" s="89"/>
      <c r="S36" s="89"/>
      <c r="T36" s="611"/>
      <c r="U36" s="611"/>
    </row>
    <row r="37" spans="1:21">
      <c r="A37" s="88" t="s">
        <v>64</v>
      </c>
      <c r="B37" s="134">
        <v>0</v>
      </c>
      <c r="C37" s="139">
        <v>0.25</v>
      </c>
      <c r="D37" s="139">
        <v>0.25</v>
      </c>
      <c r="E37" s="139">
        <v>0.25</v>
      </c>
      <c r="F37" s="139">
        <v>0.25</v>
      </c>
      <c r="G37" s="89" t="s">
        <v>2908</v>
      </c>
      <c r="H37" s="1026">
        <v>0.23</v>
      </c>
      <c r="I37" s="102" t="s">
        <v>2908</v>
      </c>
      <c r="J37" s="119">
        <v>0.23</v>
      </c>
      <c r="K37" s="102" t="s">
        <v>2908</v>
      </c>
      <c r="L37" s="119">
        <v>0.23</v>
      </c>
      <c r="M37" s="102" t="s">
        <v>2908</v>
      </c>
      <c r="N37" s="119">
        <f>[1]Questionnaire!C87</f>
        <v>0.23</v>
      </c>
      <c r="O37" s="102" t="s">
        <v>2908</v>
      </c>
      <c r="P37" s="89"/>
      <c r="Q37" s="89"/>
      <c r="R37" s="89"/>
      <c r="S37" s="89"/>
      <c r="T37" s="611"/>
      <c r="U37" s="611"/>
    </row>
    <row r="38" spans="1:21">
      <c r="A38" s="88" t="s">
        <v>703</v>
      </c>
      <c r="B38" s="134">
        <v>0</v>
      </c>
      <c r="C38" s="139">
        <v>0.14000000000000001</v>
      </c>
      <c r="D38" s="139">
        <v>0.14000000000000001</v>
      </c>
      <c r="E38" s="139">
        <v>0.14000000000000001</v>
      </c>
      <c r="F38" s="139">
        <v>0.14000000000000001</v>
      </c>
      <c r="G38" s="89" t="s">
        <v>2908</v>
      </c>
      <c r="H38" s="1026">
        <v>0.32</v>
      </c>
      <c r="I38" s="102" t="s">
        <v>2908</v>
      </c>
      <c r="J38" s="119">
        <v>0.32</v>
      </c>
      <c r="K38" s="102" t="s">
        <v>2908</v>
      </c>
      <c r="L38" s="119">
        <v>0.32</v>
      </c>
      <c r="M38" s="102" t="s">
        <v>2908</v>
      </c>
      <c r="N38" s="119">
        <f>[1]Questionnaire!C88</f>
        <v>0.32</v>
      </c>
      <c r="O38" s="102" t="s">
        <v>2908</v>
      </c>
      <c r="P38" s="89"/>
      <c r="Q38" s="89"/>
      <c r="R38" s="89"/>
      <c r="S38" s="89"/>
      <c r="T38" s="611"/>
      <c r="U38" s="611"/>
    </row>
    <row r="39" spans="1:21" ht="15.75">
      <c r="A39" s="126"/>
      <c r="B39" s="89"/>
      <c r="C39" s="89"/>
      <c r="D39" s="89"/>
      <c r="E39" s="89"/>
      <c r="F39" s="89"/>
      <c r="G39" s="89"/>
      <c r="H39" s="102"/>
      <c r="I39" s="102"/>
      <c r="J39" s="102"/>
      <c r="K39" s="102"/>
      <c r="L39" s="132"/>
      <c r="M39" s="102"/>
      <c r="N39" s="102"/>
      <c r="O39" s="102"/>
      <c r="P39" s="89"/>
      <c r="Q39" s="89"/>
      <c r="R39" s="89"/>
      <c r="S39" s="89"/>
      <c r="T39" s="611"/>
      <c r="U39" s="611"/>
    </row>
    <row r="40" spans="1:21" ht="31.5">
      <c r="A40" s="83" t="s">
        <v>67</v>
      </c>
      <c r="B40" s="84">
        <v>2009</v>
      </c>
      <c r="C40" s="84">
        <v>2010</v>
      </c>
      <c r="D40" s="84">
        <v>2011</v>
      </c>
      <c r="E40" s="84" t="s">
        <v>1185</v>
      </c>
      <c r="F40" s="84">
        <v>2012</v>
      </c>
      <c r="G40" s="84" t="s">
        <v>2325</v>
      </c>
      <c r="H40" s="105" t="s">
        <v>2913</v>
      </c>
      <c r="I40" s="105" t="s">
        <v>3553</v>
      </c>
      <c r="J40" s="133" t="s">
        <v>4165</v>
      </c>
      <c r="K40" s="105" t="s">
        <v>4674</v>
      </c>
      <c r="L40" s="105" t="s">
        <v>4675</v>
      </c>
      <c r="M40" s="105" t="s">
        <v>5846</v>
      </c>
      <c r="N40" s="105" t="s">
        <v>6494</v>
      </c>
      <c r="O40" s="127" t="s">
        <v>6914</v>
      </c>
      <c r="P40" s="89"/>
      <c r="Q40" s="89"/>
      <c r="R40" s="89"/>
      <c r="S40" s="89"/>
      <c r="T40" s="611"/>
      <c r="U40" s="611"/>
    </row>
    <row r="41" spans="1:21">
      <c r="A41" s="126"/>
      <c r="B41" s="134">
        <v>0</v>
      </c>
      <c r="C41" s="134" t="s">
        <v>123</v>
      </c>
      <c r="D41" s="134" t="s">
        <v>123</v>
      </c>
      <c r="E41" s="134" t="s">
        <v>123</v>
      </c>
      <c r="F41" s="134" t="s">
        <v>123</v>
      </c>
      <c r="G41" s="89" t="s">
        <v>2908</v>
      </c>
      <c r="H41" s="121" t="s">
        <v>1475</v>
      </c>
      <c r="I41" s="102" t="s">
        <v>2908</v>
      </c>
      <c r="J41" s="102" t="s">
        <v>1475</v>
      </c>
      <c r="K41" s="102" t="s">
        <v>2908</v>
      </c>
      <c r="L41" s="108" t="s">
        <v>123</v>
      </c>
      <c r="M41" s="102" t="s">
        <v>2908</v>
      </c>
      <c r="N41" s="102" t="str">
        <f>[1]Questionnaire!B96</f>
        <v>11-15 times per year</v>
      </c>
      <c r="O41" s="102" t="s">
        <v>2908</v>
      </c>
      <c r="P41" s="89"/>
      <c r="Q41" s="89"/>
      <c r="R41" s="89"/>
      <c r="S41" s="89"/>
      <c r="T41" s="611"/>
      <c r="U41" s="611"/>
    </row>
    <row r="42" spans="1:21">
      <c r="A42" s="126"/>
      <c r="B42" s="89"/>
      <c r="C42" s="89"/>
      <c r="D42" s="89"/>
      <c r="E42" s="89"/>
      <c r="F42" s="89"/>
      <c r="G42" s="89"/>
      <c r="H42" s="102"/>
      <c r="I42" s="102"/>
      <c r="J42" s="102"/>
      <c r="K42" s="102"/>
      <c r="L42" s="102"/>
      <c r="M42" s="102"/>
      <c r="N42" s="102"/>
      <c r="O42" s="102"/>
      <c r="P42" s="89"/>
      <c r="Q42" s="89"/>
      <c r="R42" s="89"/>
      <c r="S42" s="89"/>
      <c r="T42" s="611"/>
      <c r="U42" s="611"/>
    </row>
    <row r="43" spans="1:21" ht="15.75">
      <c r="A43" s="126"/>
      <c r="B43" s="89"/>
      <c r="C43" s="89"/>
      <c r="D43" s="89"/>
      <c r="E43" s="89"/>
      <c r="F43" s="89"/>
      <c r="G43" s="89"/>
      <c r="H43" s="102"/>
      <c r="I43" s="102"/>
      <c r="J43" s="102"/>
      <c r="K43" s="102"/>
      <c r="L43" s="132"/>
      <c r="M43" s="102"/>
      <c r="N43" s="102"/>
      <c r="O43" s="102"/>
      <c r="P43" s="89"/>
      <c r="Q43" s="89"/>
      <c r="R43" s="89"/>
      <c r="S43" s="89"/>
      <c r="T43" s="611"/>
      <c r="U43" s="611"/>
    </row>
    <row r="44" spans="1:21" ht="15.75">
      <c r="A44" s="83" t="s">
        <v>94</v>
      </c>
      <c r="B44" s="84">
        <v>2009</v>
      </c>
      <c r="C44" s="84">
        <v>2010</v>
      </c>
      <c r="D44" s="84">
        <v>2011</v>
      </c>
      <c r="E44" s="84" t="s">
        <v>1185</v>
      </c>
      <c r="F44" s="84">
        <v>2012</v>
      </c>
      <c r="G44" s="84" t="s">
        <v>2325</v>
      </c>
      <c r="H44" s="105" t="s">
        <v>2913</v>
      </c>
      <c r="I44" s="105" t="s">
        <v>3553</v>
      </c>
      <c r="J44" s="133" t="s">
        <v>4165</v>
      </c>
      <c r="K44" s="105" t="s">
        <v>4674</v>
      </c>
      <c r="L44" s="105" t="s">
        <v>4675</v>
      </c>
      <c r="M44" s="105" t="s">
        <v>5846</v>
      </c>
      <c r="N44" s="105" t="s">
        <v>6494</v>
      </c>
      <c r="O44" s="127" t="s">
        <v>6914</v>
      </c>
      <c r="P44" s="89"/>
      <c r="Q44" s="89"/>
      <c r="R44" s="89"/>
      <c r="S44" s="89"/>
      <c r="T44" s="611"/>
      <c r="U44" s="611"/>
    </row>
    <row r="45" spans="1:21" ht="30">
      <c r="A45" s="88" t="s">
        <v>66</v>
      </c>
      <c r="B45" s="134">
        <v>0</v>
      </c>
      <c r="C45" s="139">
        <v>1.2999999999999999E-2</v>
      </c>
      <c r="D45" s="139">
        <v>1.3000000000000001E-2</v>
      </c>
      <c r="E45" s="139">
        <v>1.3000000000000001E-2</v>
      </c>
      <c r="F45" s="139" t="s">
        <v>1737</v>
      </c>
      <c r="G45" s="89" t="s">
        <v>2908</v>
      </c>
      <c r="H45" s="1026" t="s">
        <v>1737</v>
      </c>
      <c r="I45" s="102" t="s">
        <v>2908</v>
      </c>
      <c r="J45" s="140">
        <v>1.2999999999999999E-2</v>
      </c>
      <c r="K45" s="102" t="s">
        <v>2908</v>
      </c>
      <c r="L45" s="139">
        <v>1.2999999999999999E-2</v>
      </c>
      <c r="M45" s="102" t="s">
        <v>2908</v>
      </c>
      <c r="N45" s="102"/>
      <c r="O45" s="120">
        <f>[19]Questionnaire!C126</f>
        <v>1.2999999999999999E-2</v>
      </c>
      <c r="P45" s="89"/>
      <c r="Q45" s="89"/>
      <c r="R45" s="89"/>
      <c r="S45" s="89"/>
      <c r="T45" s="611"/>
      <c r="U45" s="611"/>
    </row>
    <row r="46" spans="1:21">
      <c r="A46" s="126"/>
      <c r="B46" s="125"/>
      <c r="C46" s="125"/>
      <c r="D46" s="125"/>
      <c r="E46" s="125"/>
      <c r="F46" s="125"/>
      <c r="G46" s="125"/>
      <c r="H46" s="121"/>
      <c r="I46" s="121"/>
      <c r="J46" s="121"/>
      <c r="K46" s="102"/>
      <c r="L46" s="102"/>
      <c r="M46" s="102"/>
      <c r="N46" s="102"/>
      <c r="O46" s="102"/>
      <c r="P46" s="89"/>
      <c r="Q46" s="89"/>
      <c r="R46" s="89"/>
      <c r="S46" s="89"/>
      <c r="T46" s="611"/>
      <c r="U46" s="611"/>
    </row>
    <row r="47" spans="1:21">
      <c r="A47" s="126"/>
      <c r="B47" s="89"/>
      <c r="C47" s="89"/>
      <c r="D47" s="89"/>
      <c r="E47" s="89"/>
      <c r="F47" s="89"/>
      <c r="G47" s="89"/>
      <c r="H47" s="102"/>
      <c r="I47" s="102"/>
      <c r="J47" s="102"/>
      <c r="K47" s="102"/>
      <c r="L47" s="102"/>
      <c r="M47" s="102"/>
      <c r="N47" s="102"/>
      <c r="O47" s="102"/>
      <c r="P47" s="89"/>
      <c r="Q47" s="89"/>
      <c r="R47" s="89"/>
      <c r="S47" s="89"/>
      <c r="T47" s="611"/>
      <c r="U47" s="611"/>
    </row>
    <row r="48" spans="1:21">
      <c r="A48" s="126"/>
      <c r="B48" s="89"/>
      <c r="C48" s="89"/>
      <c r="D48" s="89"/>
      <c r="E48" s="89"/>
      <c r="F48" s="89"/>
      <c r="G48" s="89"/>
      <c r="H48" s="102"/>
      <c r="I48" s="102"/>
      <c r="J48" s="102"/>
      <c r="K48" s="102"/>
      <c r="L48" s="102"/>
      <c r="M48" s="102"/>
      <c r="N48" s="102"/>
      <c r="O48" s="102"/>
      <c r="P48" s="89"/>
      <c r="Q48" s="89"/>
      <c r="R48" s="89"/>
      <c r="S48" s="89"/>
      <c r="T48" s="611"/>
      <c r="U48" s="611"/>
    </row>
    <row r="49" spans="1:27" ht="15.75">
      <c r="A49" s="83" t="s">
        <v>2288</v>
      </c>
      <c r="B49" s="84">
        <v>2009</v>
      </c>
      <c r="C49" s="84">
        <v>2010</v>
      </c>
      <c r="D49" s="84">
        <v>2011</v>
      </c>
      <c r="E49" s="84" t="s">
        <v>2914</v>
      </c>
      <c r="F49" s="84" t="s">
        <v>2915</v>
      </c>
      <c r="G49" s="84" t="s">
        <v>2916</v>
      </c>
      <c r="H49" s="105" t="s">
        <v>2917</v>
      </c>
      <c r="I49" s="105" t="s">
        <v>2918</v>
      </c>
      <c r="J49" s="84" t="s">
        <v>2919</v>
      </c>
      <c r="K49" s="105" t="s">
        <v>2920</v>
      </c>
      <c r="L49" s="84" t="s">
        <v>2921</v>
      </c>
      <c r="M49" s="105" t="s">
        <v>3555</v>
      </c>
      <c r="N49" s="84" t="s">
        <v>3556</v>
      </c>
      <c r="O49" s="141" t="s">
        <v>4167</v>
      </c>
      <c r="P49" s="141" t="s">
        <v>4168</v>
      </c>
      <c r="Q49" s="141" t="s">
        <v>5168</v>
      </c>
      <c r="R49" s="141" t="s">
        <v>5169</v>
      </c>
      <c r="S49" s="905" t="s">
        <v>5170</v>
      </c>
      <c r="T49" s="906" t="s">
        <v>5171</v>
      </c>
      <c r="U49" s="84" t="s">
        <v>5847</v>
      </c>
      <c r="V49" s="84" t="s">
        <v>5848</v>
      </c>
      <c r="W49" s="1368"/>
      <c r="X49" s="84" t="s">
        <v>6603</v>
      </c>
      <c r="Y49" s="84" t="s">
        <v>5877</v>
      </c>
      <c r="Z49" s="142" t="s">
        <v>7160</v>
      </c>
      <c r="AA49" s="142" t="s">
        <v>6983</v>
      </c>
    </row>
    <row r="50" spans="1:27" ht="30">
      <c r="A50" s="88" t="s">
        <v>46</v>
      </c>
      <c r="B50" s="852">
        <v>0</v>
      </c>
      <c r="C50" s="853">
        <v>0</v>
      </c>
      <c r="D50" s="853">
        <v>84770</v>
      </c>
      <c r="E50" s="130">
        <v>200000</v>
      </c>
      <c r="F50" s="852">
        <v>42730.477513086204</v>
      </c>
      <c r="G50" s="130">
        <v>300000</v>
      </c>
      <c r="H50" s="852">
        <v>58671.673316122979</v>
      </c>
      <c r="I50" s="131">
        <v>250000</v>
      </c>
      <c r="J50" s="852">
        <v>43619.360016749837</v>
      </c>
      <c r="K50" s="131">
        <v>400000</v>
      </c>
      <c r="L50" s="852">
        <v>51017.805214019696</v>
      </c>
      <c r="M50" s="131">
        <v>190000</v>
      </c>
      <c r="N50" s="852">
        <v>23367.359488377813</v>
      </c>
      <c r="O50" s="131">
        <v>500000</v>
      </c>
      <c r="P50" s="852">
        <v>58516.489946867019</v>
      </c>
      <c r="Q50" s="143" t="s">
        <v>5820</v>
      </c>
      <c r="R50" s="144" t="s">
        <v>5172</v>
      </c>
      <c r="S50" s="1022">
        <v>360000</v>
      </c>
      <c r="T50" s="1024">
        <v>24839.577727178639</v>
      </c>
      <c r="U50" s="1022">
        <f>[18]Questionnaire!C56</f>
        <v>35000</v>
      </c>
      <c r="V50" s="1021">
        <f>[18]Questionnaire!D56</f>
        <v>2310</v>
      </c>
      <c r="W50" s="107" t="s">
        <v>6592</v>
      </c>
      <c r="X50" s="1022">
        <f>[1]Questionnaire!D108</f>
        <v>600000</v>
      </c>
      <c r="Y50" s="1021">
        <f>[1]Questionnaire!E108</f>
        <v>39600</v>
      </c>
      <c r="Z50" s="1022">
        <f>[19]Questionnaire!C79</f>
        <v>0</v>
      </c>
      <c r="AA50" s="1021">
        <f>[19]Questionnaire!D79</f>
        <v>0</v>
      </c>
    </row>
    <row r="51" spans="1:27" ht="30">
      <c r="A51" s="88" t="s">
        <v>47</v>
      </c>
      <c r="B51" s="852">
        <v>0</v>
      </c>
      <c r="C51" s="853">
        <v>153810</v>
      </c>
      <c r="D51" s="853">
        <v>263998</v>
      </c>
      <c r="E51" s="130">
        <v>500000</v>
      </c>
      <c r="F51" s="852">
        <v>106826.19378271552</v>
      </c>
      <c r="G51" s="130">
        <v>720000</v>
      </c>
      <c r="H51" s="852">
        <v>140812.01595869515</v>
      </c>
      <c r="I51" s="131">
        <v>500000</v>
      </c>
      <c r="J51" s="852">
        <v>87238.720033499674</v>
      </c>
      <c r="K51" s="131">
        <v>800000</v>
      </c>
      <c r="L51" s="852">
        <v>102035.61042803939</v>
      </c>
      <c r="M51" s="131">
        <v>740000</v>
      </c>
      <c r="N51" s="852">
        <v>91009.715902103053</v>
      </c>
      <c r="O51" s="131">
        <v>1300000</v>
      </c>
      <c r="P51" s="852">
        <v>152142.87386185426</v>
      </c>
      <c r="Q51" s="143" t="s">
        <v>5819</v>
      </c>
      <c r="R51" s="144" t="s">
        <v>5173</v>
      </c>
      <c r="S51" s="1022">
        <v>1300000</v>
      </c>
      <c r="T51" s="1024">
        <v>89698.475125922851</v>
      </c>
      <c r="U51" s="1022">
        <f>[18]Questionnaire!C57</f>
        <v>50000</v>
      </c>
      <c r="V51" s="1021">
        <f>[18]Questionnaire!D57</f>
        <v>3300</v>
      </c>
      <c r="W51" s="107" t="s">
        <v>6593</v>
      </c>
      <c r="X51" s="1022">
        <f>[1]Questionnaire!D109</f>
        <v>28000</v>
      </c>
      <c r="Y51" s="1021">
        <f>[1]Questionnaire!E109</f>
        <v>1848</v>
      </c>
      <c r="Z51" s="1022">
        <f>[19]Questionnaire!C80</f>
        <v>0</v>
      </c>
      <c r="AA51" s="1021">
        <f>[19]Questionnaire!D80</f>
        <v>0</v>
      </c>
    </row>
    <row r="52" spans="1:27">
      <c r="A52" s="88" t="s">
        <v>48</v>
      </c>
      <c r="B52" s="852">
        <v>0</v>
      </c>
      <c r="C52" s="853">
        <v>25635</v>
      </c>
      <c r="D52" s="853">
        <v>0</v>
      </c>
      <c r="E52" s="130">
        <v>0</v>
      </c>
      <c r="F52" s="852">
        <v>0</v>
      </c>
      <c r="G52" s="130">
        <v>0</v>
      </c>
      <c r="H52" s="852">
        <v>0</v>
      </c>
      <c r="I52" s="131">
        <v>0</v>
      </c>
      <c r="J52" s="852">
        <v>0</v>
      </c>
      <c r="K52" s="131">
        <v>0</v>
      </c>
      <c r="L52" s="852">
        <v>0</v>
      </c>
      <c r="M52" s="131">
        <v>0</v>
      </c>
      <c r="N52" s="852">
        <v>0</v>
      </c>
      <c r="O52" s="131">
        <v>0</v>
      </c>
      <c r="P52" s="852">
        <v>0</v>
      </c>
      <c r="Q52" s="145" t="s">
        <v>5824</v>
      </c>
      <c r="R52" s="144" t="s">
        <v>5174</v>
      </c>
      <c r="S52" s="1022">
        <v>0</v>
      </c>
      <c r="T52" s="1025">
        <v>0</v>
      </c>
      <c r="U52" s="1022">
        <v>0</v>
      </c>
      <c r="V52" s="1021" t="s">
        <v>1530</v>
      </c>
      <c r="W52" s="107" t="s">
        <v>5190</v>
      </c>
      <c r="X52" s="1022">
        <f>[1]Questionnaire!D110</f>
        <v>0</v>
      </c>
      <c r="Y52" s="1021">
        <f>[1]Questionnaire!E110</f>
        <v>0</v>
      </c>
      <c r="Z52" s="1022">
        <f>[19]Questionnaire!C81</f>
        <v>0</v>
      </c>
      <c r="AA52" s="1021">
        <f>[19]Questionnaire!D81</f>
        <v>0</v>
      </c>
    </row>
    <row r="53" spans="1:27">
      <c r="A53" s="88" t="s">
        <v>50</v>
      </c>
      <c r="B53" s="852">
        <v>0</v>
      </c>
      <c r="C53" s="853">
        <v>58961</v>
      </c>
      <c r="D53" s="853">
        <v>33908</v>
      </c>
      <c r="E53" s="130">
        <v>0</v>
      </c>
      <c r="F53" s="852">
        <v>0</v>
      </c>
      <c r="G53" s="130">
        <v>0</v>
      </c>
      <c r="H53" s="852">
        <v>0</v>
      </c>
      <c r="I53" s="131">
        <v>200000</v>
      </c>
      <c r="J53" s="852">
        <v>34895.488013399867</v>
      </c>
      <c r="K53" s="131">
        <v>350000</v>
      </c>
      <c r="L53" s="852">
        <v>44640.57956226723</v>
      </c>
      <c r="M53" s="131">
        <v>0</v>
      </c>
      <c r="N53" s="852">
        <v>0</v>
      </c>
      <c r="O53" s="131">
        <v>130000</v>
      </c>
      <c r="P53" s="852">
        <v>15214.287386185426</v>
      </c>
      <c r="Q53" s="145" t="s">
        <v>5821</v>
      </c>
      <c r="R53" s="144" t="s">
        <v>5175</v>
      </c>
      <c r="S53" s="1022">
        <v>160000</v>
      </c>
      <c r="T53" s="1024">
        <v>11039.812323190505</v>
      </c>
      <c r="U53" s="1022">
        <f>[18]Questionnaire!C60</f>
        <v>170000</v>
      </c>
      <c r="V53" s="1021">
        <f>[18]Questionnaire!D60</f>
        <v>11220</v>
      </c>
      <c r="W53" s="107" t="s">
        <v>6594</v>
      </c>
      <c r="X53" s="1022">
        <f>[1]Questionnaire!D111</f>
        <v>220000</v>
      </c>
      <c r="Y53" s="1021">
        <f>[1]Questionnaire!E111</f>
        <v>14520</v>
      </c>
      <c r="Z53" s="1022">
        <f>[19]Questionnaire!C82</f>
        <v>150000</v>
      </c>
      <c r="AA53" s="1021">
        <f>[19]Questionnaire!D82</f>
        <v>8550</v>
      </c>
    </row>
    <row r="54" spans="1:27">
      <c r="A54" s="88" t="s">
        <v>51</v>
      </c>
      <c r="B54" s="852">
        <v>0</v>
      </c>
      <c r="C54" s="853">
        <v>99976.67210984102</v>
      </c>
      <c r="D54" s="853">
        <v>0</v>
      </c>
      <c r="E54" s="130">
        <v>0</v>
      </c>
      <c r="F54" s="852">
        <v>0</v>
      </c>
      <c r="G54" s="130">
        <v>400000</v>
      </c>
      <c r="H54" s="852">
        <v>78228.897754830628</v>
      </c>
      <c r="I54" s="131">
        <v>0</v>
      </c>
      <c r="J54" s="852">
        <v>0</v>
      </c>
      <c r="K54" s="131">
        <v>0</v>
      </c>
      <c r="L54" s="852">
        <v>0</v>
      </c>
      <c r="M54" s="131">
        <v>0</v>
      </c>
      <c r="N54" s="852">
        <v>0</v>
      </c>
      <c r="O54" s="131">
        <v>0</v>
      </c>
      <c r="P54" s="852">
        <v>0</v>
      </c>
      <c r="Q54" s="145" t="s">
        <v>5823</v>
      </c>
      <c r="R54" s="144" t="s">
        <v>5174</v>
      </c>
      <c r="S54" s="1022">
        <v>0</v>
      </c>
      <c r="T54" s="1025">
        <v>0</v>
      </c>
      <c r="U54" s="1022">
        <v>0</v>
      </c>
      <c r="V54" s="1021">
        <v>0</v>
      </c>
      <c r="W54" s="107" t="s">
        <v>6500</v>
      </c>
      <c r="X54" s="1022">
        <f>[1]Questionnaire!D112</f>
        <v>0</v>
      </c>
      <c r="Y54" s="1021">
        <f>[1]Questionnaire!E112</f>
        <v>0</v>
      </c>
      <c r="Z54" s="1022">
        <f>[19]Questionnaire!C83</f>
        <v>0</v>
      </c>
      <c r="AA54" s="1021">
        <f>[19]Questionnaire!D83</f>
        <v>0</v>
      </c>
    </row>
    <row r="55" spans="1:27">
      <c r="A55" s="88" t="s">
        <v>5176</v>
      </c>
      <c r="B55" s="852"/>
      <c r="C55" s="853"/>
      <c r="D55" s="853"/>
      <c r="E55" s="130"/>
      <c r="F55" s="852"/>
      <c r="G55" s="130"/>
      <c r="H55" s="852"/>
      <c r="I55" s="131"/>
      <c r="J55" s="852"/>
      <c r="K55" s="131"/>
      <c r="L55" s="852"/>
      <c r="M55" s="131"/>
      <c r="N55" s="852"/>
      <c r="O55" s="131"/>
      <c r="P55" s="852"/>
      <c r="Q55" s="145"/>
      <c r="R55" s="144"/>
      <c r="S55" s="1022">
        <v>0</v>
      </c>
      <c r="T55" s="1025">
        <v>0</v>
      </c>
      <c r="U55" s="1022">
        <v>0</v>
      </c>
      <c r="V55" s="1021">
        <v>0</v>
      </c>
      <c r="W55" s="107" t="s">
        <v>49</v>
      </c>
      <c r="X55" s="1022">
        <f>[1]Questionnaire!D113</f>
        <v>12000000</v>
      </c>
      <c r="Y55" s="1021">
        <f>[1]Questionnaire!E113</f>
        <v>792000</v>
      </c>
      <c r="Z55" s="1022">
        <f>[19]Questionnaire!C84</f>
        <v>16273000</v>
      </c>
      <c r="AA55" s="1021">
        <f>[19]Questionnaire!D84</f>
        <v>927561</v>
      </c>
    </row>
    <row r="56" spans="1:27">
      <c r="A56" s="88" t="s">
        <v>5177</v>
      </c>
      <c r="B56" s="852"/>
      <c r="C56" s="853"/>
      <c r="D56" s="853"/>
      <c r="E56" s="130"/>
      <c r="F56" s="852"/>
      <c r="G56" s="130"/>
      <c r="H56" s="852"/>
      <c r="I56" s="131"/>
      <c r="J56" s="852"/>
      <c r="K56" s="131"/>
      <c r="L56" s="852"/>
      <c r="M56" s="131"/>
      <c r="N56" s="852"/>
      <c r="O56" s="131"/>
      <c r="P56" s="852"/>
      <c r="Q56" s="145"/>
      <c r="R56" s="144"/>
      <c r="S56" s="1022">
        <v>1200000</v>
      </c>
      <c r="T56" s="1024">
        <v>82798.592423928785</v>
      </c>
      <c r="U56" s="1022">
        <f>[18]Questionnaire!C59</f>
        <v>130000</v>
      </c>
      <c r="V56" s="1021">
        <f>[18]Questionnaire!D59</f>
        <v>8580</v>
      </c>
      <c r="W56" s="107"/>
      <c r="X56" s="1022">
        <f>[1]Questionnaire!D114</f>
        <v>0</v>
      </c>
      <c r="Y56" s="1021">
        <f>[1]Questionnaire!E114</f>
        <v>0</v>
      </c>
    </row>
    <row r="57" spans="1:27">
      <c r="A57" s="88" t="s">
        <v>49</v>
      </c>
      <c r="B57" s="852">
        <v>0</v>
      </c>
      <c r="C57" s="853">
        <v>69215</v>
      </c>
      <c r="D57" s="853">
        <v>48440</v>
      </c>
      <c r="E57" s="130">
        <v>230000</v>
      </c>
      <c r="F57" s="852">
        <v>49140.049140049137</v>
      </c>
      <c r="G57" s="130">
        <v>334000</v>
      </c>
      <c r="H57" s="852">
        <v>65321.129625283582</v>
      </c>
      <c r="I57" s="131">
        <v>0</v>
      </c>
      <c r="J57" s="852">
        <v>0</v>
      </c>
      <c r="K57" s="131">
        <v>0</v>
      </c>
      <c r="L57" s="852">
        <v>0</v>
      </c>
      <c r="M57" s="131">
        <v>220000</v>
      </c>
      <c r="N57" s="852">
        <v>27056.942565490099</v>
      </c>
      <c r="O57" s="131">
        <v>500000</v>
      </c>
      <c r="P57" s="852">
        <v>58516.489946867019</v>
      </c>
      <c r="Q57" s="145" t="s">
        <v>5823</v>
      </c>
      <c r="R57" s="144" t="s">
        <v>5174</v>
      </c>
      <c r="S57" s="1022">
        <v>0</v>
      </c>
      <c r="T57" s="1025">
        <v>0</v>
      </c>
      <c r="U57" s="1022">
        <f>[18]Questionnaire!C61</f>
        <v>7500000</v>
      </c>
      <c r="V57" s="1021">
        <f>[18]Questionnaire!D61</f>
        <v>495000</v>
      </c>
      <c r="W57" s="107"/>
      <c r="X57" s="1022">
        <f>[1]Questionnaire!D115</f>
        <v>0</v>
      </c>
      <c r="Y57" s="1021">
        <f>[1]Questionnaire!E115</f>
        <v>0</v>
      </c>
    </row>
    <row r="58" spans="1:27">
      <c r="A58" s="88" t="s">
        <v>479</v>
      </c>
      <c r="B58" s="852">
        <v>0</v>
      </c>
      <c r="C58" s="853">
        <v>0</v>
      </c>
      <c r="D58" s="853">
        <v>411740</v>
      </c>
      <c r="E58" s="130">
        <v>930000</v>
      </c>
      <c r="F58" s="852">
        <v>198696.72043585088</v>
      </c>
      <c r="G58" s="130">
        <v>2200000</v>
      </c>
      <c r="H58" s="852">
        <v>430258.9376515685</v>
      </c>
      <c r="I58" s="131">
        <v>950000</v>
      </c>
      <c r="J58" s="852">
        <v>165753.56806364938</v>
      </c>
      <c r="K58" s="131">
        <v>2900000</v>
      </c>
      <c r="L58" s="852">
        <v>369879.08780164277</v>
      </c>
      <c r="M58" s="131">
        <v>1495000</v>
      </c>
      <c r="N58" s="852">
        <v>183864.22334276227</v>
      </c>
      <c r="O58" s="131">
        <v>3400000</v>
      </c>
      <c r="P58" s="852">
        <v>397912.13163869572</v>
      </c>
      <c r="Q58" s="145" t="s">
        <v>5822</v>
      </c>
      <c r="R58" s="144" t="s">
        <v>5178</v>
      </c>
      <c r="S58" s="1022">
        <v>3020000</v>
      </c>
      <c r="T58" s="1024">
        <f>SUM(T50:T57)</f>
        <v>208376.45760022078</v>
      </c>
      <c r="U58" s="1022">
        <f>[18]Questionnaire!C67</f>
        <v>8039000</v>
      </c>
      <c r="V58" s="1023">
        <f>[18]Questionnaire!D67</f>
        <v>530574</v>
      </c>
      <c r="W58" s="107" t="s">
        <v>479</v>
      </c>
      <c r="X58" s="1022">
        <f>[1]Questionnaire!C118</f>
        <v>16700000</v>
      </c>
      <c r="Y58" s="1021">
        <f>SUM(Y50:Y56)</f>
        <v>847968</v>
      </c>
      <c r="Z58" s="1022">
        <f>[19]Questionnaire!C90</f>
        <v>19800000</v>
      </c>
      <c r="AA58" s="1021">
        <f>[19]Questionnaire!D90</f>
        <v>1128600</v>
      </c>
    </row>
    <row r="59" spans="1:27">
      <c r="A59" s="126"/>
      <c r="B59" s="146"/>
      <c r="C59" s="125"/>
      <c r="D59" s="125"/>
      <c r="E59" s="130"/>
      <c r="F59" s="147"/>
      <c r="G59" s="125"/>
      <c r="H59" s="121"/>
      <c r="I59" s="121"/>
      <c r="J59" s="125"/>
      <c r="K59" s="125"/>
      <c r="L59" s="89"/>
      <c r="M59" s="89"/>
      <c r="N59" s="102"/>
      <c r="O59" s="102"/>
      <c r="P59" s="89"/>
      <c r="Q59" s="89"/>
      <c r="R59" s="89"/>
      <c r="S59" s="89"/>
      <c r="U59" s="611"/>
    </row>
    <row r="60" spans="1:27" ht="15.75">
      <c r="A60" s="83"/>
      <c r="B60" s="1460">
        <v>2010</v>
      </c>
      <c r="C60" s="1460"/>
      <c r="D60" s="1460">
        <v>2011</v>
      </c>
      <c r="E60" s="1460"/>
      <c r="F60" s="1460" t="s">
        <v>1185</v>
      </c>
      <c r="G60" s="1460"/>
      <c r="H60" s="1464">
        <v>2012</v>
      </c>
      <c r="I60" s="1464"/>
      <c r="J60" s="1460" t="s">
        <v>2325</v>
      </c>
      <c r="K60" s="1460"/>
      <c r="L60" s="1460" t="s">
        <v>2913</v>
      </c>
      <c r="M60" s="1460"/>
      <c r="N60" s="1460" t="s">
        <v>3553</v>
      </c>
      <c r="O60" s="1460"/>
      <c r="P60" s="1462" t="s">
        <v>4165</v>
      </c>
      <c r="Q60" s="1462"/>
      <c r="R60" s="1462" t="s">
        <v>4674</v>
      </c>
      <c r="S60" s="1462"/>
      <c r="T60" s="1465" t="s">
        <v>4675</v>
      </c>
      <c r="U60" s="1463"/>
      <c r="V60" s="1460" t="s">
        <v>5846</v>
      </c>
      <c r="W60" s="1460"/>
      <c r="X60" s="1460" t="s">
        <v>6494</v>
      </c>
      <c r="Y60" s="1460"/>
      <c r="Z60" s="1461" t="s">
        <v>6914</v>
      </c>
      <c r="AA60" s="1461"/>
    </row>
    <row r="61" spans="1:27" ht="15.75">
      <c r="A61" s="83" t="s">
        <v>2326</v>
      </c>
      <c r="B61" s="781" t="s">
        <v>95</v>
      </c>
      <c r="C61" s="781" t="s">
        <v>96</v>
      </c>
      <c r="D61" s="781" t="s">
        <v>95</v>
      </c>
      <c r="E61" s="781" t="s">
        <v>96</v>
      </c>
      <c r="F61" s="781" t="s">
        <v>95</v>
      </c>
      <c r="G61" s="781" t="s">
        <v>96</v>
      </c>
      <c r="H61" s="782" t="s">
        <v>95</v>
      </c>
      <c r="I61" s="782" t="s">
        <v>96</v>
      </c>
      <c r="J61" s="781" t="s">
        <v>95</v>
      </c>
      <c r="K61" s="781" t="s">
        <v>96</v>
      </c>
      <c r="L61" s="781" t="s">
        <v>95</v>
      </c>
      <c r="M61" s="781" t="s">
        <v>96</v>
      </c>
      <c r="N61" s="781" t="s">
        <v>95</v>
      </c>
      <c r="O61" s="781" t="s">
        <v>96</v>
      </c>
      <c r="P61" s="783" t="s">
        <v>95</v>
      </c>
      <c r="Q61" s="783" t="s">
        <v>96</v>
      </c>
      <c r="R61" s="783" t="s">
        <v>95</v>
      </c>
      <c r="S61" s="783" t="s">
        <v>96</v>
      </c>
      <c r="T61" s="1350" t="s">
        <v>95</v>
      </c>
      <c r="U61" s="1351" t="s">
        <v>96</v>
      </c>
      <c r="V61" s="1348" t="s">
        <v>95</v>
      </c>
      <c r="W61" s="1348" t="s">
        <v>96</v>
      </c>
      <c r="X61" s="1348" t="s">
        <v>95</v>
      </c>
      <c r="Y61" s="1348" t="s">
        <v>96</v>
      </c>
      <c r="Z61" s="786" t="s">
        <v>95</v>
      </c>
      <c r="AA61" s="786" t="s">
        <v>96</v>
      </c>
    </row>
    <row r="62" spans="1:27" ht="30" customHeight="1">
      <c r="A62" s="88" t="s">
        <v>2922</v>
      </c>
      <c r="B62" s="1018">
        <v>0</v>
      </c>
      <c r="C62" s="1017">
        <v>0</v>
      </c>
      <c r="D62" s="1018">
        <v>0</v>
      </c>
      <c r="E62" s="1017">
        <v>0</v>
      </c>
      <c r="F62" s="1018">
        <v>0</v>
      </c>
      <c r="G62" s="1017">
        <v>0</v>
      </c>
      <c r="H62" s="1018">
        <v>0</v>
      </c>
      <c r="I62" s="1017">
        <v>0</v>
      </c>
      <c r="J62" s="148" t="s">
        <v>2327</v>
      </c>
      <c r="K62" s="1019" t="s">
        <v>2711</v>
      </c>
      <c r="L62" s="148" t="s">
        <v>2327</v>
      </c>
      <c r="M62" s="1019" t="s">
        <v>2711</v>
      </c>
      <c r="N62" s="102" t="s">
        <v>3557</v>
      </c>
      <c r="O62" s="1020" t="s">
        <v>3558</v>
      </c>
      <c r="P62" s="102" t="s">
        <v>3557</v>
      </c>
      <c r="Q62" s="149" t="s">
        <v>3558</v>
      </c>
      <c r="R62" s="102" t="s">
        <v>2328</v>
      </c>
      <c r="S62" s="102" t="s">
        <v>12</v>
      </c>
      <c r="T62" s="1014" t="s">
        <v>2328</v>
      </c>
      <c r="U62" s="1013" t="s">
        <v>12</v>
      </c>
      <c r="V62" s="81" t="str">
        <f>[18]Questionnaire!C86</f>
        <v>Banco Galicia</v>
      </c>
      <c r="W62" s="81" t="str">
        <f>[18]Questionnaire!D86</f>
        <v>Bank</v>
      </c>
      <c r="X62" s="81" t="str">
        <f>[1]Questionnaire!C140</f>
        <v>Banco Galicia</v>
      </c>
      <c r="Y62" s="81" t="str">
        <f>[1]Questionnaire!D140</f>
        <v>Bank</v>
      </c>
      <c r="Z62" s="81" t="str">
        <f>[19]Questionnaire!C110</f>
        <v>Banco Galicia</v>
      </c>
      <c r="AA62" s="81" t="str">
        <f>[19]Questionnaire!D110</f>
        <v>Bank</v>
      </c>
    </row>
    <row r="63" spans="1:27">
      <c r="A63" s="88" t="s">
        <v>2923</v>
      </c>
      <c r="B63" s="1018">
        <v>0</v>
      </c>
      <c r="C63" s="1017">
        <v>0</v>
      </c>
      <c r="D63" s="1018">
        <v>0</v>
      </c>
      <c r="E63" s="1017">
        <v>0</v>
      </c>
      <c r="F63" s="1018">
        <v>0</v>
      </c>
      <c r="G63" s="1017">
        <v>0</v>
      </c>
      <c r="H63" s="1018">
        <v>0</v>
      </c>
      <c r="I63" s="1017">
        <v>0</v>
      </c>
      <c r="J63" s="148" t="s">
        <v>1059</v>
      </c>
      <c r="K63" s="1019" t="s">
        <v>147</v>
      </c>
      <c r="L63" s="148" t="s">
        <v>1059</v>
      </c>
      <c r="M63" s="1019" t="s">
        <v>147</v>
      </c>
      <c r="N63" s="102" t="s">
        <v>448</v>
      </c>
      <c r="O63" s="1020" t="s">
        <v>334</v>
      </c>
      <c r="P63" s="102" t="s">
        <v>448</v>
      </c>
      <c r="Q63" s="149" t="s">
        <v>334</v>
      </c>
      <c r="R63" s="102" t="s">
        <v>448</v>
      </c>
      <c r="S63" s="102" t="s">
        <v>334</v>
      </c>
      <c r="T63" s="1014" t="s">
        <v>3441</v>
      </c>
      <c r="U63" s="1013" t="s">
        <v>181</v>
      </c>
      <c r="V63" s="81" t="str">
        <f>[18]Questionnaire!C87</f>
        <v>Burger King</v>
      </c>
      <c r="W63" s="81" t="str">
        <f>[18]Questionnaire!D87</f>
        <v>Foods</v>
      </c>
      <c r="X63" s="81" t="str">
        <f>[1]Questionnaire!C141</f>
        <v>Topper</v>
      </c>
      <c r="Y63" s="81" t="str">
        <f>[1]Questionnaire!D141</f>
        <v>Textile</v>
      </c>
      <c r="Z63" s="81" t="str">
        <f>[19]Questionnaire!C111</f>
        <v>Burger King</v>
      </c>
      <c r="AA63" s="81" t="str">
        <f>[19]Questionnaire!D111</f>
        <v>Food</v>
      </c>
    </row>
    <row r="64" spans="1:27" ht="30">
      <c r="A64" s="88" t="s">
        <v>2924</v>
      </c>
      <c r="B64" s="1018">
        <v>0</v>
      </c>
      <c r="C64" s="1017">
        <v>0</v>
      </c>
      <c r="D64" s="1018">
        <v>0</v>
      </c>
      <c r="E64" s="1017">
        <v>0</v>
      </c>
      <c r="F64" s="1018">
        <v>0</v>
      </c>
      <c r="G64" s="1017">
        <v>0</v>
      </c>
      <c r="H64" s="1018">
        <v>0</v>
      </c>
      <c r="I64" s="1017">
        <v>0</v>
      </c>
      <c r="J64" s="148" t="s">
        <v>219</v>
      </c>
      <c r="K64" s="1019" t="s">
        <v>355</v>
      </c>
      <c r="L64" s="148" t="s">
        <v>219</v>
      </c>
      <c r="M64" s="1019" t="s">
        <v>355</v>
      </c>
      <c r="N64" s="102" t="s">
        <v>217</v>
      </c>
      <c r="O64" s="1020" t="s">
        <v>147</v>
      </c>
      <c r="P64" s="102" t="s">
        <v>2328</v>
      </c>
      <c r="Q64" s="149" t="s">
        <v>12</v>
      </c>
      <c r="R64" s="102" t="s">
        <v>4678</v>
      </c>
      <c r="S64" s="102">
        <v>0</v>
      </c>
      <c r="T64" s="1014" t="s">
        <v>4677</v>
      </c>
      <c r="U64" s="1013" t="s">
        <v>334</v>
      </c>
      <c r="V64" s="81" t="str">
        <f>[18]Questionnaire!C88</f>
        <v>PUIGG</v>
      </c>
      <c r="W64" s="81" t="str">
        <f>[18]Questionnaire!D88</f>
        <v>COSMETICHS</v>
      </c>
      <c r="X64" s="81" t="str">
        <f>[1]Questionnaire!C142</f>
        <v>Burger King</v>
      </c>
      <c r="Y64" s="81" t="str">
        <f>[1]Questionnaire!D142</f>
        <v>Foods</v>
      </c>
      <c r="Z64" s="81" t="str">
        <f>[19]Questionnaire!C112</f>
        <v>Mostaza</v>
      </c>
      <c r="AA64" s="81" t="str">
        <f>[19]Questionnaire!D112</f>
        <v>Food</v>
      </c>
    </row>
    <row r="65" spans="1:27" ht="30">
      <c r="A65" s="88" t="s">
        <v>2925</v>
      </c>
      <c r="B65" s="1018">
        <v>0</v>
      </c>
      <c r="C65" s="1017">
        <v>0</v>
      </c>
      <c r="D65" s="1018">
        <v>0</v>
      </c>
      <c r="E65" s="1017">
        <v>0</v>
      </c>
      <c r="F65" s="1018">
        <v>0</v>
      </c>
      <c r="G65" s="1017">
        <v>0</v>
      </c>
      <c r="H65" s="1018">
        <v>0</v>
      </c>
      <c r="I65" s="1017">
        <v>0</v>
      </c>
      <c r="J65" s="148" t="s">
        <v>2328</v>
      </c>
      <c r="K65" s="1019" t="s">
        <v>282</v>
      </c>
      <c r="L65" s="148" t="s">
        <v>2328</v>
      </c>
      <c r="M65" s="1019" t="s">
        <v>282</v>
      </c>
      <c r="N65" s="102" t="s">
        <v>2328</v>
      </c>
      <c r="O65" s="1020" t="s">
        <v>12</v>
      </c>
      <c r="P65" s="102" t="s">
        <v>228</v>
      </c>
      <c r="Q65" s="149" t="s">
        <v>147</v>
      </c>
      <c r="R65" s="102" t="s">
        <v>5179</v>
      </c>
      <c r="S65" s="102" t="s">
        <v>3559</v>
      </c>
      <c r="T65" s="1014" t="s">
        <v>4678</v>
      </c>
      <c r="U65" s="1013" t="s">
        <v>2602</v>
      </c>
      <c r="V65" s="81" t="str">
        <f>[18]Questionnaire!C89</f>
        <v>HBO</v>
      </c>
      <c r="W65" s="81" t="str">
        <f>[18]Questionnaire!D89</f>
        <v>TV</v>
      </c>
      <c r="X65" s="81" t="str">
        <f>[1]Questionnaire!C143</f>
        <v>PUIGG</v>
      </c>
      <c r="Y65" s="81" t="str">
        <f>[1]Questionnaire!D143</f>
        <v>COSMETICHS</v>
      </c>
      <c r="Z65" s="81" t="str">
        <f>[19]Questionnaire!C113</f>
        <v>Prime</v>
      </c>
      <c r="AA65" s="81" t="str">
        <f>[19]Questionnaire!D113</f>
        <v>Pharmacy</v>
      </c>
    </row>
    <row r="66" spans="1:27">
      <c r="A66" s="88" t="s">
        <v>2926</v>
      </c>
      <c r="B66" s="1018">
        <v>0</v>
      </c>
      <c r="C66" s="1017">
        <v>0</v>
      </c>
      <c r="D66" s="1018">
        <v>0</v>
      </c>
      <c r="E66" s="1017">
        <v>0</v>
      </c>
      <c r="F66" s="1018">
        <v>0</v>
      </c>
      <c r="G66" s="1017">
        <v>0</v>
      </c>
      <c r="H66" s="1018">
        <v>0</v>
      </c>
      <c r="I66" s="1017">
        <v>0</v>
      </c>
      <c r="J66" s="148" t="s">
        <v>2329</v>
      </c>
      <c r="K66" s="1019" t="s">
        <v>2711</v>
      </c>
      <c r="L66" s="148" t="s">
        <v>2329</v>
      </c>
      <c r="M66" s="1019" t="s">
        <v>2711</v>
      </c>
      <c r="N66" s="102" t="s">
        <v>228</v>
      </c>
      <c r="O66" s="1020" t="s">
        <v>147</v>
      </c>
      <c r="P66" s="102" t="s">
        <v>217</v>
      </c>
      <c r="Q66" s="149" t="s">
        <v>147</v>
      </c>
      <c r="R66" s="102" t="s">
        <v>5180</v>
      </c>
      <c r="S66" s="102" t="s">
        <v>5181</v>
      </c>
      <c r="T66" s="1014" t="s">
        <v>4679</v>
      </c>
      <c r="U66" s="1013" t="s">
        <v>5205</v>
      </c>
      <c r="V66" s="81" t="str">
        <f>[18]Questionnaire!C90</f>
        <v>Buenos Aires Government</v>
      </c>
      <c r="W66" s="81" t="str">
        <f>[18]Questionnaire!D90</f>
        <v>Government</v>
      </c>
      <c r="X66" s="81" t="str">
        <f>[1]Questionnaire!C144</f>
        <v>HBO</v>
      </c>
      <c r="Y66" s="81" t="str">
        <f>[1]Questionnaire!D144</f>
        <v>TV</v>
      </c>
      <c r="Z66" s="81" t="str">
        <f>[19]Questionnaire!C114</f>
        <v>Name</v>
      </c>
      <c r="AA66" s="81" t="str">
        <f>[19]Questionnaire!D114</f>
        <v>Industry</v>
      </c>
    </row>
    <row r="67" spans="1:27">
      <c r="A67" s="88" t="s">
        <v>2927</v>
      </c>
      <c r="B67" s="1018">
        <v>0</v>
      </c>
      <c r="C67" s="1017">
        <v>0</v>
      </c>
      <c r="D67" s="1018">
        <v>0</v>
      </c>
      <c r="E67" s="1017">
        <v>0</v>
      </c>
      <c r="F67" s="1018">
        <v>0</v>
      </c>
      <c r="G67" s="1017">
        <v>0</v>
      </c>
      <c r="H67" s="1018">
        <v>0</v>
      </c>
      <c r="I67" s="1017">
        <v>0</v>
      </c>
      <c r="J67" s="148" t="s">
        <v>1230</v>
      </c>
      <c r="K67" s="1019" t="s">
        <v>2712</v>
      </c>
      <c r="L67" s="148" t="s">
        <v>1230</v>
      </c>
      <c r="M67" s="1019" t="s">
        <v>2712</v>
      </c>
      <c r="N67" s="102" t="s">
        <v>124</v>
      </c>
      <c r="O67" s="1020" t="s">
        <v>147</v>
      </c>
      <c r="P67" s="102" t="s">
        <v>4169</v>
      </c>
      <c r="Q67" s="149" t="s">
        <v>1511</v>
      </c>
      <c r="R67" s="102" t="s">
        <v>5182</v>
      </c>
      <c r="S67" s="102" t="s">
        <v>5183</v>
      </c>
      <c r="T67" s="1014" t="s">
        <v>4680</v>
      </c>
      <c r="U67" s="1013" t="s">
        <v>250</v>
      </c>
      <c r="V67" s="81" t="str">
        <f>[18]Questionnaire!C91</f>
        <v>Danone</v>
      </c>
      <c r="W67" s="81" t="str">
        <f>[18]Questionnaire!D91</f>
        <v>Foods</v>
      </c>
      <c r="X67" s="81" t="str">
        <f>[1]Questionnaire!C145</f>
        <v>Buenos Aires Government</v>
      </c>
      <c r="Y67" s="81" t="str">
        <f>[1]Questionnaire!D145</f>
        <v>Government</v>
      </c>
      <c r="Z67" s="81" t="str">
        <f>[19]Questionnaire!C115</f>
        <v>Name</v>
      </c>
      <c r="AA67" s="81" t="str">
        <f>[19]Questionnaire!D115</f>
        <v>Industry</v>
      </c>
    </row>
    <row r="68" spans="1:27">
      <c r="A68" s="88" t="s">
        <v>2928</v>
      </c>
      <c r="B68" s="1018">
        <v>0</v>
      </c>
      <c r="C68" s="1017">
        <v>0</v>
      </c>
      <c r="D68" s="1018">
        <v>0</v>
      </c>
      <c r="E68" s="1017">
        <v>0</v>
      </c>
      <c r="F68" s="1018">
        <v>0</v>
      </c>
      <c r="G68" s="1017">
        <v>0</v>
      </c>
      <c r="H68" s="1018">
        <v>0</v>
      </c>
      <c r="I68" s="1017">
        <v>0</v>
      </c>
      <c r="J68" s="148" t="s">
        <v>124</v>
      </c>
      <c r="K68" s="1019" t="s">
        <v>147</v>
      </c>
      <c r="L68" s="148" t="s">
        <v>124</v>
      </c>
      <c r="M68" s="1019" t="s">
        <v>147</v>
      </c>
      <c r="N68" s="102" t="s">
        <v>777</v>
      </c>
      <c r="O68" s="1020" t="s">
        <v>147</v>
      </c>
      <c r="P68" s="102" t="s">
        <v>3442</v>
      </c>
      <c r="Q68" s="149" t="s">
        <v>147</v>
      </c>
      <c r="R68" s="102">
        <v>0</v>
      </c>
      <c r="S68" s="102">
        <v>0</v>
      </c>
      <c r="T68" s="1014" t="s">
        <v>219</v>
      </c>
      <c r="U68" s="1013" t="s">
        <v>355</v>
      </c>
      <c r="V68" s="81" t="str">
        <f>[18]Questionnaire!C92</f>
        <v>Nike</v>
      </c>
      <c r="W68" s="81" t="str">
        <f>[18]Questionnaire!D92</f>
        <v>Textile</v>
      </c>
      <c r="X68" s="81" t="str">
        <f>[1]Questionnaire!C146</f>
        <v>Danone</v>
      </c>
      <c r="Y68" s="81" t="str">
        <f>[1]Questionnaire!D146</f>
        <v>Foods</v>
      </c>
      <c r="Z68" s="81" t="str">
        <f>[19]Questionnaire!C116</f>
        <v>Name</v>
      </c>
      <c r="AA68" s="81" t="str">
        <f>[19]Questionnaire!D116</f>
        <v>Industry</v>
      </c>
    </row>
    <row r="69" spans="1:27">
      <c r="A69" s="88" t="s">
        <v>2929</v>
      </c>
      <c r="B69" s="1018">
        <v>0</v>
      </c>
      <c r="C69" s="1017">
        <v>0</v>
      </c>
      <c r="D69" s="1018">
        <v>0</v>
      </c>
      <c r="E69" s="1017">
        <v>0</v>
      </c>
      <c r="F69" s="1018">
        <v>0</v>
      </c>
      <c r="G69" s="1017">
        <v>0</v>
      </c>
      <c r="H69" s="1018">
        <v>0</v>
      </c>
      <c r="I69" s="1017">
        <v>0</v>
      </c>
      <c r="J69" s="148" t="s">
        <v>2330</v>
      </c>
      <c r="K69" s="1019" t="s">
        <v>355</v>
      </c>
      <c r="L69" s="148" t="s">
        <v>2330</v>
      </c>
      <c r="M69" s="1019" t="s">
        <v>355</v>
      </c>
      <c r="N69" s="102" t="s">
        <v>244</v>
      </c>
      <c r="O69" s="1020" t="s">
        <v>355</v>
      </c>
      <c r="P69" s="102" t="s">
        <v>124</v>
      </c>
      <c r="Q69" s="149" t="s">
        <v>147</v>
      </c>
      <c r="R69" s="102">
        <v>0</v>
      </c>
      <c r="S69" s="102">
        <v>0</v>
      </c>
      <c r="T69" s="1014" t="s">
        <v>4566</v>
      </c>
      <c r="U69" s="1013" t="s">
        <v>2510</v>
      </c>
      <c r="V69" s="81" t="str">
        <f>[18]Questionnaire!C93</f>
        <v>DirecTV</v>
      </c>
      <c r="W69" s="81" t="str">
        <f>[18]Questionnaire!D93</f>
        <v>TV</v>
      </c>
      <c r="X69" s="81" t="str">
        <f>[1]Questionnaire!C147</f>
        <v>Nike</v>
      </c>
      <c r="Y69" s="81" t="str">
        <f>[1]Questionnaire!D147</f>
        <v>Textile</v>
      </c>
      <c r="Z69" s="81" t="str">
        <f>[19]Questionnaire!C117</f>
        <v>Name</v>
      </c>
      <c r="AA69" s="81" t="str">
        <f>[19]Questionnaire!D117</f>
        <v>Industry</v>
      </c>
    </row>
    <row r="70" spans="1:27">
      <c r="A70" s="88" t="s">
        <v>2930</v>
      </c>
      <c r="B70" s="1018">
        <v>0</v>
      </c>
      <c r="C70" s="1017">
        <v>0</v>
      </c>
      <c r="D70" s="1018">
        <v>0</v>
      </c>
      <c r="E70" s="1017">
        <v>0</v>
      </c>
      <c r="F70" s="1018">
        <v>0</v>
      </c>
      <c r="G70" s="1017">
        <v>0</v>
      </c>
      <c r="H70" s="1018">
        <v>0</v>
      </c>
      <c r="I70" s="1017">
        <v>0</v>
      </c>
      <c r="J70" s="1018">
        <v>0</v>
      </c>
      <c r="K70" s="1017">
        <v>0</v>
      </c>
      <c r="L70" s="1018" t="s">
        <v>3048</v>
      </c>
      <c r="M70" s="1017" t="s">
        <v>3049</v>
      </c>
      <c r="N70" s="102" t="s">
        <v>218</v>
      </c>
      <c r="O70" s="1020" t="s">
        <v>3559</v>
      </c>
      <c r="P70" s="102" t="s">
        <v>1961</v>
      </c>
      <c r="Q70" s="149" t="s">
        <v>447</v>
      </c>
      <c r="R70" s="102">
        <v>0</v>
      </c>
      <c r="S70" s="102">
        <v>0</v>
      </c>
      <c r="T70" s="1014" t="s">
        <v>4681</v>
      </c>
      <c r="U70" s="1013" t="s">
        <v>358</v>
      </c>
      <c r="V70" s="81" t="str">
        <f>[18]Questionnaire!C94</f>
        <v>Feria del Libro</v>
      </c>
      <c r="W70" s="81" t="str">
        <f>[18]Questionnaire!D94</f>
        <v>Event</v>
      </c>
      <c r="X70" s="81" t="str">
        <f>[1]Questionnaire!C148</f>
        <v>DirecTV</v>
      </c>
      <c r="Y70" s="81" t="str">
        <f>[1]Questionnaire!D148</f>
        <v>TV</v>
      </c>
      <c r="Z70" s="81" t="str">
        <f>[19]Questionnaire!C118</f>
        <v>Name</v>
      </c>
      <c r="AA70" s="81" t="str">
        <f>[19]Questionnaire!D118</f>
        <v>Industry</v>
      </c>
    </row>
    <row r="71" spans="1:27">
      <c r="A71" s="88" t="s">
        <v>2931</v>
      </c>
      <c r="B71" s="1018">
        <v>0</v>
      </c>
      <c r="C71" s="1017">
        <v>0</v>
      </c>
      <c r="D71" s="1018">
        <v>0</v>
      </c>
      <c r="E71" s="1017">
        <v>0</v>
      </c>
      <c r="F71" s="1018">
        <v>0</v>
      </c>
      <c r="G71" s="1017">
        <v>0</v>
      </c>
      <c r="H71" s="1018">
        <v>0</v>
      </c>
      <c r="I71" s="1017">
        <v>0</v>
      </c>
      <c r="J71" s="1018">
        <v>0</v>
      </c>
      <c r="K71" s="1017">
        <v>0</v>
      </c>
      <c r="L71" s="1018" t="s">
        <v>850</v>
      </c>
      <c r="M71" s="1017" t="s">
        <v>447</v>
      </c>
      <c r="N71" s="102" t="s">
        <v>3560</v>
      </c>
      <c r="O71" s="1020" t="s">
        <v>2248</v>
      </c>
      <c r="P71" s="102" t="s">
        <v>4170</v>
      </c>
      <c r="Q71" s="149" t="s">
        <v>4171</v>
      </c>
      <c r="R71" s="102">
        <v>0</v>
      </c>
      <c r="S71" s="102">
        <v>0</v>
      </c>
      <c r="T71" s="1014" t="s">
        <v>4682</v>
      </c>
      <c r="U71" s="1013" t="s">
        <v>334</v>
      </c>
      <c r="V71" s="81" t="str">
        <f>[18]Questionnaire!C95</f>
        <v>Name</v>
      </c>
      <c r="W71" s="81" t="str">
        <f>[18]Questionnaire!D95</f>
        <v>Industry</v>
      </c>
      <c r="X71" s="81" t="str">
        <f>[1]Questionnaire!C149</f>
        <v>Feria del Libro</v>
      </c>
      <c r="Y71" s="81" t="str">
        <f>[1]Questionnaire!D149</f>
        <v>Event</v>
      </c>
      <c r="Z71" s="81" t="str">
        <f>[19]Questionnaire!C119</f>
        <v>Name</v>
      </c>
      <c r="AA71" s="81" t="str">
        <f>[19]Questionnaire!D119</f>
        <v>Industry</v>
      </c>
    </row>
    <row r="72" spans="1:27">
      <c r="A72" s="126"/>
      <c r="B72" s="89"/>
      <c r="C72" s="89"/>
      <c r="D72" s="125"/>
      <c r="E72" s="89"/>
      <c r="F72" s="125"/>
      <c r="G72" s="125"/>
      <c r="H72" s="121"/>
      <c r="I72" s="121"/>
      <c r="J72" s="150"/>
      <c r="K72" s="150"/>
      <c r="L72" s="89"/>
      <c r="M72" s="89"/>
      <c r="N72" s="102"/>
      <c r="O72" s="102"/>
      <c r="P72" s="102"/>
      <c r="Q72" s="102"/>
      <c r="R72" s="89"/>
      <c r="S72" s="89"/>
      <c r="T72" s="611"/>
      <c r="U72" s="611"/>
    </row>
    <row r="73" spans="1:27" ht="15.75">
      <c r="A73" s="83"/>
      <c r="B73" s="1460">
        <v>2010</v>
      </c>
      <c r="C73" s="1460"/>
      <c r="D73" s="1460">
        <v>2011</v>
      </c>
      <c r="E73" s="1460"/>
      <c r="F73" s="1460" t="s">
        <v>1185</v>
      </c>
      <c r="G73" s="1460"/>
      <c r="H73" s="1464">
        <v>2012</v>
      </c>
      <c r="I73" s="1464"/>
      <c r="J73" s="1460" t="s">
        <v>2325</v>
      </c>
      <c r="K73" s="1460"/>
      <c r="L73" s="1460" t="s">
        <v>2913</v>
      </c>
      <c r="M73" s="1460"/>
      <c r="N73" s="1460" t="s">
        <v>3553</v>
      </c>
      <c r="O73" s="1460"/>
      <c r="P73" s="1462" t="s">
        <v>4165</v>
      </c>
      <c r="Q73" s="1462"/>
      <c r="R73" s="1462" t="s">
        <v>4674</v>
      </c>
      <c r="S73" s="1462"/>
      <c r="T73" s="1460" t="s">
        <v>4675</v>
      </c>
      <c r="U73" s="1463"/>
      <c r="V73" s="1460" t="s">
        <v>5846</v>
      </c>
      <c r="W73" s="1460"/>
      <c r="X73" s="1460" t="s">
        <v>6494</v>
      </c>
      <c r="Y73" s="1460"/>
      <c r="Z73" s="1461" t="s">
        <v>6914</v>
      </c>
      <c r="AA73" s="1461"/>
    </row>
    <row r="74" spans="1:27" ht="15.75">
      <c r="A74" s="83" t="s">
        <v>68</v>
      </c>
      <c r="B74" s="781" t="s">
        <v>95</v>
      </c>
      <c r="C74" s="781" t="s">
        <v>96</v>
      </c>
      <c r="D74" s="781" t="s">
        <v>95</v>
      </c>
      <c r="E74" s="781" t="s">
        <v>96</v>
      </c>
      <c r="F74" s="781" t="s">
        <v>95</v>
      </c>
      <c r="G74" s="781" t="s">
        <v>96</v>
      </c>
      <c r="H74" s="782" t="s">
        <v>95</v>
      </c>
      <c r="I74" s="782" t="s">
        <v>96</v>
      </c>
      <c r="J74" s="781" t="s">
        <v>95</v>
      </c>
      <c r="K74" s="781" t="s">
        <v>96</v>
      </c>
      <c r="L74" s="781" t="s">
        <v>95</v>
      </c>
      <c r="M74" s="781" t="s">
        <v>96</v>
      </c>
      <c r="N74" s="781" t="s">
        <v>95</v>
      </c>
      <c r="O74" s="781" t="s">
        <v>96</v>
      </c>
      <c r="P74" s="783" t="s">
        <v>95</v>
      </c>
      <c r="Q74" s="783" t="s">
        <v>96</v>
      </c>
      <c r="R74" s="783" t="s">
        <v>95</v>
      </c>
      <c r="S74" s="783" t="s">
        <v>96</v>
      </c>
      <c r="T74" s="1348" t="s">
        <v>95</v>
      </c>
      <c r="U74" s="1351" t="s">
        <v>96</v>
      </c>
      <c r="V74" s="1348" t="s">
        <v>95</v>
      </c>
      <c r="W74" s="1348" t="s">
        <v>96</v>
      </c>
      <c r="X74" s="1348" t="s">
        <v>95</v>
      </c>
      <c r="Y74" s="1348" t="s">
        <v>96</v>
      </c>
      <c r="Z74" s="786" t="s">
        <v>95</v>
      </c>
      <c r="AA74" s="786" t="s">
        <v>96</v>
      </c>
    </row>
    <row r="75" spans="1:27">
      <c r="A75" s="88" t="s">
        <v>2922</v>
      </c>
      <c r="B75" s="1018" t="s">
        <v>445</v>
      </c>
      <c r="C75" s="1017" t="s">
        <v>160</v>
      </c>
      <c r="D75" s="1018" t="s">
        <v>445</v>
      </c>
      <c r="E75" s="1017" t="s">
        <v>712</v>
      </c>
      <c r="F75" s="1018" t="s">
        <v>1386</v>
      </c>
      <c r="G75" s="1017" t="s">
        <v>250</v>
      </c>
      <c r="H75" s="1018" t="s">
        <v>1386</v>
      </c>
      <c r="I75" s="1017" t="s">
        <v>250</v>
      </c>
      <c r="J75" s="148" t="s">
        <v>1386</v>
      </c>
      <c r="K75" s="1019" t="s">
        <v>250</v>
      </c>
      <c r="L75" s="148" t="s">
        <v>1386</v>
      </c>
      <c r="M75" s="1019" t="s">
        <v>250</v>
      </c>
      <c r="N75" s="102" t="s">
        <v>1386</v>
      </c>
      <c r="O75" s="1020" t="s">
        <v>250</v>
      </c>
      <c r="P75" s="102" t="s">
        <v>1386</v>
      </c>
      <c r="Q75" s="149" t="s">
        <v>250</v>
      </c>
      <c r="R75" s="102" t="s">
        <v>3562</v>
      </c>
      <c r="S75" s="102" t="s">
        <v>160</v>
      </c>
      <c r="T75" s="1014" t="s">
        <v>1386</v>
      </c>
      <c r="U75" s="1013" t="s">
        <v>250</v>
      </c>
      <c r="V75" s="81" t="str">
        <f>[18]Questionnaire!C103</f>
        <v>BANCO GALICIA</v>
      </c>
      <c r="W75" s="81" t="str">
        <f>[18]Questionnaire!D103</f>
        <v>Bank</v>
      </c>
      <c r="X75" s="81" t="str">
        <f>[1]Questionnaire!C157</f>
        <v>Banco Galicia</v>
      </c>
      <c r="Y75" s="81" t="str">
        <f>[1]Questionnaire!D157</f>
        <v>Bank</v>
      </c>
      <c r="Z75" s="81" t="str">
        <f>[19]Questionnaire!C133</f>
        <v>Banco Galicia</v>
      </c>
      <c r="AA75" s="81" t="str">
        <f>[19]Questionnaire!D133</f>
        <v>Bank</v>
      </c>
    </row>
    <row r="76" spans="1:27">
      <c r="A76" s="88" t="s">
        <v>2923</v>
      </c>
      <c r="B76" s="1018" t="s">
        <v>446</v>
      </c>
      <c r="C76" s="1017" t="s">
        <v>250</v>
      </c>
      <c r="D76" s="1018" t="s">
        <v>446</v>
      </c>
      <c r="E76" s="1017" t="s">
        <v>250</v>
      </c>
      <c r="F76" s="1018" t="s">
        <v>146</v>
      </c>
      <c r="G76" s="1017" t="s">
        <v>147</v>
      </c>
      <c r="H76" s="1018" t="s">
        <v>146</v>
      </c>
      <c r="I76" s="1017" t="s">
        <v>147</v>
      </c>
      <c r="J76" s="148" t="s">
        <v>146</v>
      </c>
      <c r="K76" s="1019" t="s">
        <v>147</v>
      </c>
      <c r="L76" s="148" t="s">
        <v>146</v>
      </c>
      <c r="M76" s="1019" t="s">
        <v>147</v>
      </c>
      <c r="N76" s="102" t="s">
        <v>251</v>
      </c>
      <c r="O76" s="1020" t="s">
        <v>252</v>
      </c>
      <c r="P76" s="102" t="s">
        <v>251</v>
      </c>
      <c r="Q76" s="149" t="s">
        <v>252</v>
      </c>
      <c r="R76" s="102" t="s">
        <v>1386</v>
      </c>
      <c r="S76" s="102" t="s">
        <v>250</v>
      </c>
      <c r="T76" s="1014" t="s">
        <v>3562</v>
      </c>
      <c r="U76" s="1013" t="s">
        <v>160</v>
      </c>
      <c r="V76" s="81" t="str">
        <f>[18]Questionnaire!C104</f>
        <v>YPF</v>
      </c>
      <c r="W76" s="81" t="str">
        <f>[18]Questionnaire!D104</f>
        <v>Oil</v>
      </c>
      <c r="X76" s="81" t="str">
        <f>[1]Questionnaire!C158</f>
        <v>YPF</v>
      </c>
      <c r="Y76" s="81" t="str">
        <f>[1]Questionnaire!D158</f>
        <v>Oil</v>
      </c>
      <c r="Z76" s="81" t="str">
        <f>[19]Questionnaire!C134</f>
        <v>Burger King</v>
      </c>
      <c r="AA76" s="81" t="str">
        <f>[19]Questionnaire!D134</f>
        <v>Food</v>
      </c>
    </row>
    <row r="77" spans="1:27">
      <c r="A77" s="88" t="s">
        <v>2924</v>
      </c>
      <c r="B77" s="1018" t="s">
        <v>248</v>
      </c>
      <c r="C77" s="1017" t="s">
        <v>334</v>
      </c>
      <c r="D77" s="1018" t="s">
        <v>146</v>
      </c>
      <c r="E77" s="1017" t="s">
        <v>147</v>
      </c>
      <c r="F77" s="1018" t="s">
        <v>251</v>
      </c>
      <c r="G77" s="1017" t="s">
        <v>252</v>
      </c>
      <c r="H77" s="1018" t="s">
        <v>1738</v>
      </c>
      <c r="I77" s="1017" t="s">
        <v>250</v>
      </c>
      <c r="J77" s="148" t="s">
        <v>448</v>
      </c>
      <c r="K77" s="1019" t="s">
        <v>334</v>
      </c>
      <c r="L77" s="148" t="s">
        <v>448</v>
      </c>
      <c r="M77" s="1019" t="s">
        <v>334</v>
      </c>
      <c r="N77" s="102" t="s">
        <v>448</v>
      </c>
      <c r="O77" s="1020" t="s">
        <v>334</v>
      </c>
      <c r="P77" s="102" t="s">
        <v>448</v>
      </c>
      <c r="Q77" s="149" t="s">
        <v>334</v>
      </c>
      <c r="R77" s="102" t="s">
        <v>251</v>
      </c>
      <c r="S77" s="102" t="s">
        <v>252</v>
      </c>
      <c r="T77" s="1014" t="s">
        <v>251</v>
      </c>
      <c r="U77" s="1013" t="s">
        <v>252</v>
      </c>
      <c r="V77" s="81" t="str">
        <f>[18]Questionnaire!C105</f>
        <v>TELEFONICA</v>
      </c>
      <c r="W77" s="81" t="str">
        <f>[18]Questionnaire!D105</f>
        <v>Communicatios</v>
      </c>
      <c r="X77" s="81" t="str">
        <f>[1]Questionnaire!C159</f>
        <v>Official Advertising</v>
      </c>
      <c r="Y77" s="81" t="str">
        <f>[1]Questionnaire!D159</f>
        <v>National</v>
      </c>
      <c r="Z77" s="81" t="str">
        <f>[19]Questionnaire!C135</f>
        <v>Mostaza</v>
      </c>
      <c r="AA77" s="81" t="str">
        <f>[19]Questionnaire!D135</f>
        <v>Food</v>
      </c>
    </row>
    <row r="78" spans="1:27" ht="30">
      <c r="A78" s="88" t="s">
        <v>2925</v>
      </c>
      <c r="B78" s="1018" t="s">
        <v>146</v>
      </c>
      <c r="C78" s="1017" t="s">
        <v>147</v>
      </c>
      <c r="D78" s="1018" t="s">
        <v>251</v>
      </c>
      <c r="E78" s="1017" t="s">
        <v>252</v>
      </c>
      <c r="F78" s="1018" t="s">
        <v>445</v>
      </c>
      <c r="G78" s="1017" t="s">
        <v>160</v>
      </c>
      <c r="H78" s="1018" t="s">
        <v>445</v>
      </c>
      <c r="I78" s="1017" t="s">
        <v>160</v>
      </c>
      <c r="J78" s="148" t="s">
        <v>1387</v>
      </c>
      <c r="K78" s="1019" t="s">
        <v>250</v>
      </c>
      <c r="L78" s="148" t="s">
        <v>251</v>
      </c>
      <c r="M78" s="1019" t="s">
        <v>316</v>
      </c>
      <c r="N78" s="102" t="s">
        <v>3561</v>
      </c>
      <c r="O78" s="1020" t="s">
        <v>960</v>
      </c>
      <c r="P78" s="102" t="s">
        <v>4172</v>
      </c>
      <c r="Q78" s="149" t="s">
        <v>250</v>
      </c>
      <c r="R78" s="102" t="s">
        <v>146</v>
      </c>
      <c r="S78" s="102" t="s">
        <v>147</v>
      </c>
      <c r="T78" s="1014" t="s">
        <v>448</v>
      </c>
      <c r="U78" s="1013" t="s">
        <v>334</v>
      </c>
      <c r="V78" s="81" t="str">
        <f>[18]Questionnaire!C106</f>
        <v>UCA</v>
      </c>
      <c r="W78" s="81" t="str">
        <f>[18]Questionnaire!D106</f>
        <v>Education</v>
      </c>
      <c r="X78" s="81" t="str">
        <f>[1]Questionnaire!C160</f>
        <v>Mercedes Benz</v>
      </c>
      <c r="Y78" s="81" t="str">
        <f>[1]Questionnaire!D160</f>
        <v>Auto</v>
      </c>
      <c r="Z78" s="81" t="str">
        <f>[19]Questionnaire!C136</f>
        <v>Official Advertisin</v>
      </c>
      <c r="AA78" s="81" t="str">
        <f>[19]Questionnaire!D136</f>
        <v>National</v>
      </c>
    </row>
    <row r="79" spans="1:27">
      <c r="A79" s="88" t="s">
        <v>2926</v>
      </c>
      <c r="B79" s="1018" t="s">
        <v>212</v>
      </c>
      <c r="C79" s="1017" t="s">
        <v>447</v>
      </c>
      <c r="D79" s="1018" t="s">
        <v>713</v>
      </c>
      <c r="E79" s="1017" t="s">
        <v>334</v>
      </c>
      <c r="F79" s="1018" t="s">
        <v>1387</v>
      </c>
      <c r="G79" s="1017" t="s">
        <v>250</v>
      </c>
      <c r="H79" s="1018" t="s">
        <v>448</v>
      </c>
      <c r="I79" s="1017" t="s">
        <v>334</v>
      </c>
      <c r="J79" s="148" t="s">
        <v>251</v>
      </c>
      <c r="K79" s="1019" t="s">
        <v>252</v>
      </c>
      <c r="L79" s="148" t="s">
        <v>1387</v>
      </c>
      <c r="M79" s="1019" t="s">
        <v>3050</v>
      </c>
      <c r="N79" s="102" t="s">
        <v>3562</v>
      </c>
      <c r="O79" s="1020" t="s">
        <v>160</v>
      </c>
      <c r="P79" s="102" t="s">
        <v>3562</v>
      </c>
      <c r="Q79" s="149" t="s">
        <v>160</v>
      </c>
      <c r="R79" s="102" t="s">
        <v>448</v>
      </c>
      <c r="S79" s="102" t="s">
        <v>334</v>
      </c>
      <c r="T79" s="1014" t="s">
        <v>2331</v>
      </c>
      <c r="U79" s="1013" t="s">
        <v>355</v>
      </c>
      <c r="V79" s="81" t="str">
        <f>[18]Questionnaire!C107</f>
        <v>MERCEDES BENZ</v>
      </c>
      <c r="W79" s="81" t="str">
        <f>[18]Questionnaire!D107</f>
        <v>Auto</v>
      </c>
      <c r="X79" s="81" t="str">
        <f>[1]Questionnaire!C161</f>
        <v>Volkswagen</v>
      </c>
      <c r="Y79" s="81" t="str">
        <f>[1]Questionnaire!D161</f>
        <v>Auto</v>
      </c>
      <c r="Z79" s="81" t="str">
        <f>[19]Questionnaire!C137</f>
        <v>Volkswagen</v>
      </c>
      <c r="AA79" s="81" t="str">
        <f>[19]Questionnaire!D137</f>
        <v>Auto</v>
      </c>
    </row>
    <row r="80" spans="1:27">
      <c r="A80" s="88" t="s">
        <v>2927</v>
      </c>
      <c r="B80" s="1018" t="s">
        <v>247</v>
      </c>
      <c r="C80" s="1017" t="s">
        <v>147</v>
      </c>
      <c r="D80" s="1018" t="s">
        <v>144</v>
      </c>
      <c r="E80" s="1017" t="s">
        <v>147</v>
      </c>
      <c r="F80" s="1018" t="s">
        <v>448</v>
      </c>
      <c r="G80" s="1017" t="s">
        <v>334</v>
      </c>
      <c r="H80" s="1018" t="s">
        <v>1093</v>
      </c>
      <c r="I80" s="1017" t="s">
        <v>1460</v>
      </c>
      <c r="J80" s="148" t="s">
        <v>2331</v>
      </c>
      <c r="K80" s="1019" t="s">
        <v>355</v>
      </c>
      <c r="L80" s="148" t="s">
        <v>2331</v>
      </c>
      <c r="M80" s="1019" t="s">
        <v>249</v>
      </c>
      <c r="N80" s="102" t="s">
        <v>146</v>
      </c>
      <c r="O80" s="1020" t="s">
        <v>147</v>
      </c>
      <c r="P80" s="102" t="s">
        <v>146</v>
      </c>
      <c r="Q80" s="149" t="s">
        <v>147</v>
      </c>
      <c r="R80" s="102" t="s">
        <v>1738</v>
      </c>
      <c r="S80" s="102" t="s">
        <v>250</v>
      </c>
      <c r="T80" s="1014" t="s">
        <v>146</v>
      </c>
      <c r="U80" s="1013" t="s">
        <v>147</v>
      </c>
      <c r="V80" s="81" t="str">
        <f>[18]Questionnaire!C108</f>
        <v>SWISS MEDICAL</v>
      </c>
      <c r="W80" s="81" t="str">
        <f>[18]Questionnaire!D108</f>
        <v>Health</v>
      </c>
      <c r="X80" s="81" t="str">
        <f>[1]Questionnaire!C162</f>
        <v>Telefonica</v>
      </c>
      <c r="Y80" s="81" t="str">
        <f>[1]Questionnaire!D162</f>
        <v>Communications</v>
      </c>
      <c r="Z80" s="81" t="str">
        <f>[19]Questionnaire!C138</f>
        <v>Mercedes Benz</v>
      </c>
      <c r="AA80" s="81" t="str">
        <f>[19]Questionnaire!D138</f>
        <v>Auto</v>
      </c>
    </row>
    <row r="81" spans="1:27">
      <c r="A81" s="88" t="s">
        <v>2928</v>
      </c>
      <c r="B81" s="1018" t="s">
        <v>118</v>
      </c>
      <c r="C81" s="1017" t="s">
        <v>355</v>
      </c>
      <c r="D81" s="1018" t="s">
        <v>714</v>
      </c>
      <c r="E81" s="1017" t="s">
        <v>334</v>
      </c>
      <c r="F81" s="1018" t="s">
        <v>1388</v>
      </c>
      <c r="G81" s="1017" t="s">
        <v>147</v>
      </c>
      <c r="H81" s="1018" t="s">
        <v>449</v>
      </c>
      <c r="I81" s="1017" t="s">
        <v>147</v>
      </c>
      <c r="J81" s="148" t="s">
        <v>173</v>
      </c>
      <c r="K81" s="1019" t="s">
        <v>709</v>
      </c>
      <c r="L81" s="148" t="s">
        <v>283</v>
      </c>
      <c r="M81" s="1019" t="s">
        <v>334</v>
      </c>
      <c r="N81" s="102" t="s">
        <v>1738</v>
      </c>
      <c r="O81" s="1020" t="s">
        <v>250</v>
      </c>
      <c r="P81" s="102" t="s">
        <v>216</v>
      </c>
      <c r="Q81" s="149" t="s">
        <v>334</v>
      </c>
      <c r="R81" s="102" t="s">
        <v>5184</v>
      </c>
      <c r="S81" s="102" t="s">
        <v>250</v>
      </c>
      <c r="T81" s="1014" t="s">
        <v>710</v>
      </c>
      <c r="U81" s="1013" t="s">
        <v>447</v>
      </c>
      <c r="V81" s="81" t="str">
        <f>[18]Questionnaire!C109</f>
        <v>GALENO</v>
      </c>
      <c r="W81" s="81" t="str">
        <f>[18]Questionnaire!D109</f>
        <v>Health</v>
      </c>
      <c r="X81" s="81" t="str">
        <f>[1]Questionnaire!C163</f>
        <v>Banco Santander Rio</v>
      </c>
      <c r="Y81" s="81" t="str">
        <f>[1]Questionnaire!D163</f>
        <v>Bank</v>
      </c>
      <c r="Z81" s="81" t="str">
        <f>[19]Questionnaire!C139</f>
        <v>Pampa Energia</v>
      </c>
      <c r="AA81" s="81" t="str">
        <f>[19]Questionnaire!D139</f>
        <v>Energy</v>
      </c>
    </row>
    <row r="82" spans="1:27">
      <c r="A82" s="88" t="s">
        <v>2929</v>
      </c>
      <c r="B82" s="1018" t="s">
        <v>448</v>
      </c>
      <c r="C82" s="1017" t="s">
        <v>334</v>
      </c>
      <c r="D82" s="1018" t="s">
        <v>173</v>
      </c>
      <c r="E82" s="1017" t="s">
        <v>709</v>
      </c>
      <c r="F82" s="1018" t="s">
        <v>212</v>
      </c>
      <c r="G82" s="1017" t="s">
        <v>1389</v>
      </c>
      <c r="H82" s="1018" t="s">
        <v>144</v>
      </c>
      <c r="I82" s="1017" t="s">
        <v>147</v>
      </c>
      <c r="J82" s="148" t="s">
        <v>2332</v>
      </c>
      <c r="K82" s="1019" t="s">
        <v>250</v>
      </c>
      <c r="L82" s="148" t="s">
        <v>1739</v>
      </c>
      <c r="M82" s="1019" t="s">
        <v>960</v>
      </c>
      <c r="N82" s="102" t="s">
        <v>2334</v>
      </c>
      <c r="O82" s="1020" t="s">
        <v>355</v>
      </c>
      <c r="P82" s="102" t="s">
        <v>2334</v>
      </c>
      <c r="Q82" s="149" t="s">
        <v>355</v>
      </c>
      <c r="R82" s="102" t="s">
        <v>2334</v>
      </c>
      <c r="S82" s="102" t="s">
        <v>249</v>
      </c>
      <c r="T82" s="1014" t="s">
        <v>4871</v>
      </c>
      <c r="U82" s="1013" t="s">
        <v>12</v>
      </c>
      <c r="V82" s="81" t="str">
        <f>[18]Questionnaire!C110</f>
        <v>OSDE</v>
      </c>
      <c r="W82" s="81" t="str">
        <f>[18]Questionnaire!D110</f>
        <v>Health</v>
      </c>
      <c r="X82" s="81" t="str">
        <f>[1]Questionnaire!C164</f>
        <v>Banco Hipotecario</v>
      </c>
      <c r="Y82" s="81" t="str">
        <f>[1]Questionnaire!D164</f>
        <v>Bank</v>
      </c>
      <c r="Z82" s="81" t="str">
        <f>[19]Questionnaire!C140</f>
        <v>Banco Santander</v>
      </c>
      <c r="AA82" s="81" t="str">
        <f>[19]Questionnaire!D140</f>
        <v>Bank</v>
      </c>
    </row>
    <row r="83" spans="1:27">
      <c r="A83" s="88" t="s">
        <v>2930</v>
      </c>
      <c r="B83" s="1018" t="s">
        <v>449</v>
      </c>
      <c r="C83" s="1017" t="s">
        <v>147</v>
      </c>
      <c r="D83" s="1018" t="s">
        <v>708</v>
      </c>
      <c r="E83" s="1017" t="s">
        <v>709</v>
      </c>
      <c r="F83" s="1018" t="s">
        <v>144</v>
      </c>
      <c r="G83" s="1017" t="s">
        <v>147</v>
      </c>
      <c r="H83" s="1018" t="s">
        <v>1739</v>
      </c>
      <c r="I83" s="1017" t="s">
        <v>960</v>
      </c>
      <c r="J83" s="1018" t="s">
        <v>2333</v>
      </c>
      <c r="K83" s="1017" t="s">
        <v>147</v>
      </c>
      <c r="L83" s="1018" t="s">
        <v>173</v>
      </c>
      <c r="M83" s="1017" t="s">
        <v>3051</v>
      </c>
      <c r="N83" s="102" t="s">
        <v>3563</v>
      </c>
      <c r="O83" s="1020" t="s">
        <v>334</v>
      </c>
      <c r="P83" s="102" t="s">
        <v>4173</v>
      </c>
      <c r="Q83" s="149" t="s">
        <v>4174</v>
      </c>
      <c r="R83" s="102" t="s">
        <v>5185</v>
      </c>
      <c r="S83" s="102" t="s">
        <v>5186</v>
      </c>
      <c r="T83" s="1014" t="s">
        <v>4872</v>
      </c>
      <c r="U83" s="1013" t="s">
        <v>4873</v>
      </c>
      <c r="V83" s="81" t="str">
        <f>[18]Questionnaire!C111</f>
        <v>BRANCA</v>
      </c>
      <c r="W83" s="81" t="str">
        <f>[18]Questionnaire!D111</f>
        <v>Alcohol</v>
      </c>
      <c r="X83" s="81" t="str">
        <f>[1]Questionnaire!C165</f>
        <v>General Motors</v>
      </c>
      <c r="Y83" s="81" t="str">
        <f>[1]Questionnaire!D165</f>
        <v>Auto</v>
      </c>
      <c r="Z83" s="81" t="str">
        <f>[19]Questionnaire!C141</f>
        <v>YPF</v>
      </c>
      <c r="AA83" s="81" t="str">
        <f>[19]Questionnaire!D141</f>
        <v>Oil</v>
      </c>
    </row>
    <row r="84" spans="1:27" ht="30">
      <c r="A84" s="88" t="s">
        <v>2931</v>
      </c>
      <c r="B84" s="1018" t="s">
        <v>251</v>
      </c>
      <c r="C84" s="1017" t="s">
        <v>252</v>
      </c>
      <c r="D84" s="1018" t="s">
        <v>248</v>
      </c>
      <c r="E84" s="1017" t="s">
        <v>334</v>
      </c>
      <c r="F84" s="1018" t="s">
        <v>173</v>
      </c>
      <c r="G84" s="1017" t="s">
        <v>709</v>
      </c>
      <c r="H84" s="1018" t="s">
        <v>1740</v>
      </c>
      <c r="I84" s="1017" t="s">
        <v>1741</v>
      </c>
      <c r="J84" s="1018" t="s">
        <v>2334</v>
      </c>
      <c r="K84" s="1017" t="s">
        <v>355</v>
      </c>
      <c r="L84" s="1018" t="s">
        <v>3052</v>
      </c>
      <c r="M84" s="1017" t="s">
        <v>250</v>
      </c>
      <c r="N84" s="102" t="s">
        <v>777</v>
      </c>
      <c r="O84" s="1020" t="s">
        <v>147</v>
      </c>
      <c r="P84" s="102" t="s">
        <v>283</v>
      </c>
      <c r="Q84" s="149" t="s">
        <v>334</v>
      </c>
      <c r="R84" s="102" t="s">
        <v>5187</v>
      </c>
      <c r="S84" s="102" t="s">
        <v>549</v>
      </c>
      <c r="T84" s="1014" t="s">
        <v>1738</v>
      </c>
      <c r="U84" s="1013" t="s">
        <v>250</v>
      </c>
      <c r="V84" s="81" t="str">
        <f>[18]Questionnaire!C112</f>
        <v>USAL</v>
      </c>
      <c r="W84" s="81" t="str">
        <f>[18]Questionnaire!D112</f>
        <v>Education</v>
      </c>
      <c r="X84" s="81" t="str">
        <f>[1]Questionnaire!C166</f>
        <v>Osde</v>
      </c>
      <c r="Y84" s="81" t="str">
        <f>[1]Questionnaire!D166</f>
        <v>Health</v>
      </c>
      <c r="Z84" s="81" t="str">
        <f>[19]Questionnaire!C142</f>
        <v>OSDE</v>
      </c>
      <c r="AA84" s="81" t="str">
        <f>[19]Questionnaire!D142</f>
        <v>Health</v>
      </c>
    </row>
    <row r="85" spans="1:27">
      <c r="A85" s="126"/>
      <c r="B85" s="89"/>
      <c r="C85" s="89"/>
      <c r="D85" s="125"/>
      <c r="E85" s="89"/>
      <c r="F85" s="125"/>
      <c r="G85" s="125"/>
      <c r="H85" s="121"/>
      <c r="I85" s="121"/>
      <c r="J85" s="125"/>
      <c r="K85" s="125"/>
      <c r="L85" s="89"/>
      <c r="M85" s="89"/>
      <c r="N85" s="102"/>
      <c r="O85" s="102"/>
      <c r="P85" s="102"/>
      <c r="Q85" s="102"/>
      <c r="R85" s="89"/>
      <c r="S85" s="89"/>
      <c r="T85" s="611"/>
      <c r="U85" s="611"/>
    </row>
    <row r="86" spans="1:27" ht="15.75">
      <c r="A86" s="83"/>
      <c r="B86" s="1460">
        <v>2010</v>
      </c>
      <c r="C86" s="1460"/>
      <c r="D86" s="1460">
        <v>2011</v>
      </c>
      <c r="E86" s="1460"/>
      <c r="F86" s="1460" t="s">
        <v>1185</v>
      </c>
      <c r="G86" s="1460"/>
      <c r="H86" s="1464">
        <v>2012</v>
      </c>
      <c r="I86" s="1464"/>
      <c r="J86" s="1460" t="s">
        <v>2325</v>
      </c>
      <c r="K86" s="1460"/>
      <c r="L86" s="1460" t="s">
        <v>2913</v>
      </c>
      <c r="M86" s="1460"/>
      <c r="N86" s="1460" t="s">
        <v>3553</v>
      </c>
      <c r="O86" s="1460"/>
      <c r="P86" s="1462" t="s">
        <v>4165</v>
      </c>
      <c r="Q86" s="1462"/>
      <c r="R86" s="1462" t="s">
        <v>4674</v>
      </c>
      <c r="S86" s="1462"/>
      <c r="T86" s="1460" t="s">
        <v>4675</v>
      </c>
      <c r="U86" s="1463"/>
      <c r="V86" s="1460" t="s">
        <v>5846</v>
      </c>
      <c r="W86" s="1460"/>
      <c r="X86" s="1460" t="s">
        <v>6494</v>
      </c>
      <c r="Y86" s="1460"/>
      <c r="Z86" s="1461" t="s">
        <v>6914</v>
      </c>
      <c r="AA86" s="1461"/>
    </row>
    <row r="87" spans="1:27" ht="15.75">
      <c r="A87" s="83" t="s">
        <v>97</v>
      </c>
      <c r="B87" s="781" t="s">
        <v>95</v>
      </c>
      <c r="C87" s="781" t="s">
        <v>96</v>
      </c>
      <c r="D87" s="781" t="s">
        <v>95</v>
      </c>
      <c r="E87" s="781" t="s">
        <v>96</v>
      </c>
      <c r="F87" s="781" t="s">
        <v>95</v>
      </c>
      <c r="G87" s="781" t="s">
        <v>96</v>
      </c>
      <c r="H87" s="782" t="s">
        <v>95</v>
      </c>
      <c r="I87" s="782" t="s">
        <v>96</v>
      </c>
      <c r="J87" s="781" t="s">
        <v>95</v>
      </c>
      <c r="K87" s="781" t="s">
        <v>96</v>
      </c>
      <c r="L87" s="781" t="s">
        <v>95</v>
      </c>
      <c r="M87" s="781" t="s">
        <v>96</v>
      </c>
      <c r="N87" s="781" t="s">
        <v>95</v>
      </c>
      <c r="O87" s="781" t="s">
        <v>96</v>
      </c>
      <c r="P87" s="783" t="s">
        <v>95</v>
      </c>
      <c r="Q87" s="783" t="s">
        <v>96</v>
      </c>
      <c r="R87" s="783" t="s">
        <v>95</v>
      </c>
      <c r="S87" s="783" t="s">
        <v>96</v>
      </c>
      <c r="T87" s="1348" t="s">
        <v>95</v>
      </c>
      <c r="U87" s="1351" t="s">
        <v>96</v>
      </c>
      <c r="V87" s="1348" t="s">
        <v>95</v>
      </c>
      <c r="W87" s="1348" t="s">
        <v>96</v>
      </c>
      <c r="X87" s="1348" t="s">
        <v>95</v>
      </c>
      <c r="Y87" s="1348" t="s">
        <v>96</v>
      </c>
      <c r="Z87" s="786" t="s">
        <v>95</v>
      </c>
      <c r="AA87" s="786" t="s">
        <v>96</v>
      </c>
    </row>
    <row r="88" spans="1:27" ht="30" customHeight="1">
      <c r="A88" s="88" t="s">
        <v>2922</v>
      </c>
      <c r="B88" s="1018" t="s">
        <v>251</v>
      </c>
      <c r="C88" s="1017" t="s">
        <v>252</v>
      </c>
      <c r="D88" s="1018" t="s">
        <v>448</v>
      </c>
      <c r="E88" s="1017" t="s">
        <v>334</v>
      </c>
      <c r="F88" s="1018" t="s">
        <v>251</v>
      </c>
      <c r="G88" s="1017" t="s">
        <v>252</v>
      </c>
      <c r="H88" s="1018" t="s">
        <v>251</v>
      </c>
      <c r="I88" s="1017" t="s">
        <v>252</v>
      </c>
      <c r="J88" s="148" t="s">
        <v>2335</v>
      </c>
      <c r="K88" s="1019" t="s">
        <v>1390</v>
      </c>
      <c r="L88" s="148" t="s">
        <v>251</v>
      </c>
      <c r="M88" s="1019" t="s">
        <v>252</v>
      </c>
      <c r="N88" s="102" t="s">
        <v>251</v>
      </c>
      <c r="O88" s="1020" t="s">
        <v>3564</v>
      </c>
      <c r="P88" s="102" t="s">
        <v>251</v>
      </c>
      <c r="Q88" s="149" t="s">
        <v>3564</v>
      </c>
      <c r="R88" s="102" t="s">
        <v>1225</v>
      </c>
      <c r="S88" s="102" t="s">
        <v>1225</v>
      </c>
      <c r="T88" s="1014" t="s">
        <v>251</v>
      </c>
      <c r="U88" s="1013" t="s">
        <v>252</v>
      </c>
    </row>
    <row r="89" spans="1:27">
      <c r="A89" s="88" t="s">
        <v>2923</v>
      </c>
      <c r="B89" s="1018" t="s">
        <v>253</v>
      </c>
      <c r="C89" s="1017" t="s">
        <v>305</v>
      </c>
      <c r="D89" s="1018" t="s">
        <v>708</v>
      </c>
      <c r="E89" s="1017" t="s">
        <v>709</v>
      </c>
      <c r="F89" s="1018" t="s">
        <v>448</v>
      </c>
      <c r="G89" s="1017" t="s">
        <v>1390</v>
      </c>
      <c r="H89" s="1018" t="s">
        <v>799</v>
      </c>
      <c r="I89" s="1017" t="s">
        <v>1742</v>
      </c>
      <c r="J89" s="148" t="s">
        <v>499</v>
      </c>
      <c r="K89" s="1019" t="s">
        <v>447</v>
      </c>
      <c r="L89" s="148" t="s">
        <v>799</v>
      </c>
      <c r="M89" s="1019" t="s">
        <v>1742</v>
      </c>
      <c r="N89" s="102" t="s">
        <v>3565</v>
      </c>
      <c r="O89" s="1020" t="s">
        <v>3566</v>
      </c>
      <c r="P89" s="102" t="s">
        <v>3565</v>
      </c>
      <c r="Q89" s="149" t="s">
        <v>3566</v>
      </c>
      <c r="R89" s="102"/>
      <c r="S89" s="102"/>
      <c r="T89" s="1014"/>
      <c r="U89" s="1013"/>
    </row>
    <row r="90" spans="1:27">
      <c r="A90" s="88" t="s">
        <v>2924</v>
      </c>
      <c r="B90" s="1018">
        <v>0</v>
      </c>
      <c r="C90" s="1017">
        <v>0</v>
      </c>
      <c r="D90" s="1018" t="s">
        <v>277</v>
      </c>
      <c r="E90" s="1017" t="s">
        <v>355</v>
      </c>
      <c r="F90" s="1018" t="s">
        <v>212</v>
      </c>
      <c r="G90" s="1017" t="s">
        <v>1389</v>
      </c>
      <c r="H90" s="1018" t="s">
        <v>1743</v>
      </c>
      <c r="I90" s="1017" t="s">
        <v>1390</v>
      </c>
      <c r="J90" s="148" t="s">
        <v>2336</v>
      </c>
      <c r="K90" s="1019" t="s">
        <v>2337</v>
      </c>
      <c r="L90" s="148" t="s">
        <v>1743</v>
      </c>
      <c r="M90" s="1019" t="s">
        <v>1390</v>
      </c>
      <c r="N90" s="102" t="s">
        <v>2336</v>
      </c>
      <c r="O90" s="1020" t="s">
        <v>2337</v>
      </c>
      <c r="P90" s="102" t="s">
        <v>2336</v>
      </c>
      <c r="Q90" s="149" t="s">
        <v>2337</v>
      </c>
      <c r="R90" s="102"/>
      <c r="S90" s="102"/>
      <c r="T90" s="1014"/>
      <c r="U90" s="1013"/>
    </row>
    <row r="91" spans="1:27">
      <c r="A91" s="88" t="s">
        <v>2925</v>
      </c>
      <c r="B91" s="1018">
        <v>0</v>
      </c>
      <c r="C91" s="1017">
        <v>0</v>
      </c>
      <c r="D91" s="1018" t="s">
        <v>710</v>
      </c>
      <c r="E91" s="1017" t="s">
        <v>711</v>
      </c>
      <c r="F91" s="1018">
        <v>0</v>
      </c>
      <c r="G91" s="1017">
        <v>0</v>
      </c>
      <c r="H91" s="1018" t="s">
        <v>448</v>
      </c>
      <c r="I91" s="1017" t="s">
        <v>1390</v>
      </c>
      <c r="J91" s="148">
        <v>0</v>
      </c>
      <c r="K91" s="1019">
        <v>0</v>
      </c>
      <c r="L91" s="148" t="s">
        <v>448</v>
      </c>
      <c r="M91" s="1019" t="s">
        <v>1390</v>
      </c>
      <c r="N91" s="1018">
        <v>0</v>
      </c>
      <c r="O91" s="1017">
        <v>0</v>
      </c>
      <c r="P91" s="1015">
        <v>0</v>
      </c>
      <c r="Q91" s="1016">
        <v>0</v>
      </c>
      <c r="R91" s="1015"/>
      <c r="S91" s="1015"/>
      <c r="T91" s="1014"/>
      <c r="U91" s="1013"/>
    </row>
    <row r="92" spans="1:27">
      <c r="A92" s="88" t="s">
        <v>2926</v>
      </c>
      <c r="B92" s="1018">
        <v>0</v>
      </c>
      <c r="C92" s="1017">
        <v>0</v>
      </c>
      <c r="D92" s="1018" t="s">
        <v>248</v>
      </c>
      <c r="E92" s="1017" t="s">
        <v>334</v>
      </c>
      <c r="F92" s="1018">
        <v>0</v>
      </c>
      <c r="G92" s="1017">
        <v>0</v>
      </c>
      <c r="H92" s="1018" t="s">
        <v>212</v>
      </c>
      <c r="I92" s="1017" t="s">
        <v>1389</v>
      </c>
      <c r="J92" s="148">
        <v>0</v>
      </c>
      <c r="K92" s="1019">
        <v>0</v>
      </c>
      <c r="L92" s="148" t="s">
        <v>212</v>
      </c>
      <c r="M92" s="1019" t="s">
        <v>1389</v>
      </c>
      <c r="N92" s="1018">
        <v>0</v>
      </c>
      <c r="O92" s="1017">
        <v>0</v>
      </c>
      <c r="P92" s="1015">
        <v>0</v>
      </c>
      <c r="Q92" s="1016">
        <v>0</v>
      </c>
      <c r="R92" s="1015"/>
      <c r="S92" s="1015"/>
      <c r="T92" s="1014"/>
      <c r="U92" s="1013"/>
    </row>
    <row r="93" spans="1:27">
      <c r="A93" s="88" t="s">
        <v>2927</v>
      </c>
      <c r="B93" s="1018">
        <v>0</v>
      </c>
      <c r="C93" s="1017">
        <v>0</v>
      </c>
      <c r="D93" s="1018" t="s">
        <v>253</v>
      </c>
      <c r="E93" s="1017" t="s">
        <v>305</v>
      </c>
      <c r="F93" s="1018">
        <v>0</v>
      </c>
      <c r="G93" s="1017">
        <v>0</v>
      </c>
      <c r="H93" s="1018" t="s">
        <v>277</v>
      </c>
      <c r="I93" s="1017" t="s">
        <v>355</v>
      </c>
      <c r="J93" s="148">
        <v>0</v>
      </c>
      <c r="K93" s="1019">
        <v>0</v>
      </c>
      <c r="L93" s="148" t="s">
        <v>277</v>
      </c>
      <c r="M93" s="1019" t="s">
        <v>355</v>
      </c>
      <c r="N93" s="1018">
        <v>0</v>
      </c>
      <c r="O93" s="1017">
        <v>0</v>
      </c>
      <c r="P93" s="1015">
        <v>0</v>
      </c>
      <c r="Q93" s="1016">
        <v>0</v>
      </c>
      <c r="R93" s="1015"/>
      <c r="S93" s="1015"/>
      <c r="T93" s="1014"/>
      <c r="U93" s="1013"/>
    </row>
    <row r="94" spans="1:27">
      <c r="A94" s="88" t="s">
        <v>2928</v>
      </c>
      <c r="B94" s="1018">
        <v>0</v>
      </c>
      <c r="C94" s="1017">
        <v>0</v>
      </c>
      <c r="D94" s="1018" t="s">
        <v>216</v>
      </c>
      <c r="E94" s="1017" t="s">
        <v>334</v>
      </c>
      <c r="F94" s="1018">
        <v>0</v>
      </c>
      <c r="G94" s="1017">
        <v>0</v>
      </c>
      <c r="H94" s="1018" t="s">
        <v>1744</v>
      </c>
      <c r="I94" s="1017" t="s">
        <v>355</v>
      </c>
      <c r="J94" s="148">
        <v>0</v>
      </c>
      <c r="K94" s="1019">
        <v>0</v>
      </c>
      <c r="L94" s="148" t="s">
        <v>1744</v>
      </c>
      <c r="M94" s="1019" t="s">
        <v>355</v>
      </c>
      <c r="N94" s="1018">
        <v>0</v>
      </c>
      <c r="O94" s="1017">
        <v>0</v>
      </c>
      <c r="P94" s="1015">
        <v>0</v>
      </c>
      <c r="Q94" s="1016">
        <v>0</v>
      </c>
      <c r="R94" s="1015"/>
      <c r="S94" s="1015"/>
      <c r="T94" s="1014"/>
      <c r="U94" s="1013"/>
    </row>
    <row r="95" spans="1:27">
      <c r="A95" s="88" t="s">
        <v>2929</v>
      </c>
      <c r="B95" s="1018">
        <v>0</v>
      </c>
      <c r="C95" s="1017">
        <v>0</v>
      </c>
      <c r="D95" s="1018" t="s">
        <v>251</v>
      </c>
      <c r="E95" s="1017" t="s">
        <v>252</v>
      </c>
      <c r="F95" s="1018">
        <v>0</v>
      </c>
      <c r="G95" s="1017">
        <v>0</v>
      </c>
      <c r="H95" s="1018">
        <v>0</v>
      </c>
      <c r="I95" s="1017">
        <v>0</v>
      </c>
      <c r="J95" s="148">
        <v>0</v>
      </c>
      <c r="K95" s="1019">
        <v>0</v>
      </c>
      <c r="L95" s="148" t="s">
        <v>219</v>
      </c>
      <c r="M95" s="1019" t="s">
        <v>355</v>
      </c>
      <c r="N95" s="1018">
        <v>0</v>
      </c>
      <c r="O95" s="1017">
        <v>0</v>
      </c>
      <c r="P95" s="1015">
        <v>0</v>
      </c>
      <c r="Q95" s="1016">
        <v>0</v>
      </c>
      <c r="R95" s="1015"/>
      <c r="S95" s="1015"/>
      <c r="T95" s="1014"/>
      <c r="U95" s="1013"/>
    </row>
    <row r="96" spans="1:27">
      <c r="A96" s="88" t="s">
        <v>2930</v>
      </c>
      <c r="B96" s="1018">
        <v>0</v>
      </c>
      <c r="C96" s="1017">
        <v>0</v>
      </c>
      <c r="D96" s="1018" t="s">
        <v>173</v>
      </c>
      <c r="E96" s="1017" t="s">
        <v>709</v>
      </c>
      <c r="F96" s="1018">
        <v>0</v>
      </c>
      <c r="G96" s="1017">
        <v>0</v>
      </c>
      <c r="H96" s="1018">
        <v>0</v>
      </c>
      <c r="I96" s="1017">
        <v>0</v>
      </c>
      <c r="J96" s="1018">
        <v>0</v>
      </c>
      <c r="K96" s="1017">
        <v>0</v>
      </c>
      <c r="L96" s="1018" t="s">
        <v>3053</v>
      </c>
      <c r="M96" s="1017" t="s">
        <v>3054</v>
      </c>
      <c r="N96" s="1018">
        <v>0</v>
      </c>
      <c r="O96" s="1017">
        <v>0</v>
      </c>
      <c r="P96" s="1015">
        <v>0</v>
      </c>
      <c r="Q96" s="1016">
        <v>0</v>
      </c>
      <c r="R96" s="1015"/>
      <c r="S96" s="1015"/>
      <c r="T96" s="1014"/>
      <c r="U96" s="1013"/>
    </row>
    <row r="97" spans="1:21">
      <c r="A97" s="88" t="s">
        <v>2931</v>
      </c>
      <c r="B97" s="1018">
        <v>0</v>
      </c>
      <c r="C97" s="1017">
        <v>0</v>
      </c>
      <c r="D97" s="1018">
        <v>0</v>
      </c>
      <c r="E97" s="1017">
        <v>0</v>
      </c>
      <c r="F97" s="1018">
        <v>0</v>
      </c>
      <c r="G97" s="1017">
        <v>0</v>
      </c>
      <c r="H97" s="1018">
        <v>0</v>
      </c>
      <c r="I97" s="1017">
        <v>0</v>
      </c>
      <c r="J97" s="1018">
        <v>0</v>
      </c>
      <c r="K97" s="1017">
        <v>0</v>
      </c>
      <c r="L97" s="1018"/>
      <c r="M97" s="1017"/>
      <c r="N97" s="1018">
        <v>0</v>
      </c>
      <c r="O97" s="1017">
        <v>0</v>
      </c>
      <c r="P97" s="1015">
        <v>0</v>
      </c>
      <c r="Q97" s="1016">
        <v>0</v>
      </c>
      <c r="R97" s="1015"/>
      <c r="S97" s="1015"/>
      <c r="T97" s="1014"/>
      <c r="U97" s="1013"/>
    </row>
    <row r="98" spans="1:21" ht="15" customHeight="1">
      <c r="T98" s="1014"/>
      <c r="U98" s="1013"/>
    </row>
  </sheetData>
  <mergeCells count="39">
    <mergeCell ref="B60:C60"/>
    <mergeCell ref="D60:E60"/>
    <mergeCell ref="F60:G60"/>
    <mergeCell ref="H60:I60"/>
    <mergeCell ref="J60:K60"/>
    <mergeCell ref="L60:M60"/>
    <mergeCell ref="N60:O60"/>
    <mergeCell ref="P60:Q60"/>
    <mergeCell ref="R60:S60"/>
    <mergeCell ref="T60:U60"/>
    <mergeCell ref="V60:W60"/>
    <mergeCell ref="X60:Y60"/>
    <mergeCell ref="Z60:AA60"/>
    <mergeCell ref="B73:C73"/>
    <mergeCell ref="D73:E73"/>
    <mergeCell ref="F73:G73"/>
    <mergeCell ref="H73:I73"/>
    <mergeCell ref="J73:K73"/>
    <mergeCell ref="L73:M73"/>
    <mergeCell ref="N73:O73"/>
    <mergeCell ref="P73:Q73"/>
    <mergeCell ref="R73:S73"/>
    <mergeCell ref="T73:U73"/>
    <mergeCell ref="V73:W73"/>
    <mergeCell ref="X73:Y73"/>
    <mergeCell ref="Z73:AA73"/>
    <mergeCell ref="B86:C86"/>
    <mergeCell ref="D86:E86"/>
    <mergeCell ref="F86:G86"/>
    <mergeCell ref="H86:I86"/>
    <mergeCell ref="J86:K86"/>
    <mergeCell ref="L86:M86"/>
    <mergeCell ref="Z86:AA86"/>
    <mergeCell ref="N86:O86"/>
    <mergeCell ref="P86:Q86"/>
    <mergeCell ref="R86:S86"/>
    <mergeCell ref="T86:U86"/>
    <mergeCell ref="V86:W86"/>
    <mergeCell ref="X86:Y86"/>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1"/>
  <sheetViews>
    <sheetView showGridLines="0" zoomScale="80" zoomScaleNormal="80" workbookViewId="0"/>
  </sheetViews>
  <sheetFormatPr defaultColWidth="20.7109375" defaultRowHeight="12.75"/>
  <cols>
    <col min="1" max="1" width="42.140625" style="543" customWidth="1"/>
    <col min="2" max="21" width="20.7109375" style="543" customWidth="1"/>
    <col min="22" max="22" width="20.7109375" style="543"/>
    <col min="23" max="23" width="36.140625" style="543" bestFit="1" customWidth="1"/>
    <col min="24" max="16384" width="20.7109375" style="543"/>
  </cols>
  <sheetData>
    <row r="1" spans="1:19" ht="15">
      <c r="A1" s="1"/>
      <c r="B1" s="8"/>
      <c r="C1" s="8"/>
      <c r="D1" s="2"/>
      <c r="E1" s="2"/>
      <c r="F1" s="2"/>
      <c r="G1" s="2"/>
      <c r="H1" s="2"/>
      <c r="I1" s="2"/>
      <c r="J1" s="2"/>
      <c r="K1" s="2"/>
      <c r="L1" s="2"/>
      <c r="M1" s="2"/>
      <c r="N1" s="2"/>
      <c r="O1" s="2"/>
      <c r="P1" s="2"/>
      <c r="Q1" s="2"/>
      <c r="R1" s="2"/>
      <c r="S1" s="2"/>
    </row>
    <row r="2" spans="1:19" ht="15">
      <c r="A2" s="1"/>
      <c r="B2" s="2"/>
      <c r="C2" s="2"/>
      <c r="D2" s="2"/>
      <c r="E2" s="2"/>
      <c r="F2" s="2"/>
      <c r="G2" s="2"/>
      <c r="H2" s="2"/>
      <c r="I2" s="2"/>
      <c r="J2" s="2"/>
      <c r="K2" s="2"/>
      <c r="L2" s="2"/>
      <c r="M2" s="2"/>
      <c r="N2" s="2"/>
      <c r="O2" s="2"/>
      <c r="P2" s="2"/>
      <c r="Q2" s="2"/>
      <c r="R2" s="2"/>
      <c r="S2" s="2"/>
    </row>
    <row r="3" spans="1:19" ht="15">
      <c r="A3" s="1"/>
      <c r="B3" s="2"/>
      <c r="C3" s="2"/>
      <c r="D3" s="2"/>
      <c r="E3" s="2"/>
      <c r="F3" s="2"/>
      <c r="G3" s="2"/>
      <c r="H3" s="2"/>
      <c r="I3" s="2"/>
      <c r="J3" s="2"/>
      <c r="K3" s="2"/>
      <c r="L3" s="2"/>
      <c r="M3" s="2"/>
      <c r="N3" s="2"/>
      <c r="O3" s="2"/>
      <c r="P3" s="2"/>
      <c r="Q3" s="2"/>
      <c r="R3" s="2"/>
      <c r="S3" s="2"/>
    </row>
    <row r="4" spans="1:19" ht="15">
      <c r="A4" s="1"/>
      <c r="B4" s="2"/>
      <c r="C4" s="2"/>
      <c r="D4" s="2"/>
      <c r="E4" s="2"/>
      <c r="F4" s="2"/>
      <c r="G4" s="2"/>
      <c r="H4" s="2"/>
      <c r="I4" s="2"/>
      <c r="J4" s="2"/>
      <c r="K4" s="2"/>
      <c r="L4" s="2"/>
      <c r="M4" s="2"/>
      <c r="N4" s="2"/>
      <c r="O4" s="2"/>
      <c r="P4" s="2"/>
      <c r="Q4" s="2"/>
      <c r="R4" s="2"/>
      <c r="S4" s="2"/>
    </row>
    <row r="5" spans="1:19" ht="15">
      <c r="A5" s="1"/>
      <c r="B5" s="2"/>
      <c r="C5" s="2"/>
      <c r="D5" s="2"/>
      <c r="E5" s="2"/>
      <c r="F5" s="2"/>
      <c r="G5" s="2"/>
      <c r="H5" s="2"/>
      <c r="I5" s="2"/>
      <c r="J5" s="2"/>
      <c r="K5" s="2"/>
      <c r="L5" s="2"/>
      <c r="M5" s="2"/>
      <c r="N5" s="2"/>
      <c r="O5" s="2"/>
      <c r="P5" s="2"/>
      <c r="Q5" s="2"/>
      <c r="R5" s="2"/>
      <c r="S5" s="2"/>
    </row>
    <row r="6" spans="1:19" ht="15">
      <c r="A6" s="1"/>
      <c r="B6" s="2"/>
      <c r="C6" s="2"/>
      <c r="D6" s="2"/>
      <c r="E6" s="2"/>
      <c r="F6" s="2"/>
      <c r="G6" s="2"/>
      <c r="H6" s="2"/>
      <c r="I6" s="2"/>
      <c r="J6" s="2"/>
      <c r="K6" s="2"/>
      <c r="L6" s="2"/>
      <c r="M6" s="2"/>
      <c r="N6" s="2"/>
      <c r="O6" s="2"/>
      <c r="P6" s="2"/>
      <c r="Q6" s="2"/>
      <c r="R6" s="2"/>
      <c r="S6" s="2"/>
    </row>
    <row r="7" spans="1:19" ht="36">
      <c r="A7" s="13" t="s">
        <v>18</v>
      </c>
      <c r="B7" s="8"/>
      <c r="C7" s="8"/>
      <c r="D7" s="8"/>
      <c r="E7" s="8"/>
      <c r="F7" s="8"/>
      <c r="G7" s="8"/>
      <c r="H7" s="2"/>
      <c r="I7" s="2"/>
      <c r="J7" s="2"/>
      <c r="K7" s="2"/>
      <c r="L7" s="2"/>
      <c r="M7" s="2"/>
      <c r="N7" s="2"/>
      <c r="O7" s="2"/>
      <c r="P7" s="2"/>
      <c r="Q7" s="2"/>
      <c r="R7" s="2"/>
      <c r="S7" s="2"/>
    </row>
    <row r="8" spans="1:19" ht="15">
      <c r="A8" s="1"/>
      <c r="B8" s="2"/>
      <c r="C8" s="2"/>
      <c r="D8" s="2"/>
      <c r="E8" s="2"/>
      <c r="F8" s="2"/>
      <c r="G8" s="2"/>
      <c r="H8" s="2"/>
      <c r="I8" s="2"/>
      <c r="J8" s="2"/>
      <c r="K8" s="2"/>
      <c r="L8" s="2"/>
      <c r="M8" s="2"/>
      <c r="N8" s="2"/>
      <c r="O8" s="2"/>
      <c r="P8" s="2"/>
      <c r="Q8" s="2"/>
      <c r="R8" s="2"/>
      <c r="S8" s="2"/>
    </row>
    <row r="9" spans="1:19" ht="31.5">
      <c r="A9" s="3" t="s">
        <v>2289</v>
      </c>
      <c r="B9" s="4">
        <v>2009</v>
      </c>
      <c r="C9" s="4">
        <v>2010</v>
      </c>
      <c r="D9" s="4">
        <v>2011</v>
      </c>
      <c r="E9" s="4" t="s">
        <v>1185</v>
      </c>
      <c r="F9" s="4">
        <v>2012</v>
      </c>
      <c r="G9" s="4" t="s">
        <v>2325</v>
      </c>
      <c r="H9" s="105" t="s">
        <v>2913</v>
      </c>
      <c r="I9" s="242" t="s">
        <v>3553</v>
      </c>
      <c r="J9" s="105" t="s">
        <v>4165</v>
      </c>
      <c r="K9" s="105" t="s">
        <v>4674</v>
      </c>
      <c r="L9" s="105" t="s">
        <v>4675</v>
      </c>
      <c r="M9" s="105" t="s">
        <v>5846</v>
      </c>
      <c r="N9" s="105" t="s">
        <v>6494</v>
      </c>
      <c r="O9" s="106" t="s">
        <v>6914</v>
      </c>
      <c r="P9" s="2"/>
      <c r="Q9" s="2"/>
      <c r="R9" s="2"/>
      <c r="S9" s="2"/>
    </row>
    <row r="10" spans="1:19" ht="15">
      <c r="A10" s="6" t="s">
        <v>2285</v>
      </c>
      <c r="B10" s="129">
        <v>69231953.700000003</v>
      </c>
      <c r="C10" s="129">
        <v>90500426.866666675</v>
      </c>
      <c r="D10" s="129">
        <v>81424040.000000015</v>
      </c>
      <c r="E10" s="129">
        <v>44773011.245314449</v>
      </c>
      <c r="F10" s="129">
        <v>93203476.80385381</v>
      </c>
      <c r="G10" s="129">
        <v>42834379.979379512</v>
      </c>
      <c r="H10" s="129">
        <v>91447545.54428789</v>
      </c>
      <c r="I10" s="243">
        <v>45686237.492920525</v>
      </c>
      <c r="J10" s="243">
        <v>75511811.023622051</v>
      </c>
      <c r="K10" s="243">
        <v>40238556</v>
      </c>
      <c r="L10" s="243">
        <v>86250000</v>
      </c>
      <c r="M10" s="243">
        <v>46360000</v>
      </c>
      <c r="N10" s="243">
        <v>92188000</v>
      </c>
      <c r="O10" s="243">
        <v>50154000</v>
      </c>
      <c r="P10" s="2"/>
      <c r="Q10" s="2"/>
      <c r="R10" s="2"/>
      <c r="S10" s="2"/>
    </row>
    <row r="11" spans="1:19" ht="15">
      <c r="A11" s="6" t="s">
        <v>5954</v>
      </c>
      <c r="B11" s="244">
        <v>68795792.391690016</v>
      </c>
      <c r="C11" s="244">
        <v>89930274.177406684</v>
      </c>
      <c r="D11" s="244">
        <v>80911068.548000023</v>
      </c>
      <c r="E11" s="244">
        <v>43000000</v>
      </c>
      <c r="F11" s="244">
        <v>89000000</v>
      </c>
      <c r="G11" s="244">
        <v>45700000</v>
      </c>
      <c r="H11" s="155">
        <v>101900000</v>
      </c>
      <c r="I11" s="245">
        <v>48400000</v>
      </c>
      <c r="J11" s="245">
        <v>95900000</v>
      </c>
      <c r="K11" s="245">
        <v>56810000</v>
      </c>
      <c r="L11" s="245">
        <v>115000000</v>
      </c>
      <c r="M11" s="245">
        <v>61000000</v>
      </c>
      <c r="N11" s="245">
        <v>121300000</v>
      </c>
      <c r="O11" s="245">
        <v>64300000</v>
      </c>
      <c r="P11" s="2"/>
      <c r="Q11" s="2"/>
      <c r="R11" s="2"/>
      <c r="S11" s="2"/>
    </row>
    <row r="12" spans="1:19" ht="15">
      <c r="A12" s="6"/>
      <c r="B12" s="244"/>
      <c r="C12" s="244"/>
      <c r="D12" s="244"/>
      <c r="E12" s="244"/>
      <c r="F12" s="244"/>
      <c r="G12" s="244"/>
      <c r="H12" s="155"/>
      <c r="I12" s="245"/>
      <c r="J12" s="245"/>
      <c r="K12" s="102"/>
      <c r="L12" s="102"/>
      <c r="M12" s="102"/>
      <c r="N12" s="102"/>
      <c r="O12" s="102"/>
      <c r="P12" s="2"/>
      <c r="Q12" s="2"/>
      <c r="R12" s="2"/>
      <c r="S12" s="2"/>
    </row>
    <row r="13" spans="1:19" ht="15">
      <c r="A13" s="1"/>
      <c r="B13" s="2"/>
      <c r="C13" s="2"/>
      <c r="D13" s="2"/>
      <c r="E13" s="2"/>
      <c r="F13" s="2"/>
      <c r="G13" s="2"/>
      <c r="H13" s="102"/>
      <c r="I13" s="246"/>
      <c r="J13" s="246"/>
      <c r="K13" s="102"/>
      <c r="L13" s="102"/>
      <c r="M13" s="102"/>
      <c r="N13" s="102"/>
      <c r="O13" s="102"/>
      <c r="P13" s="2"/>
      <c r="Q13" s="2"/>
      <c r="R13" s="2"/>
      <c r="S13" s="2"/>
    </row>
    <row r="14" spans="1:19" ht="15.75">
      <c r="A14" s="3" t="s">
        <v>53</v>
      </c>
      <c r="B14" s="4">
        <v>2009</v>
      </c>
      <c r="C14" s="4">
        <v>2010</v>
      </c>
      <c r="D14" s="4">
        <v>2011</v>
      </c>
      <c r="E14" s="4" t="s">
        <v>1185</v>
      </c>
      <c r="F14" s="4">
        <v>2012</v>
      </c>
      <c r="G14" s="4" t="s">
        <v>2325</v>
      </c>
      <c r="H14" s="105" t="s">
        <v>2913</v>
      </c>
      <c r="I14" s="242" t="s">
        <v>3553</v>
      </c>
      <c r="J14" s="105" t="s">
        <v>4165</v>
      </c>
      <c r="K14" s="105" t="s">
        <v>4674</v>
      </c>
      <c r="L14" s="105" t="s">
        <v>4675</v>
      </c>
      <c r="M14" s="105" t="s">
        <v>5846</v>
      </c>
      <c r="N14" s="105" t="s">
        <v>6494</v>
      </c>
      <c r="O14" s="106" t="s">
        <v>6914</v>
      </c>
      <c r="P14" s="2"/>
      <c r="Q14" s="2"/>
      <c r="R14" s="2"/>
      <c r="S14" s="2"/>
    </row>
    <row r="15" spans="1:19" ht="15">
      <c r="A15" s="7" t="s">
        <v>54</v>
      </c>
      <c r="B15" s="247">
        <v>280</v>
      </c>
      <c r="C15" s="247">
        <v>450</v>
      </c>
      <c r="D15" s="247">
        <v>981</v>
      </c>
      <c r="E15" s="247">
        <v>1407</v>
      </c>
      <c r="F15" s="247">
        <v>1436</v>
      </c>
      <c r="G15" s="247">
        <v>1560</v>
      </c>
      <c r="H15" s="247">
        <v>1787</v>
      </c>
      <c r="I15" s="248">
        <v>1754</v>
      </c>
      <c r="J15" s="248">
        <v>1767</v>
      </c>
      <c r="K15" s="102">
        <v>1805</v>
      </c>
      <c r="L15" s="113">
        <v>1850</v>
      </c>
      <c r="M15" s="113">
        <v>1837</v>
      </c>
      <c r="N15" s="113">
        <v>1000</v>
      </c>
      <c r="O15" s="113">
        <v>1903</v>
      </c>
      <c r="P15" s="2"/>
      <c r="Q15" s="2"/>
      <c r="R15" s="2"/>
      <c r="S15" s="2"/>
    </row>
    <row r="16" spans="1:19" ht="15">
      <c r="A16" s="7" t="s">
        <v>90</v>
      </c>
      <c r="B16" s="247">
        <v>260</v>
      </c>
      <c r="C16" s="247">
        <v>360</v>
      </c>
      <c r="D16" s="247">
        <v>686</v>
      </c>
      <c r="E16" s="247">
        <v>820</v>
      </c>
      <c r="F16" s="247">
        <v>1137</v>
      </c>
      <c r="G16" s="247" t="s">
        <v>5955</v>
      </c>
      <c r="H16" s="247">
        <v>850</v>
      </c>
      <c r="I16" s="248">
        <v>850</v>
      </c>
      <c r="J16" s="248">
        <v>850</v>
      </c>
      <c r="K16" s="102" t="s">
        <v>5956</v>
      </c>
      <c r="L16" s="113">
        <v>890</v>
      </c>
      <c r="M16" s="113" t="s">
        <v>5956</v>
      </c>
      <c r="N16" s="113">
        <v>860</v>
      </c>
      <c r="O16" s="113" t="s">
        <v>6975</v>
      </c>
      <c r="P16" s="2"/>
      <c r="Q16" s="2"/>
      <c r="R16" s="2"/>
      <c r="S16" s="2"/>
    </row>
    <row r="17" spans="1:19" ht="15">
      <c r="A17" s="7" t="s">
        <v>1457</v>
      </c>
      <c r="B17" s="249">
        <v>0</v>
      </c>
      <c r="C17" s="249">
        <v>0</v>
      </c>
      <c r="D17" s="249">
        <v>0</v>
      </c>
      <c r="E17" s="249">
        <v>0</v>
      </c>
      <c r="F17" s="247">
        <v>0</v>
      </c>
      <c r="G17" s="247">
        <v>153</v>
      </c>
      <c r="H17" s="247">
        <v>18</v>
      </c>
      <c r="I17" s="248">
        <v>20</v>
      </c>
      <c r="J17" s="248">
        <v>15</v>
      </c>
      <c r="K17" s="102" t="s">
        <v>5957</v>
      </c>
      <c r="L17" s="113">
        <v>13</v>
      </c>
      <c r="M17" s="113" t="s">
        <v>5957</v>
      </c>
      <c r="N17" s="113">
        <v>10</v>
      </c>
      <c r="O17" s="113" t="s">
        <v>5957</v>
      </c>
      <c r="P17" s="2"/>
      <c r="Q17" s="2"/>
      <c r="R17" s="2"/>
      <c r="S17" s="2"/>
    </row>
    <row r="18" spans="1:19" ht="15">
      <c r="A18" s="7" t="s">
        <v>91</v>
      </c>
      <c r="B18" s="247">
        <v>1989</v>
      </c>
      <c r="C18" s="247">
        <v>1994</v>
      </c>
      <c r="D18" s="247">
        <v>1753</v>
      </c>
      <c r="E18" s="247">
        <v>1753</v>
      </c>
      <c r="F18" s="247">
        <v>1995</v>
      </c>
      <c r="G18" s="247">
        <v>1713</v>
      </c>
      <c r="H18" s="247">
        <v>1805</v>
      </c>
      <c r="I18" s="248">
        <v>1774</v>
      </c>
      <c r="J18" s="248">
        <v>1782</v>
      </c>
      <c r="K18" s="102">
        <v>1815</v>
      </c>
      <c r="L18" s="113">
        <f>SUM(L15,L17)</f>
        <v>1863</v>
      </c>
      <c r="M18" s="113">
        <v>1847</v>
      </c>
      <c r="N18" s="113">
        <v>1870</v>
      </c>
      <c r="O18" s="113">
        <v>1913</v>
      </c>
      <c r="P18" s="2"/>
      <c r="Q18" s="2"/>
      <c r="R18" s="2"/>
      <c r="S18" s="2"/>
    </row>
    <row r="19" spans="1:19" ht="15">
      <c r="A19" s="7"/>
      <c r="B19" s="247"/>
      <c r="C19" s="247"/>
      <c r="D19" s="247"/>
      <c r="E19" s="247"/>
      <c r="F19" s="247"/>
      <c r="G19" s="247"/>
      <c r="H19" s="247"/>
      <c r="I19" s="248"/>
      <c r="J19" s="248"/>
      <c r="K19" s="102"/>
      <c r="L19" s="102"/>
      <c r="M19" s="102"/>
      <c r="N19" s="102"/>
      <c r="O19" s="102"/>
      <c r="P19" s="2"/>
      <c r="Q19" s="2"/>
      <c r="R19" s="2"/>
      <c r="S19" s="2"/>
    </row>
    <row r="20" spans="1:19" ht="15">
      <c r="A20" s="1"/>
      <c r="B20" s="2"/>
      <c r="C20" s="2"/>
      <c r="D20" s="2"/>
      <c r="E20" s="2"/>
      <c r="F20" s="2"/>
      <c r="G20" s="2"/>
      <c r="H20" s="102"/>
      <c r="I20" s="246"/>
      <c r="J20" s="246"/>
      <c r="K20" s="102"/>
      <c r="L20" s="102"/>
      <c r="M20" s="102"/>
      <c r="N20" s="102"/>
      <c r="O20" s="102"/>
      <c r="P20" s="2"/>
      <c r="Q20" s="2"/>
      <c r="R20" s="2"/>
      <c r="S20" s="2"/>
    </row>
    <row r="21" spans="1:19" ht="15.75">
      <c r="A21" s="3" t="s">
        <v>2290</v>
      </c>
      <c r="B21" s="4">
        <v>2009</v>
      </c>
      <c r="C21" s="4">
        <v>2010</v>
      </c>
      <c r="D21" s="4">
        <v>2011</v>
      </c>
      <c r="E21" s="4" t="s">
        <v>1185</v>
      </c>
      <c r="F21" s="4">
        <v>2012</v>
      </c>
      <c r="G21" s="4" t="s">
        <v>2325</v>
      </c>
      <c r="H21" s="105" t="s">
        <v>2913</v>
      </c>
      <c r="I21" s="242" t="s">
        <v>3553</v>
      </c>
      <c r="J21" s="105" t="s">
        <v>4165</v>
      </c>
      <c r="K21" s="105" t="s">
        <v>4674</v>
      </c>
      <c r="L21" s="105" t="s">
        <v>4675</v>
      </c>
      <c r="M21" s="105" t="s">
        <v>5846</v>
      </c>
      <c r="N21" s="105" t="s">
        <v>6494</v>
      </c>
      <c r="O21" s="106" t="s">
        <v>6914</v>
      </c>
      <c r="P21" s="2"/>
      <c r="Q21" s="2"/>
      <c r="R21" s="2"/>
      <c r="S21" s="2"/>
    </row>
    <row r="22" spans="1:19" ht="15">
      <c r="A22" s="7" t="s">
        <v>2285</v>
      </c>
      <c r="B22" s="129">
        <v>807726937.50000012</v>
      </c>
      <c r="C22" s="129">
        <v>1132800000</v>
      </c>
      <c r="D22" s="129">
        <v>1093800000</v>
      </c>
      <c r="E22" s="129">
        <v>577884214.91045392</v>
      </c>
      <c r="F22" s="129">
        <v>1178695151.3247461</v>
      </c>
      <c r="G22" s="129" t="s">
        <v>2908</v>
      </c>
      <c r="H22" s="129">
        <v>986822041.64049172</v>
      </c>
      <c r="I22" s="245" t="s">
        <v>2908</v>
      </c>
      <c r="J22" s="250">
        <v>846113763.77952754</v>
      </c>
      <c r="K22" s="102" t="s">
        <v>2908</v>
      </c>
      <c r="L22" s="250">
        <v>919736574.75</v>
      </c>
      <c r="M22" s="102" t="s">
        <v>2908</v>
      </c>
      <c r="N22" s="250">
        <v>957096120</v>
      </c>
      <c r="O22" s="102" t="s">
        <v>2908</v>
      </c>
      <c r="P22" s="2"/>
      <c r="Q22" s="2"/>
      <c r="R22" s="2"/>
      <c r="S22" s="2"/>
    </row>
    <row r="23" spans="1:19" ht="15">
      <c r="A23" s="7" t="s">
        <v>5954</v>
      </c>
      <c r="B23" s="244">
        <v>802638257.79375029</v>
      </c>
      <c r="C23" s="244">
        <v>1125663360.0000002</v>
      </c>
      <c r="D23" s="244">
        <v>1086909060</v>
      </c>
      <c r="E23" s="244">
        <v>555000000</v>
      </c>
      <c r="F23" s="244">
        <v>1125536000</v>
      </c>
      <c r="G23" s="244" t="s">
        <v>2908</v>
      </c>
      <c r="H23" s="155">
        <v>1099615801</v>
      </c>
      <c r="I23" s="245" t="s">
        <v>2908</v>
      </c>
      <c r="J23" s="245">
        <v>1074564480</v>
      </c>
      <c r="K23" s="102" t="s">
        <v>2908</v>
      </c>
      <c r="L23" s="245">
        <v>1226315433</v>
      </c>
      <c r="M23" s="102" t="s">
        <v>2908</v>
      </c>
      <c r="N23" s="245">
        <v>1259337000</v>
      </c>
      <c r="O23" s="102" t="s">
        <v>2908</v>
      </c>
      <c r="P23" s="2"/>
      <c r="Q23" s="2"/>
      <c r="R23" s="2"/>
      <c r="S23" s="2"/>
    </row>
    <row r="24" spans="1:19" ht="15">
      <c r="A24" s="7"/>
      <c r="B24" s="244"/>
      <c r="C24" s="244"/>
      <c r="D24" s="244"/>
      <c r="E24" s="244"/>
      <c r="F24" s="244"/>
      <c r="G24" s="2"/>
      <c r="H24" s="131"/>
      <c r="I24" s="251"/>
      <c r="J24" s="251"/>
      <c r="K24" s="102"/>
      <c r="L24" s="102"/>
      <c r="M24" s="102"/>
      <c r="N24" s="102"/>
      <c r="O24" s="102"/>
      <c r="P24" s="2"/>
      <c r="Q24" s="2"/>
      <c r="R24" s="2"/>
      <c r="S24" s="2"/>
    </row>
    <row r="25" spans="1:19" ht="15">
      <c r="A25" s="1"/>
      <c r="B25" s="2"/>
      <c r="C25" s="2"/>
      <c r="D25" s="2"/>
      <c r="E25" s="2"/>
      <c r="F25" s="2"/>
      <c r="G25" s="2"/>
      <c r="H25" s="102"/>
      <c r="I25" s="246"/>
      <c r="J25" s="246"/>
      <c r="K25" s="102"/>
      <c r="L25" s="102"/>
      <c r="M25" s="102"/>
      <c r="N25" s="102"/>
      <c r="O25" s="102"/>
      <c r="P25" s="2"/>
      <c r="Q25" s="2"/>
      <c r="R25" s="2"/>
      <c r="S25" s="2"/>
    </row>
    <row r="26" spans="1:19" ht="15.75">
      <c r="A26" s="3" t="s">
        <v>59</v>
      </c>
      <c r="B26" s="4">
        <v>2009</v>
      </c>
      <c r="C26" s="4">
        <v>2010</v>
      </c>
      <c r="D26" s="4">
        <v>2011</v>
      </c>
      <c r="E26" s="4" t="s">
        <v>1185</v>
      </c>
      <c r="F26" s="4">
        <v>2012</v>
      </c>
      <c r="G26" s="4" t="s">
        <v>2325</v>
      </c>
      <c r="H26" s="105" t="s">
        <v>2913</v>
      </c>
      <c r="I26" s="242" t="s">
        <v>3553</v>
      </c>
      <c r="J26" s="105" t="s">
        <v>4165</v>
      </c>
      <c r="K26" s="105" t="s">
        <v>4674</v>
      </c>
      <c r="L26" s="105" t="s">
        <v>4675</v>
      </c>
      <c r="M26" s="105" t="s">
        <v>5846</v>
      </c>
      <c r="N26" s="105" t="s">
        <v>6494</v>
      </c>
      <c r="O26" s="106" t="s">
        <v>6914</v>
      </c>
      <c r="P26" s="2"/>
      <c r="Q26" s="2"/>
      <c r="R26" s="2"/>
      <c r="S26" s="2"/>
    </row>
    <row r="27" spans="1:19" ht="15">
      <c r="A27" s="1"/>
      <c r="B27" s="134">
        <v>94000000</v>
      </c>
      <c r="C27" s="134">
        <v>92400000</v>
      </c>
      <c r="D27" s="135">
        <v>85000000</v>
      </c>
      <c r="E27" s="134" t="s">
        <v>1225</v>
      </c>
      <c r="F27" s="134">
        <v>87600000</v>
      </c>
      <c r="G27" s="2" t="s">
        <v>2908</v>
      </c>
      <c r="H27" s="134">
        <v>86400000</v>
      </c>
      <c r="I27" s="245" t="s">
        <v>2908</v>
      </c>
      <c r="J27" s="113">
        <v>83400000</v>
      </c>
      <c r="K27" s="102" t="s">
        <v>2908</v>
      </c>
      <c r="L27" s="113">
        <v>90400000</v>
      </c>
      <c r="M27" s="102" t="s">
        <v>2908</v>
      </c>
      <c r="N27" s="113">
        <v>87100000</v>
      </c>
      <c r="O27" s="113">
        <v>49500000</v>
      </c>
      <c r="P27" s="2"/>
      <c r="Q27" s="2"/>
      <c r="R27" s="2"/>
      <c r="S27" s="2"/>
    </row>
    <row r="28" spans="1:19" ht="15">
      <c r="A28" s="1"/>
      <c r="B28" s="2"/>
      <c r="C28" s="2"/>
      <c r="D28" s="2"/>
      <c r="E28" s="2"/>
      <c r="F28" s="2"/>
      <c r="G28" s="2"/>
      <c r="H28" s="102"/>
      <c r="I28" s="246"/>
      <c r="J28" s="246"/>
      <c r="K28" s="102"/>
      <c r="L28" s="102"/>
      <c r="M28" s="102"/>
      <c r="N28" s="102"/>
      <c r="O28" s="102"/>
      <c r="P28" s="2"/>
      <c r="Q28" s="2"/>
      <c r="R28" s="2"/>
      <c r="S28" s="2"/>
    </row>
    <row r="29" spans="1:19" ht="15">
      <c r="A29" s="1"/>
      <c r="B29" s="2"/>
      <c r="C29" s="2"/>
      <c r="D29" s="2"/>
      <c r="E29" s="2"/>
      <c r="F29" s="2"/>
      <c r="G29" s="2"/>
      <c r="H29" s="102"/>
      <c r="I29" s="246"/>
      <c r="J29" s="246"/>
      <c r="K29" s="102"/>
      <c r="L29" s="102"/>
      <c r="M29" s="102"/>
      <c r="N29" s="102"/>
      <c r="O29" s="102"/>
      <c r="P29" s="2"/>
      <c r="Q29" s="2"/>
      <c r="R29" s="2"/>
      <c r="S29" s="2"/>
    </row>
    <row r="30" spans="1:19" ht="15.75">
      <c r="A30" s="3" t="s">
        <v>60</v>
      </c>
      <c r="B30" s="4">
        <v>2009</v>
      </c>
      <c r="C30" s="4">
        <v>2010</v>
      </c>
      <c r="D30" s="4">
        <v>2011</v>
      </c>
      <c r="E30" s="4" t="s">
        <v>1185</v>
      </c>
      <c r="F30" s="4">
        <v>2012</v>
      </c>
      <c r="G30" s="4" t="s">
        <v>2325</v>
      </c>
      <c r="H30" s="105" t="s">
        <v>2913</v>
      </c>
      <c r="I30" s="242" t="s">
        <v>3553</v>
      </c>
      <c r="J30" s="105" t="s">
        <v>4165</v>
      </c>
      <c r="K30" s="105" t="s">
        <v>4674</v>
      </c>
      <c r="L30" s="105" t="s">
        <v>4675</v>
      </c>
      <c r="M30" s="105" t="s">
        <v>5846</v>
      </c>
      <c r="N30" s="105" t="s">
        <v>6494</v>
      </c>
      <c r="O30" s="106" t="s">
        <v>6914</v>
      </c>
      <c r="P30" s="2"/>
      <c r="Q30" s="2"/>
      <c r="R30" s="2"/>
      <c r="S30" s="2"/>
    </row>
    <row r="31" spans="1:19" ht="15.75">
      <c r="A31" s="7" t="s">
        <v>2284</v>
      </c>
      <c r="B31" s="136"/>
      <c r="C31" s="136"/>
      <c r="D31" s="136"/>
      <c r="E31" s="136"/>
      <c r="F31" s="137">
        <v>22945735</v>
      </c>
      <c r="G31" s="136">
        <v>0</v>
      </c>
      <c r="H31" s="116">
        <v>23400335</v>
      </c>
      <c r="I31" s="252">
        <v>0</v>
      </c>
      <c r="J31" s="253">
        <v>23757600</v>
      </c>
      <c r="K31" s="118">
        <v>0</v>
      </c>
      <c r="L31" s="118">
        <v>23781169</v>
      </c>
      <c r="M31" s="118"/>
      <c r="N31" s="173">
        <v>23000000</v>
      </c>
      <c r="O31" s="118"/>
      <c r="P31" s="2"/>
      <c r="Q31" s="2"/>
      <c r="R31" s="2"/>
      <c r="S31" s="2"/>
    </row>
    <row r="32" spans="1:19" ht="15">
      <c r="A32" s="7" t="s">
        <v>61</v>
      </c>
      <c r="B32" s="134">
        <v>0</v>
      </c>
      <c r="C32" s="139">
        <v>0.47</v>
      </c>
      <c r="D32" s="139">
        <v>0.47</v>
      </c>
      <c r="E32" s="139">
        <v>0.47</v>
      </c>
      <c r="F32" s="139">
        <v>0.47</v>
      </c>
      <c r="G32" s="2" t="s">
        <v>2908</v>
      </c>
      <c r="H32" s="51">
        <v>0.51</v>
      </c>
      <c r="I32" s="246" t="s">
        <v>2908</v>
      </c>
      <c r="J32" s="254">
        <v>0.46</v>
      </c>
      <c r="K32" s="102" t="s">
        <v>2908</v>
      </c>
      <c r="L32" s="119">
        <v>0.46</v>
      </c>
      <c r="M32" s="102" t="s">
        <v>2908</v>
      </c>
      <c r="N32" s="119">
        <v>0.49</v>
      </c>
      <c r="O32" s="102" t="s">
        <v>2908</v>
      </c>
      <c r="P32" s="2"/>
      <c r="Q32" s="2"/>
      <c r="R32" s="2"/>
      <c r="S32" s="2"/>
    </row>
    <row r="33" spans="1:19" ht="15">
      <c r="A33" s="7" t="s">
        <v>62</v>
      </c>
      <c r="B33" s="134">
        <v>0</v>
      </c>
      <c r="C33" s="139">
        <v>0.53</v>
      </c>
      <c r="D33" s="139">
        <v>0.53</v>
      </c>
      <c r="E33" s="139">
        <v>0.53</v>
      </c>
      <c r="F33" s="139">
        <v>0.53</v>
      </c>
      <c r="G33" s="2" t="s">
        <v>2908</v>
      </c>
      <c r="H33" s="51">
        <v>0.49</v>
      </c>
      <c r="I33" s="246" t="s">
        <v>2908</v>
      </c>
      <c r="J33" s="254">
        <v>0.54</v>
      </c>
      <c r="K33" s="102" t="s">
        <v>2908</v>
      </c>
      <c r="L33" s="119">
        <v>0.54</v>
      </c>
      <c r="M33" s="102" t="s">
        <v>2908</v>
      </c>
      <c r="N33" s="119">
        <v>0.51</v>
      </c>
      <c r="O33" s="102" t="s">
        <v>2908</v>
      </c>
      <c r="P33" s="2"/>
      <c r="Q33" s="2"/>
      <c r="R33" s="2"/>
      <c r="S33" s="2"/>
    </row>
    <row r="34" spans="1:19" ht="15">
      <c r="A34" s="7" t="s">
        <v>92</v>
      </c>
      <c r="B34" s="134">
        <v>0</v>
      </c>
      <c r="C34" s="139">
        <v>0</v>
      </c>
      <c r="D34" s="139">
        <v>0</v>
      </c>
      <c r="E34" s="139">
        <v>0</v>
      </c>
      <c r="F34" s="139">
        <v>0</v>
      </c>
      <c r="G34" s="2" t="s">
        <v>2908</v>
      </c>
      <c r="H34" s="51">
        <v>0.14000000000000001</v>
      </c>
      <c r="I34" s="246" t="s">
        <v>2908</v>
      </c>
      <c r="J34" s="254">
        <v>0.14000000000000001</v>
      </c>
      <c r="K34" s="102" t="s">
        <v>2908</v>
      </c>
      <c r="L34" s="119">
        <v>0.15</v>
      </c>
      <c r="M34" s="102" t="s">
        <v>2908</v>
      </c>
      <c r="N34" s="119">
        <v>0.14000000000000001</v>
      </c>
      <c r="O34" s="102" t="s">
        <v>2908</v>
      </c>
      <c r="P34" s="2"/>
      <c r="Q34" s="2"/>
      <c r="R34" s="2"/>
      <c r="S34" s="2"/>
    </row>
    <row r="35" spans="1:19" ht="15">
      <c r="A35" s="7" t="s">
        <v>93</v>
      </c>
      <c r="B35" s="134">
        <v>0</v>
      </c>
      <c r="C35" s="139">
        <v>0.1</v>
      </c>
      <c r="D35" s="139">
        <v>0.1</v>
      </c>
      <c r="E35" s="139">
        <v>0.1</v>
      </c>
      <c r="F35" s="139">
        <v>0.1</v>
      </c>
      <c r="G35" s="2" t="s">
        <v>2908</v>
      </c>
      <c r="H35" s="51">
        <v>0.09</v>
      </c>
      <c r="I35" s="246" t="s">
        <v>2908</v>
      </c>
      <c r="J35" s="254">
        <v>0.06</v>
      </c>
      <c r="K35" s="102" t="s">
        <v>2908</v>
      </c>
      <c r="L35" s="119">
        <v>6.0630808767728271E-2</v>
      </c>
      <c r="M35" s="102" t="s">
        <v>2908</v>
      </c>
      <c r="N35" s="119">
        <v>0.06</v>
      </c>
      <c r="O35" s="102" t="s">
        <v>2908</v>
      </c>
      <c r="P35" s="2"/>
      <c r="Q35" s="2"/>
      <c r="R35" s="2"/>
      <c r="S35" s="2"/>
    </row>
    <row r="36" spans="1:19" ht="15">
      <c r="A36" s="7" t="s">
        <v>63</v>
      </c>
      <c r="B36" s="134">
        <v>0</v>
      </c>
      <c r="C36" s="139">
        <v>0.42</v>
      </c>
      <c r="D36" s="139">
        <v>0.42</v>
      </c>
      <c r="E36" s="139">
        <v>0.42</v>
      </c>
      <c r="F36" s="139">
        <v>0.38</v>
      </c>
      <c r="G36" s="2" t="s">
        <v>2908</v>
      </c>
      <c r="H36" s="51">
        <v>0.44</v>
      </c>
      <c r="I36" s="246" t="s">
        <v>2908</v>
      </c>
      <c r="J36" s="254">
        <v>0.43</v>
      </c>
      <c r="K36" s="102" t="s">
        <v>2908</v>
      </c>
      <c r="L36" s="119">
        <v>0.26300797202432336</v>
      </c>
      <c r="M36" s="102" t="s">
        <v>2908</v>
      </c>
      <c r="N36" s="119">
        <v>0.44</v>
      </c>
      <c r="O36" s="102" t="s">
        <v>2908</v>
      </c>
      <c r="P36" s="2"/>
      <c r="Q36" s="2"/>
      <c r="R36" s="2"/>
      <c r="S36" s="2"/>
    </row>
    <row r="37" spans="1:19" ht="15">
      <c r="A37" s="7" t="s">
        <v>64</v>
      </c>
      <c r="B37" s="134">
        <v>0</v>
      </c>
      <c r="C37" s="139">
        <v>0.22</v>
      </c>
      <c r="D37" s="139">
        <v>0.22</v>
      </c>
      <c r="E37" s="139">
        <v>0.22</v>
      </c>
      <c r="F37" s="139">
        <v>0.21</v>
      </c>
      <c r="G37" s="2" t="s">
        <v>2908</v>
      </c>
      <c r="H37" s="51">
        <v>0.23</v>
      </c>
      <c r="I37" s="246" t="s">
        <v>2908</v>
      </c>
      <c r="J37" s="254">
        <v>0.24</v>
      </c>
      <c r="K37" s="102" t="s">
        <v>2908</v>
      </c>
      <c r="L37" s="119">
        <v>0.41321920215349683</v>
      </c>
      <c r="M37" s="102" t="s">
        <v>2908</v>
      </c>
      <c r="N37" s="119">
        <v>0.25</v>
      </c>
      <c r="O37" s="102" t="s">
        <v>2908</v>
      </c>
      <c r="P37" s="2"/>
      <c r="Q37" s="2"/>
      <c r="R37" s="2"/>
      <c r="S37" s="2"/>
    </row>
    <row r="38" spans="1:19" ht="15">
      <c r="A38" s="7" t="s">
        <v>703</v>
      </c>
      <c r="B38" s="134">
        <v>0</v>
      </c>
      <c r="C38" s="139">
        <v>0.26</v>
      </c>
      <c r="D38" s="139">
        <v>0.26</v>
      </c>
      <c r="E38" s="139">
        <v>0.26</v>
      </c>
      <c r="F38" s="139">
        <v>0.31</v>
      </c>
      <c r="G38" s="2" t="s">
        <v>2908</v>
      </c>
      <c r="H38" s="51">
        <v>0.1</v>
      </c>
      <c r="I38" s="246" t="s">
        <v>2908</v>
      </c>
      <c r="J38" s="254">
        <v>0.13</v>
      </c>
      <c r="K38" s="102" t="s">
        <v>2908</v>
      </c>
      <c r="L38" s="119">
        <v>0.11717288470202053</v>
      </c>
      <c r="M38" s="102" t="s">
        <v>2908</v>
      </c>
      <c r="N38" s="119">
        <v>0.11</v>
      </c>
      <c r="O38" s="102" t="s">
        <v>2908</v>
      </c>
      <c r="P38" s="2"/>
      <c r="Q38" s="2"/>
      <c r="R38" s="2"/>
      <c r="S38" s="2"/>
    </row>
    <row r="39" spans="1:19" ht="15">
      <c r="A39" s="7"/>
      <c r="B39" s="134"/>
      <c r="C39" s="157"/>
      <c r="D39" s="157"/>
      <c r="E39" s="157"/>
      <c r="F39" s="158"/>
      <c r="G39" s="2"/>
      <c r="H39" s="158"/>
      <c r="I39" s="255"/>
      <c r="J39" s="254"/>
      <c r="K39" s="102"/>
      <c r="L39" s="102"/>
      <c r="M39" s="102"/>
      <c r="N39" s="102"/>
      <c r="O39" s="102"/>
      <c r="P39" s="2"/>
      <c r="Q39" s="2"/>
      <c r="R39" s="2"/>
      <c r="S39" s="2"/>
    </row>
    <row r="40" spans="1:19" ht="15">
      <c r="A40" s="1"/>
      <c r="B40" s="2"/>
      <c r="C40" s="2"/>
      <c r="D40" s="2"/>
      <c r="E40" s="2"/>
      <c r="F40" s="2"/>
      <c r="G40" s="2"/>
      <c r="H40" s="102"/>
      <c r="I40" s="246"/>
      <c r="J40" s="246"/>
      <c r="K40" s="102"/>
      <c r="L40" s="102"/>
      <c r="M40" s="102"/>
      <c r="N40" s="102"/>
      <c r="O40" s="102"/>
      <c r="P40" s="2"/>
      <c r="Q40" s="2"/>
      <c r="R40" s="2"/>
      <c r="S40" s="2"/>
    </row>
    <row r="41" spans="1:19" ht="31.5">
      <c r="A41" s="3" t="s">
        <v>67</v>
      </c>
      <c r="B41" s="4">
        <v>2009</v>
      </c>
      <c r="C41" s="4">
        <v>2010</v>
      </c>
      <c r="D41" s="4">
        <v>2011</v>
      </c>
      <c r="E41" s="4" t="s">
        <v>1185</v>
      </c>
      <c r="F41" s="4">
        <v>2012</v>
      </c>
      <c r="G41" s="4" t="s">
        <v>2325</v>
      </c>
      <c r="H41" s="105" t="s">
        <v>2913</v>
      </c>
      <c r="I41" s="242" t="s">
        <v>3553</v>
      </c>
      <c r="J41" s="105" t="s">
        <v>4165</v>
      </c>
      <c r="K41" s="105" t="s">
        <v>4674</v>
      </c>
      <c r="L41" s="105" t="s">
        <v>4675</v>
      </c>
      <c r="M41" s="105" t="s">
        <v>5846</v>
      </c>
      <c r="N41" s="105" t="s">
        <v>6494</v>
      </c>
      <c r="O41" s="106" t="s">
        <v>6914</v>
      </c>
      <c r="P41" s="2"/>
      <c r="Q41" s="2"/>
      <c r="R41" s="2"/>
      <c r="S41" s="2"/>
    </row>
    <row r="42" spans="1:19" ht="30">
      <c r="A42" s="1"/>
      <c r="B42" s="134">
        <v>0</v>
      </c>
      <c r="C42" s="134" t="s">
        <v>113</v>
      </c>
      <c r="D42" s="134" t="s">
        <v>725</v>
      </c>
      <c r="E42" s="134" t="s">
        <v>725</v>
      </c>
      <c r="F42" s="134" t="s">
        <v>121</v>
      </c>
      <c r="G42" s="2" t="s">
        <v>2908</v>
      </c>
      <c r="H42" s="121" t="s">
        <v>121</v>
      </c>
      <c r="I42" s="246" t="s">
        <v>2908</v>
      </c>
      <c r="J42" s="256" t="s">
        <v>121</v>
      </c>
      <c r="K42" s="102" t="s">
        <v>2908</v>
      </c>
      <c r="L42" s="102" t="s">
        <v>113</v>
      </c>
      <c r="M42" s="102" t="s">
        <v>2908</v>
      </c>
      <c r="N42" s="102" t="s">
        <v>113</v>
      </c>
      <c r="O42" s="102" t="s">
        <v>2908</v>
      </c>
      <c r="P42" s="2"/>
      <c r="Q42" s="2"/>
      <c r="R42" s="2"/>
      <c r="S42" s="2"/>
    </row>
    <row r="43" spans="1:19" ht="15">
      <c r="A43" s="1"/>
      <c r="B43" s="2"/>
      <c r="C43" s="2"/>
      <c r="D43" s="2"/>
      <c r="E43" s="2"/>
      <c r="F43" s="2"/>
      <c r="G43" s="2"/>
      <c r="H43" s="102"/>
      <c r="I43" s="246"/>
      <c r="J43" s="246"/>
      <c r="K43" s="102"/>
      <c r="L43" s="102"/>
      <c r="M43" s="102"/>
      <c r="N43" s="102"/>
      <c r="O43" s="102"/>
      <c r="P43" s="2"/>
      <c r="Q43" s="2"/>
      <c r="R43" s="2"/>
      <c r="S43" s="2"/>
    </row>
    <row r="44" spans="1:19" ht="15">
      <c r="A44" s="1"/>
      <c r="B44" s="2"/>
      <c r="C44" s="2"/>
      <c r="D44" s="2"/>
      <c r="E44" s="2"/>
      <c r="F44" s="2"/>
      <c r="G44" s="2"/>
      <c r="H44" s="102"/>
      <c r="I44" s="246"/>
      <c r="J44" s="246"/>
      <c r="K44" s="102"/>
      <c r="L44" s="102"/>
      <c r="M44" s="102"/>
      <c r="N44" s="102"/>
      <c r="O44" s="102"/>
      <c r="P44" s="2"/>
      <c r="Q44" s="2"/>
      <c r="R44" s="2"/>
      <c r="S44" s="2"/>
    </row>
    <row r="45" spans="1:19" ht="15.75">
      <c r="A45" s="3" t="s">
        <v>94</v>
      </c>
      <c r="B45" s="4">
        <v>2009</v>
      </c>
      <c r="C45" s="4">
        <v>2010</v>
      </c>
      <c r="D45" s="4">
        <v>2011</v>
      </c>
      <c r="E45" s="4" t="s">
        <v>1185</v>
      </c>
      <c r="F45" s="4">
        <v>2012</v>
      </c>
      <c r="G45" s="4" t="s">
        <v>2325</v>
      </c>
      <c r="H45" s="105" t="s">
        <v>2913</v>
      </c>
      <c r="I45" s="242" t="s">
        <v>3553</v>
      </c>
      <c r="J45" s="105" t="s">
        <v>4165</v>
      </c>
      <c r="K45" s="105" t="s">
        <v>4674</v>
      </c>
      <c r="L45" s="105" t="s">
        <v>4675</v>
      </c>
      <c r="M45" s="105" t="s">
        <v>5846</v>
      </c>
      <c r="N45" s="105" t="s">
        <v>6494</v>
      </c>
      <c r="O45" s="106" t="s">
        <v>6914</v>
      </c>
      <c r="P45" s="2"/>
      <c r="Q45" s="2"/>
      <c r="R45" s="2"/>
      <c r="S45" s="2"/>
    </row>
    <row r="46" spans="1:19" ht="30">
      <c r="A46" s="7" t="s">
        <v>66</v>
      </c>
      <c r="B46" s="134">
        <v>0</v>
      </c>
      <c r="C46" s="139">
        <v>6.0000000000000001E-3</v>
      </c>
      <c r="D46" s="139">
        <v>6.0000000000000001E-3</v>
      </c>
      <c r="E46" s="139">
        <v>6.0000000000000001E-3</v>
      </c>
      <c r="F46" s="139">
        <v>7.0000000000000001E-3</v>
      </c>
      <c r="G46" s="2" t="s">
        <v>2908</v>
      </c>
      <c r="H46" s="51">
        <v>7.0000000000000001E-3</v>
      </c>
      <c r="I46" s="246" t="s">
        <v>2908</v>
      </c>
      <c r="J46" s="257">
        <v>0.01</v>
      </c>
      <c r="K46" s="102" t="s">
        <v>2908</v>
      </c>
      <c r="L46" s="258">
        <v>0.01</v>
      </c>
      <c r="M46" s="102" t="s">
        <v>2908</v>
      </c>
      <c r="N46" s="258">
        <v>0.01</v>
      </c>
      <c r="O46" s="258">
        <v>0.01</v>
      </c>
      <c r="P46" s="2"/>
      <c r="Q46" s="2"/>
      <c r="R46" s="2"/>
      <c r="S46" s="2"/>
    </row>
    <row r="47" spans="1:19" ht="15">
      <c r="A47" s="1"/>
      <c r="B47" s="8"/>
      <c r="C47" s="8"/>
      <c r="D47" s="8"/>
      <c r="E47" s="8"/>
      <c r="F47" s="8"/>
      <c r="G47" s="8"/>
      <c r="H47" s="121"/>
      <c r="I47" s="121"/>
      <c r="J47" s="121"/>
      <c r="K47" s="102"/>
      <c r="L47" s="102"/>
      <c r="M47" s="102"/>
      <c r="N47" s="102"/>
      <c r="O47" s="102"/>
      <c r="P47" s="2"/>
      <c r="Q47" s="2"/>
      <c r="R47" s="2"/>
      <c r="S47" s="2"/>
    </row>
    <row r="48" spans="1:19" ht="15">
      <c r="A48" s="1"/>
      <c r="B48" s="2"/>
      <c r="C48" s="2"/>
      <c r="D48" s="2"/>
      <c r="E48" s="2"/>
      <c r="F48" s="2"/>
      <c r="G48" s="2"/>
      <c r="H48" s="102"/>
      <c r="I48" s="102"/>
      <c r="J48" s="102"/>
      <c r="K48" s="102"/>
      <c r="L48" s="102"/>
      <c r="M48" s="102"/>
      <c r="N48" s="102"/>
      <c r="O48" s="102"/>
      <c r="P48" s="2"/>
      <c r="Q48" s="2"/>
      <c r="R48" s="2"/>
      <c r="S48" s="2"/>
    </row>
    <row r="49" spans="1:27" ht="15">
      <c r="A49" s="1"/>
      <c r="B49" s="2"/>
      <c r="C49" s="2"/>
      <c r="D49" s="2"/>
      <c r="E49" s="2"/>
      <c r="F49" s="2"/>
      <c r="G49" s="2"/>
      <c r="H49" s="102"/>
      <c r="I49" s="102"/>
      <c r="J49" s="102"/>
      <c r="K49" s="102"/>
      <c r="L49" s="102"/>
      <c r="M49" s="102"/>
      <c r="N49" s="102"/>
      <c r="O49" s="102"/>
      <c r="P49" s="2"/>
      <c r="Q49" s="2"/>
      <c r="R49" s="2"/>
      <c r="S49" s="2"/>
    </row>
    <row r="50" spans="1:27" ht="31.5">
      <c r="A50" s="3" t="s">
        <v>2288</v>
      </c>
      <c r="B50" s="4">
        <v>2009</v>
      </c>
      <c r="C50" s="4">
        <v>2010</v>
      </c>
      <c r="D50" s="4">
        <v>2011</v>
      </c>
      <c r="E50" s="4" t="s">
        <v>5958</v>
      </c>
      <c r="F50" s="4" t="s">
        <v>2915</v>
      </c>
      <c r="G50" s="4" t="s">
        <v>5959</v>
      </c>
      <c r="H50" s="105" t="s">
        <v>2917</v>
      </c>
      <c r="I50" s="105" t="s">
        <v>5960</v>
      </c>
      <c r="J50" s="105" t="s">
        <v>2919</v>
      </c>
      <c r="K50" s="105" t="s">
        <v>5961</v>
      </c>
      <c r="L50" s="105" t="s">
        <v>2921</v>
      </c>
      <c r="M50" s="242" t="s">
        <v>5962</v>
      </c>
      <c r="N50" s="242" t="s">
        <v>5963</v>
      </c>
      <c r="O50" s="242" t="s">
        <v>5964</v>
      </c>
      <c r="P50" s="242" t="s">
        <v>4168</v>
      </c>
      <c r="Q50" s="242" t="s">
        <v>5965</v>
      </c>
      <c r="R50" s="242" t="s">
        <v>5966</v>
      </c>
      <c r="S50" s="242" t="s">
        <v>5967</v>
      </c>
      <c r="T50" s="242" t="s">
        <v>5218</v>
      </c>
      <c r="U50" s="242" t="s">
        <v>5968</v>
      </c>
      <c r="V50" s="242" t="s">
        <v>5850</v>
      </c>
      <c r="W50" s="3" t="s">
        <v>2288</v>
      </c>
      <c r="X50" s="242" t="s">
        <v>6543</v>
      </c>
      <c r="Y50" s="242" t="s">
        <v>6508</v>
      </c>
      <c r="Z50" s="850" t="s">
        <v>6976</v>
      </c>
      <c r="AA50" s="851" t="s">
        <v>6919</v>
      </c>
    </row>
    <row r="51" spans="1:27" ht="15.75">
      <c r="A51" s="7" t="s">
        <v>46</v>
      </c>
      <c r="B51" s="852">
        <v>0</v>
      </c>
      <c r="C51" s="853">
        <v>0</v>
      </c>
      <c r="D51" s="853">
        <v>0</v>
      </c>
      <c r="E51" s="244">
        <v>0</v>
      </c>
      <c r="F51" s="852">
        <v>0</v>
      </c>
      <c r="G51" s="244">
        <v>0</v>
      </c>
      <c r="H51" s="852">
        <v>0</v>
      </c>
      <c r="I51" s="155">
        <v>0</v>
      </c>
      <c r="J51" s="852">
        <v>0</v>
      </c>
      <c r="K51" s="155">
        <v>0</v>
      </c>
      <c r="L51" s="852">
        <v>0</v>
      </c>
      <c r="M51" s="245">
        <v>0</v>
      </c>
      <c r="N51" s="854">
        <v>0</v>
      </c>
      <c r="O51" s="245">
        <v>0</v>
      </c>
      <c r="P51" s="854">
        <v>0</v>
      </c>
      <c r="Q51" s="245">
        <v>0</v>
      </c>
      <c r="R51" s="854">
        <v>0</v>
      </c>
      <c r="S51" s="245">
        <v>0</v>
      </c>
      <c r="T51" s="854">
        <v>0</v>
      </c>
      <c r="U51" s="245">
        <v>0</v>
      </c>
      <c r="V51" s="854">
        <v>0</v>
      </c>
      <c r="W51" s="816" t="s">
        <v>6496</v>
      </c>
      <c r="X51" s="245">
        <v>0</v>
      </c>
      <c r="Y51" s="854">
        <v>0</v>
      </c>
      <c r="Z51" s="245">
        <v>0</v>
      </c>
      <c r="AA51" s="854">
        <v>0</v>
      </c>
    </row>
    <row r="52" spans="1:27" ht="15.75">
      <c r="A52" s="7" t="s">
        <v>47</v>
      </c>
      <c r="B52" s="852">
        <v>0</v>
      </c>
      <c r="C52" s="853">
        <v>0</v>
      </c>
      <c r="D52" s="853">
        <v>0</v>
      </c>
      <c r="E52" s="244">
        <v>0</v>
      </c>
      <c r="F52" s="852">
        <v>0</v>
      </c>
      <c r="G52" s="244">
        <v>0</v>
      </c>
      <c r="H52" s="852">
        <v>0</v>
      </c>
      <c r="I52" s="155">
        <v>0</v>
      </c>
      <c r="J52" s="852">
        <v>0</v>
      </c>
      <c r="K52" s="155">
        <v>0</v>
      </c>
      <c r="L52" s="852">
        <v>0</v>
      </c>
      <c r="M52" s="245">
        <v>0</v>
      </c>
      <c r="N52" s="854">
        <v>0</v>
      </c>
      <c r="O52" s="245">
        <v>0</v>
      </c>
      <c r="P52" s="854">
        <v>0</v>
      </c>
      <c r="Q52" s="245">
        <v>0</v>
      </c>
      <c r="R52" s="854">
        <v>0</v>
      </c>
      <c r="S52" s="245">
        <v>0</v>
      </c>
      <c r="T52" s="854">
        <v>0</v>
      </c>
      <c r="U52" s="245">
        <v>0</v>
      </c>
      <c r="V52" s="854">
        <v>0</v>
      </c>
      <c r="W52" s="816" t="s">
        <v>6497</v>
      </c>
      <c r="X52" s="245">
        <v>0</v>
      </c>
      <c r="Y52" s="854">
        <v>0</v>
      </c>
      <c r="Z52" s="245">
        <v>0</v>
      </c>
      <c r="AA52" s="854">
        <v>0</v>
      </c>
    </row>
    <row r="53" spans="1:27" ht="15.75">
      <c r="A53" s="7" t="s">
        <v>48</v>
      </c>
      <c r="B53" s="852">
        <v>0</v>
      </c>
      <c r="C53" s="853">
        <v>0</v>
      </c>
      <c r="D53" s="853">
        <v>0</v>
      </c>
      <c r="E53" s="244">
        <v>0</v>
      </c>
      <c r="F53" s="852">
        <v>0</v>
      </c>
      <c r="G53" s="244">
        <v>0</v>
      </c>
      <c r="H53" s="852">
        <v>0</v>
      </c>
      <c r="I53" s="155">
        <v>0</v>
      </c>
      <c r="J53" s="852">
        <v>0</v>
      </c>
      <c r="K53" s="155">
        <v>0</v>
      </c>
      <c r="L53" s="852">
        <v>0</v>
      </c>
      <c r="M53" s="245">
        <v>0</v>
      </c>
      <c r="N53" s="854">
        <v>0</v>
      </c>
      <c r="O53" s="245">
        <v>0</v>
      </c>
      <c r="P53" s="854">
        <v>0</v>
      </c>
      <c r="Q53" s="245">
        <v>0</v>
      </c>
      <c r="R53" s="854">
        <v>0</v>
      </c>
      <c r="S53" s="245">
        <v>0</v>
      </c>
      <c r="T53" s="854">
        <v>0</v>
      </c>
      <c r="U53" s="245">
        <v>0</v>
      </c>
      <c r="V53" s="854">
        <v>0</v>
      </c>
      <c r="W53" s="817" t="s">
        <v>6498</v>
      </c>
      <c r="X53" s="245">
        <v>0</v>
      </c>
      <c r="Y53" s="854">
        <v>0</v>
      </c>
      <c r="Z53" s="245">
        <v>0</v>
      </c>
      <c r="AA53" s="854">
        <v>0</v>
      </c>
    </row>
    <row r="54" spans="1:27" ht="15.75">
      <c r="A54" s="7" t="s">
        <v>50</v>
      </c>
      <c r="B54" s="852">
        <v>0</v>
      </c>
      <c r="C54" s="853">
        <v>0</v>
      </c>
      <c r="D54" s="853">
        <v>0</v>
      </c>
      <c r="E54" s="244">
        <v>0</v>
      </c>
      <c r="F54" s="852">
        <v>0</v>
      </c>
      <c r="G54" s="244">
        <v>0</v>
      </c>
      <c r="H54" s="852">
        <v>0</v>
      </c>
      <c r="I54" s="155">
        <v>0</v>
      </c>
      <c r="J54" s="852">
        <v>0</v>
      </c>
      <c r="K54" s="155">
        <v>0</v>
      </c>
      <c r="L54" s="852">
        <v>0</v>
      </c>
      <c r="M54" s="245">
        <v>0</v>
      </c>
      <c r="N54" s="854">
        <v>0</v>
      </c>
      <c r="O54" s="245">
        <v>0</v>
      </c>
      <c r="P54" s="854">
        <v>0</v>
      </c>
      <c r="Q54" s="245">
        <v>0</v>
      </c>
      <c r="R54" s="854">
        <v>0</v>
      </c>
      <c r="S54" s="245">
        <v>0</v>
      </c>
      <c r="T54" s="854">
        <v>0</v>
      </c>
      <c r="U54" s="245">
        <v>0</v>
      </c>
      <c r="V54" s="854">
        <v>0</v>
      </c>
      <c r="W54" s="816" t="s">
        <v>6499</v>
      </c>
      <c r="X54" s="245">
        <v>0</v>
      </c>
      <c r="Y54" s="854">
        <v>0</v>
      </c>
      <c r="Z54" s="245">
        <v>0</v>
      </c>
      <c r="AA54" s="854">
        <v>0</v>
      </c>
    </row>
    <row r="55" spans="1:27" ht="15.75">
      <c r="A55" s="7" t="s">
        <v>51</v>
      </c>
      <c r="B55" s="852">
        <v>0</v>
      </c>
      <c r="C55" s="853">
        <v>0</v>
      </c>
      <c r="D55" s="853">
        <v>0</v>
      </c>
      <c r="E55" s="244">
        <v>0</v>
      </c>
      <c r="F55" s="852">
        <v>0</v>
      </c>
      <c r="G55" s="244">
        <v>0</v>
      </c>
      <c r="H55" s="852">
        <v>0</v>
      </c>
      <c r="I55" s="155">
        <v>0</v>
      </c>
      <c r="J55" s="852">
        <v>0</v>
      </c>
      <c r="K55" s="155">
        <v>0</v>
      </c>
      <c r="L55" s="852">
        <v>0</v>
      </c>
      <c r="M55" s="245">
        <v>0</v>
      </c>
      <c r="N55" s="854">
        <v>0</v>
      </c>
      <c r="O55" s="245">
        <v>0</v>
      </c>
      <c r="P55" s="854">
        <v>0</v>
      </c>
      <c r="Q55" s="245">
        <v>0</v>
      </c>
      <c r="R55" s="854">
        <v>0</v>
      </c>
      <c r="S55" s="245">
        <v>0</v>
      </c>
      <c r="T55" s="854">
        <v>0</v>
      </c>
      <c r="U55" s="245">
        <v>0</v>
      </c>
      <c r="V55" s="854">
        <v>0</v>
      </c>
      <c r="W55" s="816" t="s">
        <v>6500</v>
      </c>
      <c r="X55" s="245">
        <v>0</v>
      </c>
      <c r="Y55" s="854">
        <v>0</v>
      </c>
      <c r="Z55" s="245">
        <v>0</v>
      </c>
      <c r="AA55" s="854">
        <v>0</v>
      </c>
    </row>
    <row r="56" spans="1:27" ht="15.75">
      <c r="A56" s="7" t="s">
        <v>5210</v>
      </c>
      <c r="B56" s="852"/>
      <c r="C56" s="853"/>
      <c r="D56" s="853"/>
      <c r="E56" s="244"/>
      <c r="F56" s="852"/>
      <c r="G56" s="244"/>
      <c r="H56" s="852"/>
      <c r="I56" s="155"/>
      <c r="J56" s="852"/>
      <c r="K56" s="155"/>
      <c r="L56" s="852"/>
      <c r="M56" s="245">
        <v>0</v>
      </c>
      <c r="N56" s="854">
        <v>0</v>
      </c>
      <c r="O56" s="245">
        <v>0</v>
      </c>
      <c r="P56" s="854">
        <v>0</v>
      </c>
      <c r="Q56" s="245">
        <v>0</v>
      </c>
      <c r="R56" s="854">
        <v>0</v>
      </c>
      <c r="S56" s="245">
        <v>0</v>
      </c>
      <c r="T56" s="854">
        <v>0</v>
      </c>
      <c r="U56" s="245">
        <v>0</v>
      </c>
      <c r="V56" s="854">
        <v>0</v>
      </c>
      <c r="W56" s="816" t="s">
        <v>6501</v>
      </c>
      <c r="X56" s="245">
        <v>0</v>
      </c>
      <c r="Y56" s="854">
        <v>0</v>
      </c>
      <c r="Z56" s="245">
        <v>0</v>
      </c>
      <c r="AA56" s="854">
        <v>0</v>
      </c>
    </row>
    <row r="57" spans="1:27" ht="15">
      <c r="A57" s="7" t="s">
        <v>5211</v>
      </c>
      <c r="B57" s="852"/>
      <c r="C57" s="853"/>
      <c r="D57" s="853"/>
      <c r="E57" s="244"/>
      <c r="F57" s="852"/>
      <c r="G57" s="244"/>
      <c r="H57" s="852"/>
      <c r="I57" s="155"/>
      <c r="J57" s="852"/>
      <c r="K57" s="155"/>
      <c r="L57" s="852"/>
      <c r="M57" s="245">
        <v>0</v>
      </c>
      <c r="N57" s="854">
        <v>0</v>
      </c>
      <c r="O57" s="245">
        <v>0</v>
      </c>
      <c r="P57" s="854">
        <v>0</v>
      </c>
      <c r="Q57" s="245">
        <v>0</v>
      </c>
      <c r="R57" s="854">
        <v>0</v>
      </c>
      <c r="S57" s="245">
        <v>0</v>
      </c>
      <c r="T57" s="854">
        <v>0</v>
      </c>
      <c r="U57" s="245">
        <v>0</v>
      </c>
      <c r="V57" s="854">
        <v>0</v>
      </c>
      <c r="W57" s="847"/>
      <c r="X57" s="245"/>
      <c r="Y57" s="854"/>
      <c r="Z57" s="245"/>
      <c r="AA57" s="854"/>
    </row>
    <row r="58" spans="1:27" ht="15">
      <c r="A58" s="7" t="s">
        <v>49</v>
      </c>
      <c r="B58" s="852">
        <v>0</v>
      </c>
      <c r="C58" s="853">
        <v>0</v>
      </c>
      <c r="D58" s="853">
        <v>0</v>
      </c>
      <c r="E58" s="244">
        <v>0</v>
      </c>
      <c r="F58" s="852">
        <v>0</v>
      </c>
      <c r="G58" s="244">
        <v>0</v>
      </c>
      <c r="H58" s="852">
        <v>0</v>
      </c>
      <c r="I58" s="155">
        <v>0</v>
      </c>
      <c r="J58" s="852">
        <v>0</v>
      </c>
      <c r="K58" s="155">
        <v>0</v>
      </c>
      <c r="L58" s="852">
        <v>0</v>
      </c>
      <c r="M58" s="245">
        <v>0</v>
      </c>
      <c r="N58" s="854">
        <v>0</v>
      </c>
      <c r="O58" s="245">
        <v>0</v>
      </c>
      <c r="P58" s="854">
        <v>0</v>
      </c>
      <c r="Q58" s="245">
        <v>0</v>
      </c>
      <c r="R58" s="854">
        <v>0</v>
      </c>
      <c r="S58" s="245">
        <v>0</v>
      </c>
      <c r="T58" s="854">
        <v>0</v>
      </c>
      <c r="U58" s="245">
        <v>0</v>
      </c>
      <c r="V58" s="854">
        <v>0</v>
      </c>
      <c r="W58" s="847"/>
      <c r="X58" s="245"/>
      <c r="Y58" s="854"/>
      <c r="Z58" s="245"/>
      <c r="AA58" s="854"/>
    </row>
    <row r="59" spans="1:27" ht="15">
      <c r="A59" s="7" t="s">
        <v>479</v>
      </c>
      <c r="B59" s="852">
        <v>0</v>
      </c>
      <c r="C59" s="853">
        <v>0</v>
      </c>
      <c r="D59" s="853">
        <v>0</v>
      </c>
      <c r="E59" s="244">
        <v>0</v>
      </c>
      <c r="F59" s="852">
        <v>0</v>
      </c>
      <c r="G59" s="244">
        <v>0</v>
      </c>
      <c r="H59" s="852">
        <v>0</v>
      </c>
      <c r="I59" s="155">
        <v>0</v>
      </c>
      <c r="J59" s="852">
        <v>0</v>
      </c>
      <c r="K59" s="155">
        <v>0</v>
      </c>
      <c r="L59" s="852">
        <v>0</v>
      </c>
      <c r="M59" s="245">
        <v>0</v>
      </c>
      <c r="N59" s="854">
        <v>0</v>
      </c>
      <c r="O59" s="245">
        <v>0</v>
      </c>
      <c r="P59" s="854">
        <v>0</v>
      </c>
      <c r="Q59" s="245">
        <v>0</v>
      </c>
      <c r="R59" s="854">
        <v>0</v>
      </c>
      <c r="S59" s="245">
        <v>0</v>
      </c>
      <c r="T59" s="854">
        <v>0</v>
      </c>
      <c r="U59" s="245">
        <v>0</v>
      </c>
      <c r="V59" s="854">
        <v>0</v>
      </c>
      <c r="W59" s="847" t="s">
        <v>479</v>
      </c>
      <c r="X59" s="245" t="s">
        <v>5225</v>
      </c>
      <c r="Y59" s="245" t="s">
        <v>5225</v>
      </c>
      <c r="Z59" s="245" t="s">
        <v>5225</v>
      </c>
      <c r="AA59" s="245" t="s">
        <v>5225</v>
      </c>
    </row>
    <row r="60" spans="1:27" ht="15">
      <c r="A60" s="1"/>
      <c r="B60" s="9"/>
      <c r="C60" s="8"/>
      <c r="D60" s="8"/>
      <c r="E60" s="8"/>
      <c r="F60" s="8"/>
      <c r="G60" s="8"/>
      <c r="H60" s="121"/>
      <c r="I60" s="121"/>
      <c r="J60" s="121"/>
      <c r="K60" s="121"/>
      <c r="L60" s="102"/>
      <c r="M60" s="102"/>
      <c r="N60" s="102"/>
      <c r="O60" s="102"/>
      <c r="P60" s="2"/>
      <c r="Q60" s="2"/>
      <c r="R60" s="2"/>
      <c r="S60" s="2"/>
      <c r="T60"/>
    </row>
    <row r="61" spans="1:27" ht="15.75">
      <c r="A61" s="3"/>
      <c r="B61" s="1469">
        <v>2010</v>
      </c>
      <c r="C61" s="1469"/>
      <c r="D61" s="1469">
        <v>2011</v>
      </c>
      <c r="E61" s="1469"/>
      <c r="F61" s="1469" t="s">
        <v>1185</v>
      </c>
      <c r="G61" s="1469"/>
      <c r="H61" s="1464">
        <v>2012</v>
      </c>
      <c r="I61" s="1464"/>
      <c r="J61" s="1464" t="s">
        <v>2325</v>
      </c>
      <c r="K61" s="1464"/>
      <c r="L61" s="1464" t="s">
        <v>2913</v>
      </c>
      <c r="M61" s="1464"/>
      <c r="N61" s="1468" t="s">
        <v>3553</v>
      </c>
      <c r="O61" s="1468"/>
      <c r="P61" s="1468" t="s">
        <v>4165</v>
      </c>
      <c r="Q61" s="1468"/>
      <c r="R61" s="1468" t="s">
        <v>4674</v>
      </c>
      <c r="S61" s="1468"/>
      <c r="T61" s="1468" t="s">
        <v>4675</v>
      </c>
      <c r="U61" s="1468"/>
      <c r="V61" s="1468" t="s">
        <v>5846</v>
      </c>
      <c r="W61" s="1468"/>
      <c r="X61" s="1468" t="s">
        <v>6494</v>
      </c>
      <c r="Y61" s="1468"/>
      <c r="Z61" s="1466" t="s">
        <v>6914</v>
      </c>
      <c r="AA61" s="1467"/>
    </row>
    <row r="62" spans="1:27" ht="15.75">
      <c r="A62" s="3" t="s">
        <v>2326</v>
      </c>
      <c r="B62" s="774" t="s">
        <v>95</v>
      </c>
      <c r="C62" s="774" t="s">
        <v>96</v>
      </c>
      <c r="D62" s="774" t="s">
        <v>95</v>
      </c>
      <c r="E62" s="774" t="s">
        <v>96</v>
      </c>
      <c r="F62" s="774" t="s">
        <v>95</v>
      </c>
      <c r="G62" s="774" t="s">
        <v>96</v>
      </c>
      <c r="H62" s="771" t="s">
        <v>95</v>
      </c>
      <c r="I62" s="771" t="s">
        <v>96</v>
      </c>
      <c r="J62" s="771" t="s">
        <v>95</v>
      </c>
      <c r="K62" s="771" t="s">
        <v>96</v>
      </c>
      <c r="L62" s="771" t="s">
        <v>95</v>
      </c>
      <c r="M62" s="771" t="s">
        <v>96</v>
      </c>
      <c r="N62" s="773" t="s">
        <v>95</v>
      </c>
      <c r="O62" s="773" t="s">
        <v>96</v>
      </c>
      <c r="P62" s="773" t="s">
        <v>95</v>
      </c>
      <c r="Q62" s="773" t="s">
        <v>96</v>
      </c>
      <c r="R62" s="773" t="s">
        <v>95</v>
      </c>
      <c r="S62" s="773" t="s">
        <v>96</v>
      </c>
      <c r="T62" s="773" t="s">
        <v>95</v>
      </c>
      <c r="U62" s="773" t="s">
        <v>96</v>
      </c>
      <c r="V62" s="773" t="s">
        <v>95</v>
      </c>
      <c r="W62" s="773" t="s">
        <v>96</v>
      </c>
      <c r="X62" s="773" t="s">
        <v>95</v>
      </c>
      <c r="Y62" s="773" t="s">
        <v>96</v>
      </c>
      <c r="Z62" s="855" t="s">
        <v>95</v>
      </c>
      <c r="AA62" s="856" t="s">
        <v>96</v>
      </c>
    </row>
    <row r="63" spans="1:27" ht="15">
      <c r="A63" s="7" t="s">
        <v>2922</v>
      </c>
      <c r="B63" s="259">
        <v>0</v>
      </c>
      <c r="C63" s="857">
        <v>0</v>
      </c>
      <c r="D63" s="260">
        <v>0</v>
      </c>
      <c r="E63" s="858">
        <v>0</v>
      </c>
      <c r="F63" s="260">
        <v>0</v>
      </c>
      <c r="G63" s="858">
        <v>0</v>
      </c>
      <c r="H63" s="260">
        <v>0</v>
      </c>
      <c r="I63" s="858">
        <v>0</v>
      </c>
      <c r="J63" s="164" t="s">
        <v>2338</v>
      </c>
      <c r="K63" s="859" t="s">
        <v>322</v>
      </c>
      <c r="L63" s="164" t="s">
        <v>371</v>
      </c>
      <c r="M63" s="859" t="s">
        <v>147</v>
      </c>
      <c r="N63" s="615">
        <v>0</v>
      </c>
      <c r="O63" s="615">
        <v>0</v>
      </c>
      <c r="P63" s="860">
        <v>0</v>
      </c>
      <c r="Q63" s="861">
        <v>0</v>
      </c>
      <c r="R63" s="860">
        <v>0</v>
      </c>
      <c r="S63" s="861">
        <v>0</v>
      </c>
      <c r="T63" s="860">
        <v>0</v>
      </c>
      <c r="U63" s="861">
        <v>0</v>
      </c>
      <c r="V63" s="860">
        <v>0</v>
      </c>
      <c r="W63" s="861">
        <v>0</v>
      </c>
      <c r="X63" s="860">
        <v>0</v>
      </c>
      <c r="Y63" s="861">
        <v>0</v>
      </c>
      <c r="Z63" s="860">
        <v>0</v>
      </c>
      <c r="AA63" s="861">
        <v>0</v>
      </c>
    </row>
    <row r="64" spans="1:27" ht="15">
      <c r="A64" s="7" t="s">
        <v>2923</v>
      </c>
      <c r="B64" s="259">
        <v>0</v>
      </c>
      <c r="C64" s="857">
        <v>0</v>
      </c>
      <c r="D64" s="260">
        <v>0</v>
      </c>
      <c r="E64" s="858">
        <v>0</v>
      </c>
      <c r="F64" s="260">
        <v>0</v>
      </c>
      <c r="G64" s="858">
        <v>0</v>
      </c>
      <c r="H64" s="260">
        <v>0</v>
      </c>
      <c r="I64" s="858">
        <v>0</v>
      </c>
      <c r="J64" s="164" t="s">
        <v>2339</v>
      </c>
      <c r="K64" s="859" t="s">
        <v>322</v>
      </c>
      <c r="L64" s="164" t="s">
        <v>2343</v>
      </c>
      <c r="M64" s="859" t="s">
        <v>3102</v>
      </c>
      <c r="N64" s="615">
        <v>0</v>
      </c>
      <c r="O64" s="615">
        <v>0</v>
      </c>
      <c r="P64" s="860">
        <v>0</v>
      </c>
      <c r="Q64" s="861">
        <v>0</v>
      </c>
      <c r="R64" s="860">
        <v>0</v>
      </c>
      <c r="S64" s="861">
        <v>0</v>
      </c>
      <c r="T64" s="860">
        <v>0</v>
      </c>
      <c r="U64" s="861">
        <v>0</v>
      </c>
      <c r="V64" s="860">
        <v>0</v>
      </c>
      <c r="W64" s="861">
        <v>0</v>
      </c>
      <c r="X64" s="860">
        <v>0</v>
      </c>
      <c r="Y64" s="861">
        <v>0</v>
      </c>
      <c r="Z64" s="860">
        <v>0</v>
      </c>
      <c r="AA64" s="861">
        <v>0</v>
      </c>
    </row>
    <row r="65" spans="1:27" ht="15">
      <c r="A65" s="7" t="s">
        <v>2924</v>
      </c>
      <c r="B65" s="259">
        <v>0</v>
      </c>
      <c r="C65" s="857">
        <v>0</v>
      </c>
      <c r="D65" s="260">
        <v>0</v>
      </c>
      <c r="E65" s="858">
        <v>0</v>
      </c>
      <c r="F65" s="260">
        <v>0</v>
      </c>
      <c r="G65" s="858">
        <v>0</v>
      </c>
      <c r="H65" s="260">
        <v>0</v>
      </c>
      <c r="I65" s="858">
        <v>0</v>
      </c>
      <c r="J65" s="164" t="s">
        <v>2340</v>
      </c>
      <c r="K65" s="859" t="s">
        <v>258</v>
      </c>
      <c r="L65" s="164" t="s">
        <v>3103</v>
      </c>
      <c r="M65" s="859" t="s">
        <v>322</v>
      </c>
      <c r="N65" s="615">
        <v>0</v>
      </c>
      <c r="O65" s="615">
        <v>0</v>
      </c>
      <c r="P65" s="860">
        <v>0</v>
      </c>
      <c r="Q65" s="861">
        <v>0</v>
      </c>
      <c r="R65" s="860">
        <v>0</v>
      </c>
      <c r="S65" s="861">
        <v>0</v>
      </c>
      <c r="T65" s="860">
        <v>0</v>
      </c>
      <c r="U65" s="861">
        <v>0</v>
      </c>
      <c r="V65" s="860">
        <v>0</v>
      </c>
      <c r="W65" s="861">
        <v>0</v>
      </c>
      <c r="X65" s="860">
        <v>0</v>
      </c>
      <c r="Y65" s="861">
        <v>0</v>
      </c>
      <c r="Z65" s="860">
        <v>0</v>
      </c>
      <c r="AA65" s="861">
        <v>0</v>
      </c>
    </row>
    <row r="66" spans="1:27" ht="15">
      <c r="A66" s="7" t="s">
        <v>2925</v>
      </c>
      <c r="B66" s="259">
        <v>0</v>
      </c>
      <c r="C66" s="857">
        <v>0</v>
      </c>
      <c r="D66" s="260">
        <v>0</v>
      </c>
      <c r="E66" s="858">
        <v>0</v>
      </c>
      <c r="F66" s="260">
        <v>0</v>
      </c>
      <c r="G66" s="858">
        <v>0</v>
      </c>
      <c r="H66" s="260">
        <v>0</v>
      </c>
      <c r="I66" s="858">
        <v>0</v>
      </c>
      <c r="J66" s="164" t="s">
        <v>2341</v>
      </c>
      <c r="K66" s="859" t="s">
        <v>671</v>
      </c>
      <c r="L66" s="164" t="s">
        <v>2342</v>
      </c>
      <c r="M66" s="859" t="s">
        <v>461</v>
      </c>
      <c r="N66" s="615">
        <v>0</v>
      </c>
      <c r="O66" s="615">
        <v>0</v>
      </c>
      <c r="P66" s="860">
        <v>0</v>
      </c>
      <c r="Q66" s="861">
        <v>0</v>
      </c>
      <c r="R66" s="860">
        <v>0</v>
      </c>
      <c r="S66" s="861">
        <v>0</v>
      </c>
      <c r="T66" s="860">
        <v>0</v>
      </c>
      <c r="U66" s="861">
        <v>0</v>
      </c>
      <c r="V66" s="860">
        <v>0</v>
      </c>
      <c r="W66" s="861">
        <v>0</v>
      </c>
      <c r="X66" s="860">
        <v>0</v>
      </c>
      <c r="Y66" s="861">
        <v>0</v>
      </c>
      <c r="Z66" s="860">
        <v>0</v>
      </c>
      <c r="AA66" s="861">
        <v>0</v>
      </c>
    </row>
    <row r="67" spans="1:27" ht="15">
      <c r="A67" s="7" t="s">
        <v>2926</v>
      </c>
      <c r="B67" s="259">
        <v>0</v>
      </c>
      <c r="C67" s="857">
        <v>0</v>
      </c>
      <c r="D67" s="260">
        <v>0</v>
      </c>
      <c r="E67" s="858">
        <v>0</v>
      </c>
      <c r="F67" s="260">
        <v>0</v>
      </c>
      <c r="G67" s="858">
        <v>0</v>
      </c>
      <c r="H67" s="260">
        <v>0</v>
      </c>
      <c r="I67" s="858">
        <v>0</v>
      </c>
      <c r="J67" s="164" t="s">
        <v>2342</v>
      </c>
      <c r="K67" s="859" t="s">
        <v>322</v>
      </c>
      <c r="L67" s="164" t="s">
        <v>2353</v>
      </c>
      <c r="M67" s="859" t="s">
        <v>249</v>
      </c>
      <c r="N67" s="615">
        <v>0</v>
      </c>
      <c r="O67" s="615">
        <v>0</v>
      </c>
      <c r="P67" s="860">
        <v>0</v>
      </c>
      <c r="Q67" s="861">
        <v>0</v>
      </c>
      <c r="R67" s="860">
        <v>0</v>
      </c>
      <c r="S67" s="861">
        <v>0</v>
      </c>
      <c r="T67" s="860">
        <v>0</v>
      </c>
      <c r="U67" s="861">
        <v>0</v>
      </c>
      <c r="V67" s="860">
        <v>0</v>
      </c>
      <c r="W67" s="861">
        <v>0</v>
      </c>
      <c r="X67" s="860">
        <v>0</v>
      </c>
      <c r="Y67" s="861">
        <v>0</v>
      </c>
      <c r="Z67" s="860">
        <v>0</v>
      </c>
      <c r="AA67" s="861">
        <v>0</v>
      </c>
    </row>
    <row r="68" spans="1:27" ht="15">
      <c r="A68" s="7" t="s">
        <v>2927</v>
      </c>
      <c r="B68" s="259">
        <v>0</v>
      </c>
      <c r="C68" s="857">
        <v>0</v>
      </c>
      <c r="D68" s="260">
        <v>0</v>
      </c>
      <c r="E68" s="858">
        <v>0</v>
      </c>
      <c r="F68" s="260">
        <v>0</v>
      </c>
      <c r="G68" s="858">
        <v>0</v>
      </c>
      <c r="H68" s="260">
        <v>0</v>
      </c>
      <c r="I68" s="858">
        <v>0</v>
      </c>
      <c r="J68" s="164" t="s">
        <v>2343</v>
      </c>
      <c r="K68" s="859" t="s">
        <v>2713</v>
      </c>
      <c r="L68" s="164" t="s">
        <v>244</v>
      </c>
      <c r="M68" s="859" t="s">
        <v>1631</v>
      </c>
      <c r="N68" s="615">
        <v>0</v>
      </c>
      <c r="O68" s="615">
        <v>0</v>
      </c>
      <c r="P68" s="860">
        <v>0</v>
      </c>
      <c r="Q68" s="861">
        <v>0</v>
      </c>
      <c r="R68" s="860">
        <v>0</v>
      </c>
      <c r="S68" s="861">
        <v>0</v>
      </c>
      <c r="T68" s="860">
        <v>0</v>
      </c>
      <c r="U68" s="861">
        <v>0</v>
      </c>
      <c r="V68" s="860">
        <v>0</v>
      </c>
      <c r="W68" s="861">
        <v>0</v>
      </c>
      <c r="X68" s="860">
        <v>0</v>
      </c>
      <c r="Y68" s="861">
        <v>0</v>
      </c>
      <c r="Z68" s="860">
        <v>0</v>
      </c>
      <c r="AA68" s="861">
        <v>0</v>
      </c>
    </row>
    <row r="69" spans="1:27" ht="15">
      <c r="A69" s="7" t="s">
        <v>2928</v>
      </c>
      <c r="B69" s="259">
        <v>0</v>
      </c>
      <c r="C69" s="857">
        <v>0</v>
      </c>
      <c r="D69" s="260">
        <v>0</v>
      </c>
      <c r="E69" s="858">
        <v>0</v>
      </c>
      <c r="F69" s="260">
        <v>0</v>
      </c>
      <c r="G69" s="858">
        <v>0</v>
      </c>
      <c r="H69" s="260">
        <v>0</v>
      </c>
      <c r="I69" s="858">
        <v>0</v>
      </c>
      <c r="J69" s="164" t="s">
        <v>2344</v>
      </c>
      <c r="K69" s="859" t="s">
        <v>2714</v>
      </c>
      <c r="L69" s="164" t="s">
        <v>3104</v>
      </c>
      <c r="M69" s="859" t="s">
        <v>3105</v>
      </c>
      <c r="N69" s="615">
        <v>0</v>
      </c>
      <c r="O69" s="615">
        <v>0</v>
      </c>
      <c r="P69" s="860">
        <v>0</v>
      </c>
      <c r="Q69" s="861">
        <v>0</v>
      </c>
      <c r="R69" s="860">
        <v>0</v>
      </c>
      <c r="S69" s="861">
        <v>0</v>
      </c>
      <c r="T69" s="860">
        <v>0</v>
      </c>
      <c r="U69" s="861">
        <v>0</v>
      </c>
      <c r="V69" s="860">
        <v>0</v>
      </c>
      <c r="W69" s="861">
        <v>0</v>
      </c>
      <c r="X69" s="860">
        <v>0</v>
      </c>
      <c r="Y69" s="861">
        <v>0</v>
      </c>
      <c r="Z69" s="860">
        <v>0</v>
      </c>
      <c r="AA69" s="861">
        <v>0</v>
      </c>
    </row>
    <row r="70" spans="1:27" ht="15">
      <c r="A70" s="7" t="s">
        <v>2929</v>
      </c>
      <c r="B70" s="259">
        <v>0</v>
      </c>
      <c r="C70" s="857">
        <v>0</v>
      </c>
      <c r="D70" s="260">
        <v>0</v>
      </c>
      <c r="E70" s="858">
        <v>0</v>
      </c>
      <c r="F70" s="260">
        <v>0</v>
      </c>
      <c r="G70" s="858">
        <v>0</v>
      </c>
      <c r="H70" s="260">
        <v>0</v>
      </c>
      <c r="I70" s="858">
        <v>0</v>
      </c>
      <c r="J70" s="164" t="s">
        <v>244</v>
      </c>
      <c r="K70" s="859" t="s">
        <v>589</v>
      </c>
      <c r="L70" s="164" t="s">
        <v>3106</v>
      </c>
      <c r="M70" s="859" t="s">
        <v>1631</v>
      </c>
      <c r="N70" s="615">
        <v>0</v>
      </c>
      <c r="O70" s="615">
        <v>0</v>
      </c>
      <c r="P70" s="860">
        <v>0</v>
      </c>
      <c r="Q70" s="861">
        <v>0</v>
      </c>
      <c r="R70" s="860">
        <v>0</v>
      </c>
      <c r="S70" s="861">
        <v>0</v>
      </c>
      <c r="T70" s="860">
        <v>0</v>
      </c>
      <c r="U70" s="861">
        <v>0</v>
      </c>
      <c r="V70" s="860">
        <v>0</v>
      </c>
      <c r="W70" s="861">
        <v>0</v>
      </c>
      <c r="X70" s="860">
        <v>0</v>
      </c>
      <c r="Y70" s="861">
        <v>0</v>
      </c>
      <c r="Z70" s="860">
        <v>0</v>
      </c>
      <c r="AA70" s="861">
        <v>0</v>
      </c>
    </row>
    <row r="71" spans="1:27" ht="15">
      <c r="A71" s="7" t="s">
        <v>2930</v>
      </c>
      <c r="B71" s="259">
        <v>0</v>
      </c>
      <c r="C71" s="857">
        <v>0</v>
      </c>
      <c r="D71" s="260">
        <v>0</v>
      </c>
      <c r="E71" s="858">
        <v>0</v>
      </c>
      <c r="F71" s="260">
        <v>0</v>
      </c>
      <c r="G71" s="858">
        <v>0</v>
      </c>
      <c r="H71" s="260">
        <v>0</v>
      </c>
      <c r="I71" s="858">
        <v>0</v>
      </c>
      <c r="J71" s="260">
        <v>0</v>
      </c>
      <c r="K71" s="858">
        <v>0</v>
      </c>
      <c r="L71" s="260" t="s">
        <v>2338</v>
      </c>
      <c r="M71" s="858" t="s">
        <v>322</v>
      </c>
      <c r="N71" s="615">
        <v>0</v>
      </c>
      <c r="O71" s="615">
        <v>0</v>
      </c>
      <c r="P71" s="860">
        <v>0</v>
      </c>
      <c r="Q71" s="861">
        <v>0</v>
      </c>
      <c r="R71" s="860">
        <v>0</v>
      </c>
      <c r="S71" s="861">
        <v>0</v>
      </c>
      <c r="T71" s="860">
        <v>0</v>
      </c>
      <c r="U71" s="861">
        <v>0</v>
      </c>
      <c r="V71" s="860">
        <v>0</v>
      </c>
      <c r="W71" s="861">
        <v>0</v>
      </c>
      <c r="X71" s="860">
        <v>0</v>
      </c>
      <c r="Y71" s="861">
        <v>0</v>
      </c>
      <c r="Z71" s="860">
        <v>0</v>
      </c>
      <c r="AA71" s="861">
        <v>0</v>
      </c>
    </row>
    <row r="72" spans="1:27" ht="15">
      <c r="A72" s="7" t="s">
        <v>2931</v>
      </c>
      <c r="B72" s="259">
        <v>0</v>
      </c>
      <c r="C72" s="857">
        <v>0</v>
      </c>
      <c r="D72" s="260">
        <v>0</v>
      </c>
      <c r="E72" s="858">
        <v>0</v>
      </c>
      <c r="F72" s="260">
        <v>0</v>
      </c>
      <c r="G72" s="858">
        <v>0</v>
      </c>
      <c r="H72" s="260">
        <v>0</v>
      </c>
      <c r="I72" s="858">
        <v>0</v>
      </c>
      <c r="J72" s="260">
        <v>0</v>
      </c>
      <c r="K72" s="858">
        <v>0</v>
      </c>
      <c r="L72" s="260" t="s">
        <v>3107</v>
      </c>
      <c r="M72" s="858" t="s">
        <v>3108</v>
      </c>
      <c r="N72" s="615">
        <v>0</v>
      </c>
      <c r="O72" s="615">
        <v>0</v>
      </c>
      <c r="P72" s="860">
        <v>0</v>
      </c>
      <c r="Q72" s="861">
        <v>0</v>
      </c>
      <c r="R72" s="860">
        <v>0</v>
      </c>
      <c r="S72" s="861">
        <v>0</v>
      </c>
      <c r="T72" s="860">
        <v>0</v>
      </c>
      <c r="U72" s="861">
        <v>0</v>
      </c>
      <c r="V72" s="860">
        <v>0</v>
      </c>
      <c r="W72" s="861">
        <v>0</v>
      </c>
      <c r="X72" s="860">
        <v>0</v>
      </c>
      <c r="Y72" s="861">
        <v>0</v>
      </c>
      <c r="Z72" s="860">
        <v>0</v>
      </c>
      <c r="AA72" s="861">
        <v>0</v>
      </c>
    </row>
    <row r="73" spans="1:27" ht="15">
      <c r="A73" s="1"/>
      <c r="B73" s="2"/>
      <c r="C73" s="2"/>
      <c r="D73" s="8"/>
      <c r="E73" s="2"/>
      <c r="F73" s="8"/>
      <c r="G73" s="8"/>
      <c r="H73" s="121"/>
      <c r="I73" s="121"/>
      <c r="J73" s="121"/>
      <c r="K73" s="121"/>
      <c r="L73" s="89"/>
      <c r="M73" s="89"/>
      <c r="N73" s="246"/>
      <c r="O73" s="246"/>
      <c r="P73" s="615"/>
      <c r="Q73" s="615"/>
      <c r="R73" s="2"/>
      <c r="S73" s="2"/>
    </row>
    <row r="74" spans="1:27" ht="15">
      <c r="A74" s="1"/>
      <c r="B74" s="2"/>
      <c r="C74" s="2"/>
      <c r="D74" s="8"/>
      <c r="E74" s="2"/>
      <c r="F74" s="8"/>
      <c r="G74" s="8"/>
      <c r="H74" s="121"/>
      <c r="I74" s="121"/>
      <c r="J74" s="121"/>
      <c r="K74" s="121"/>
      <c r="L74" s="89"/>
      <c r="M74" s="89"/>
      <c r="N74" s="246"/>
      <c r="O74" s="246"/>
      <c r="P74" s="246"/>
      <c r="Q74" s="246"/>
      <c r="R74" s="2"/>
      <c r="S74" s="2"/>
    </row>
    <row r="75" spans="1:27" ht="15">
      <c r="A75" s="1"/>
      <c r="B75" s="9"/>
      <c r="C75" s="8"/>
      <c r="D75" s="8"/>
      <c r="E75" s="8"/>
      <c r="F75" s="8"/>
      <c r="G75" s="8"/>
      <c r="H75" s="121"/>
      <c r="I75" s="121"/>
      <c r="J75" s="121"/>
      <c r="K75" s="121"/>
      <c r="L75" s="89"/>
      <c r="M75" s="89"/>
      <c r="N75" s="246"/>
      <c r="O75" s="246"/>
      <c r="P75" s="246"/>
      <c r="Q75" s="246"/>
      <c r="R75" s="2"/>
      <c r="S75" s="2"/>
    </row>
    <row r="76" spans="1:27" ht="15.75">
      <c r="A76" s="3"/>
      <c r="B76" s="1469">
        <v>2010</v>
      </c>
      <c r="C76" s="1469"/>
      <c r="D76" s="1469">
        <v>2011</v>
      </c>
      <c r="E76" s="1469"/>
      <c r="F76" s="1469" t="s">
        <v>1185</v>
      </c>
      <c r="G76" s="1469"/>
      <c r="H76" s="1464">
        <v>2012</v>
      </c>
      <c r="I76" s="1464"/>
      <c r="J76" s="1464" t="s">
        <v>2325</v>
      </c>
      <c r="K76" s="1464"/>
      <c r="L76" s="1464" t="s">
        <v>2913</v>
      </c>
      <c r="M76" s="1464"/>
      <c r="N76" s="1468" t="s">
        <v>3553</v>
      </c>
      <c r="O76" s="1470"/>
      <c r="P76" s="1468" t="s">
        <v>4165</v>
      </c>
      <c r="Q76" s="1468"/>
      <c r="R76" s="1471" t="s">
        <v>4674</v>
      </c>
      <c r="S76" s="1470"/>
      <c r="T76" s="1468" t="s">
        <v>4675</v>
      </c>
      <c r="U76" s="1468"/>
      <c r="V76" s="1468" t="s">
        <v>5846</v>
      </c>
      <c r="W76" s="1468"/>
      <c r="X76" s="1468" t="s">
        <v>6494</v>
      </c>
      <c r="Y76" s="1468"/>
      <c r="Z76" s="1466" t="s">
        <v>6914</v>
      </c>
      <c r="AA76" s="1467"/>
    </row>
    <row r="77" spans="1:27" ht="15.75">
      <c r="A77" s="3" t="s">
        <v>68</v>
      </c>
      <c r="B77" s="774" t="s">
        <v>95</v>
      </c>
      <c r="C77" s="774" t="s">
        <v>96</v>
      </c>
      <c r="D77" s="774" t="s">
        <v>95</v>
      </c>
      <c r="E77" s="774" t="s">
        <v>96</v>
      </c>
      <c r="F77" s="774" t="s">
        <v>95</v>
      </c>
      <c r="G77" s="774" t="s">
        <v>96</v>
      </c>
      <c r="H77" s="771" t="s">
        <v>95</v>
      </c>
      <c r="I77" s="771" t="s">
        <v>96</v>
      </c>
      <c r="J77" s="771" t="s">
        <v>95</v>
      </c>
      <c r="K77" s="771" t="s">
        <v>96</v>
      </c>
      <c r="L77" s="771" t="s">
        <v>95</v>
      </c>
      <c r="M77" s="771" t="s">
        <v>96</v>
      </c>
      <c r="N77" s="773" t="s">
        <v>95</v>
      </c>
      <c r="O77" s="862" t="s">
        <v>96</v>
      </c>
      <c r="P77" s="773" t="s">
        <v>95</v>
      </c>
      <c r="Q77" s="773" t="s">
        <v>96</v>
      </c>
      <c r="R77" s="863" t="s">
        <v>95</v>
      </c>
      <c r="S77" s="862" t="s">
        <v>96</v>
      </c>
      <c r="T77" s="773" t="s">
        <v>95</v>
      </c>
      <c r="U77" s="773" t="s">
        <v>96</v>
      </c>
      <c r="V77" s="773" t="s">
        <v>95</v>
      </c>
      <c r="W77" s="773" t="s">
        <v>96</v>
      </c>
      <c r="X77" s="773" t="s">
        <v>95</v>
      </c>
      <c r="Y77" s="773" t="s">
        <v>96</v>
      </c>
      <c r="Z77" s="855" t="s">
        <v>95</v>
      </c>
      <c r="AA77" s="856" t="s">
        <v>96</v>
      </c>
    </row>
    <row r="78" spans="1:27" ht="30">
      <c r="A78" s="7" t="s">
        <v>2922</v>
      </c>
      <c r="B78" s="260" t="s">
        <v>323</v>
      </c>
      <c r="C78" s="858" t="s">
        <v>324</v>
      </c>
      <c r="D78" s="260" t="s">
        <v>5969</v>
      </c>
      <c r="E78" s="858" t="s">
        <v>727</v>
      </c>
      <c r="F78" s="260" t="s">
        <v>1324</v>
      </c>
      <c r="G78" s="858" t="s">
        <v>727</v>
      </c>
      <c r="H78" s="164" t="s">
        <v>5969</v>
      </c>
      <c r="I78" s="859" t="s">
        <v>727</v>
      </c>
      <c r="J78" s="164" t="s">
        <v>2345</v>
      </c>
      <c r="K78" s="859" t="s">
        <v>2346</v>
      </c>
      <c r="L78" s="164" t="s">
        <v>294</v>
      </c>
      <c r="M78" s="859" t="s">
        <v>524</v>
      </c>
      <c r="N78" s="261" t="s">
        <v>735</v>
      </c>
      <c r="O78" s="864" t="s">
        <v>3567</v>
      </c>
      <c r="P78" s="860" t="s">
        <v>371</v>
      </c>
      <c r="Q78" s="861" t="s">
        <v>331</v>
      </c>
      <c r="R78" s="860" t="s">
        <v>3109</v>
      </c>
      <c r="S78" s="861" t="s">
        <v>334</v>
      </c>
      <c r="T78" s="860" t="s">
        <v>926</v>
      </c>
      <c r="U78" s="861" t="s">
        <v>1899</v>
      </c>
      <c r="V78" s="860" t="s">
        <v>1632</v>
      </c>
      <c r="W78" s="861" t="s">
        <v>181</v>
      </c>
      <c r="X78" s="860" t="s">
        <v>1632</v>
      </c>
      <c r="Y78" s="861" t="s">
        <v>454</v>
      </c>
      <c r="Z78" s="860" t="s">
        <v>6977</v>
      </c>
      <c r="AA78" s="861" t="s">
        <v>2909</v>
      </c>
    </row>
    <row r="79" spans="1:27" ht="30">
      <c r="A79" s="7" t="s">
        <v>2923</v>
      </c>
      <c r="B79" s="260" t="s">
        <v>5970</v>
      </c>
      <c r="C79" s="858" t="s">
        <v>160</v>
      </c>
      <c r="D79" s="260" t="s">
        <v>728</v>
      </c>
      <c r="E79" s="858" t="s">
        <v>5971</v>
      </c>
      <c r="F79" s="260" t="s">
        <v>327</v>
      </c>
      <c r="G79" s="858" t="s">
        <v>160</v>
      </c>
      <c r="H79" s="164" t="s">
        <v>325</v>
      </c>
      <c r="I79" s="859" t="s">
        <v>338</v>
      </c>
      <c r="J79" s="164" t="s">
        <v>560</v>
      </c>
      <c r="K79" s="859" t="s">
        <v>1631</v>
      </c>
      <c r="L79" s="164" t="s">
        <v>3109</v>
      </c>
      <c r="M79" s="859" t="s">
        <v>1631</v>
      </c>
      <c r="N79" s="261" t="s">
        <v>3109</v>
      </c>
      <c r="O79" s="864" t="s">
        <v>1631</v>
      </c>
      <c r="P79" s="860" t="s">
        <v>4180</v>
      </c>
      <c r="Q79" s="861" t="s">
        <v>533</v>
      </c>
      <c r="R79" s="860" t="s">
        <v>926</v>
      </c>
      <c r="S79" s="861" t="s">
        <v>1899</v>
      </c>
      <c r="T79" s="860" t="s">
        <v>1632</v>
      </c>
      <c r="U79" s="861" t="s">
        <v>4874</v>
      </c>
      <c r="V79" s="860" t="s">
        <v>5972</v>
      </c>
      <c r="W79" s="861" t="s">
        <v>160</v>
      </c>
      <c r="X79" s="860" t="s">
        <v>926</v>
      </c>
      <c r="Y79" s="861" t="s">
        <v>163</v>
      </c>
      <c r="Z79" s="860" t="s">
        <v>6978</v>
      </c>
      <c r="AA79" s="861" t="s">
        <v>274</v>
      </c>
    </row>
    <row r="80" spans="1:27" ht="30">
      <c r="A80" s="7" t="s">
        <v>2924</v>
      </c>
      <c r="B80" s="260" t="s">
        <v>5973</v>
      </c>
      <c r="C80" s="858" t="s">
        <v>160</v>
      </c>
      <c r="D80" s="260" t="s">
        <v>323</v>
      </c>
      <c r="E80" s="858" t="s">
        <v>730</v>
      </c>
      <c r="F80" s="260" t="s">
        <v>5974</v>
      </c>
      <c r="G80" s="858" t="s">
        <v>358</v>
      </c>
      <c r="H80" s="164" t="s">
        <v>144</v>
      </c>
      <c r="I80" s="859" t="s">
        <v>331</v>
      </c>
      <c r="J80" s="164" t="s">
        <v>1630</v>
      </c>
      <c r="K80" s="859" t="s">
        <v>2347</v>
      </c>
      <c r="L80" s="164" t="s">
        <v>1880</v>
      </c>
      <c r="M80" s="859" t="s">
        <v>163</v>
      </c>
      <c r="N80" s="261" t="s">
        <v>1093</v>
      </c>
      <c r="O80" s="864" t="s">
        <v>463</v>
      </c>
      <c r="P80" s="860" t="s">
        <v>4181</v>
      </c>
      <c r="Q80" s="861" t="s">
        <v>4182</v>
      </c>
      <c r="R80" s="860" t="s">
        <v>3111</v>
      </c>
      <c r="S80" s="861" t="s">
        <v>160</v>
      </c>
      <c r="T80" s="860" t="s">
        <v>4875</v>
      </c>
      <c r="U80" s="861" t="s">
        <v>589</v>
      </c>
      <c r="V80" s="860" t="s">
        <v>926</v>
      </c>
      <c r="W80" s="861" t="s">
        <v>163</v>
      </c>
      <c r="X80" s="860" t="s">
        <v>6544</v>
      </c>
      <c r="Y80" s="861" t="s">
        <v>2909</v>
      </c>
      <c r="Z80" s="860" t="s">
        <v>6979</v>
      </c>
      <c r="AA80" s="861" t="s">
        <v>249</v>
      </c>
    </row>
    <row r="81" spans="1:27" ht="30">
      <c r="A81" s="7" t="s">
        <v>2925</v>
      </c>
      <c r="B81" s="260" t="s">
        <v>325</v>
      </c>
      <c r="C81" s="858" t="s">
        <v>326</v>
      </c>
      <c r="D81" s="260" t="s">
        <v>731</v>
      </c>
      <c r="E81" s="858" t="s">
        <v>169</v>
      </c>
      <c r="F81" s="260" t="s">
        <v>733</v>
      </c>
      <c r="G81" s="858" t="s">
        <v>322</v>
      </c>
      <c r="H81" s="164" t="s">
        <v>1630</v>
      </c>
      <c r="I81" s="859" t="s">
        <v>1631</v>
      </c>
      <c r="J81" s="164" t="s">
        <v>371</v>
      </c>
      <c r="K81" s="859" t="s">
        <v>147</v>
      </c>
      <c r="L81" s="164" t="s">
        <v>325</v>
      </c>
      <c r="M81" s="859" t="s">
        <v>358</v>
      </c>
      <c r="N81" s="261" t="s">
        <v>325</v>
      </c>
      <c r="O81" s="864" t="s">
        <v>322</v>
      </c>
      <c r="P81" s="860" t="s">
        <v>4183</v>
      </c>
      <c r="Q81" s="861" t="s">
        <v>242</v>
      </c>
      <c r="R81" s="860" t="s">
        <v>325</v>
      </c>
      <c r="S81" s="861" t="s">
        <v>533</v>
      </c>
      <c r="T81" s="860" t="s">
        <v>728</v>
      </c>
      <c r="U81" s="861" t="s">
        <v>4876</v>
      </c>
      <c r="V81" s="860" t="s">
        <v>5975</v>
      </c>
      <c r="W81" s="861" t="s">
        <v>5976</v>
      </c>
      <c r="X81" s="860" t="s">
        <v>630</v>
      </c>
      <c r="Y81" s="861" t="s">
        <v>340</v>
      </c>
      <c r="Z81" s="860" t="s">
        <v>630</v>
      </c>
      <c r="AA81" s="861" t="s">
        <v>340</v>
      </c>
    </row>
    <row r="82" spans="1:27" ht="30">
      <c r="A82" s="7" t="s">
        <v>2926</v>
      </c>
      <c r="B82" s="260" t="s">
        <v>327</v>
      </c>
      <c r="C82" s="858" t="s">
        <v>160</v>
      </c>
      <c r="D82" s="260" t="s">
        <v>732</v>
      </c>
      <c r="E82" s="858" t="s">
        <v>336</v>
      </c>
      <c r="F82" s="260" t="s">
        <v>5977</v>
      </c>
      <c r="G82" s="858" t="s">
        <v>169</v>
      </c>
      <c r="H82" s="164" t="s">
        <v>371</v>
      </c>
      <c r="I82" s="859" t="s">
        <v>331</v>
      </c>
      <c r="J82" s="164" t="s">
        <v>325</v>
      </c>
      <c r="K82" s="859" t="s">
        <v>358</v>
      </c>
      <c r="L82" s="164" t="s">
        <v>3110</v>
      </c>
      <c r="M82" s="859" t="s">
        <v>1631</v>
      </c>
      <c r="N82" s="261" t="s">
        <v>732</v>
      </c>
      <c r="O82" s="864" t="s">
        <v>3568</v>
      </c>
      <c r="P82" s="860" t="s">
        <v>4184</v>
      </c>
      <c r="Q82" s="861" t="s">
        <v>1899</v>
      </c>
      <c r="R82" s="860" t="s">
        <v>4191</v>
      </c>
      <c r="S82" s="861" t="s">
        <v>318</v>
      </c>
      <c r="T82" s="860" t="s">
        <v>4877</v>
      </c>
      <c r="U82" s="861" t="s">
        <v>2004</v>
      </c>
      <c r="V82" s="860" t="s">
        <v>5978</v>
      </c>
      <c r="W82" s="861" t="s">
        <v>334</v>
      </c>
      <c r="X82" s="860" t="s">
        <v>325</v>
      </c>
      <c r="Y82" s="861" t="s">
        <v>358</v>
      </c>
      <c r="Z82" s="860" t="s">
        <v>6601</v>
      </c>
      <c r="AA82" s="861" t="s">
        <v>333</v>
      </c>
    </row>
    <row r="83" spans="1:27" ht="30">
      <c r="A83" s="7" t="s">
        <v>2927</v>
      </c>
      <c r="B83" s="260" t="s">
        <v>5979</v>
      </c>
      <c r="C83" s="858" t="s">
        <v>328</v>
      </c>
      <c r="D83" s="260" t="s">
        <v>733</v>
      </c>
      <c r="E83" s="858" t="s">
        <v>5925</v>
      </c>
      <c r="F83" s="260" t="s">
        <v>5970</v>
      </c>
      <c r="G83" s="858" t="s">
        <v>160</v>
      </c>
      <c r="H83" s="164" t="s">
        <v>1632</v>
      </c>
      <c r="I83" s="859" t="s">
        <v>181</v>
      </c>
      <c r="J83" s="164" t="s">
        <v>2348</v>
      </c>
      <c r="K83" s="859" t="s">
        <v>147</v>
      </c>
      <c r="L83" s="164" t="s">
        <v>3111</v>
      </c>
      <c r="M83" s="859" t="s">
        <v>2909</v>
      </c>
      <c r="N83" s="261" t="s">
        <v>1633</v>
      </c>
      <c r="O83" s="864" t="s">
        <v>322</v>
      </c>
      <c r="P83" s="860" t="s">
        <v>4185</v>
      </c>
      <c r="Q83" s="861" t="s">
        <v>399</v>
      </c>
      <c r="R83" s="860" t="s">
        <v>4878</v>
      </c>
      <c r="S83" s="861" t="s">
        <v>275</v>
      </c>
      <c r="T83" s="860" t="s">
        <v>4878</v>
      </c>
      <c r="U83" s="861" t="s">
        <v>960</v>
      </c>
      <c r="V83" s="860" t="s">
        <v>5980</v>
      </c>
      <c r="W83" s="861" t="s">
        <v>242</v>
      </c>
      <c r="X83" s="860" t="s">
        <v>6545</v>
      </c>
      <c r="Y83" s="861" t="s">
        <v>141</v>
      </c>
      <c r="Z83" s="860" t="s">
        <v>219</v>
      </c>
      <c r="AA83" s="861" t="s">
        <v>5505</v>
      </c>
    </row>
    <row r="84" spans="1:27" ht="30">
      <c r="A84" s="7" t="s">
        <v>2928</v>
      </c>
      <c r="B84" s="260" t="s">
        <v>244</v>
      </c>
      <c r="C84" s="858" t="s">
        <v>329</v>
      </c>
      <c r="D84" s="260" t="s">
        <v>735</v>
      </c>
      <c r="E84" s="858" t="s">
        <v>160</v>
      </c>
      <c r="F84" s="260" t="s">
        <v>5981</v>
      </c>
      <c r="G84" s="858" t="s">
        <v>358</v>
      </c>
      <c r="H84" s="164" t="s">
        <v>212</v>
      </c>
      <c r="I84" s="859" t="s">
        <v>322</v>
      </c>
      <c r="J84" s="164" t="s">
        <v>224</v>
      </c>
      <c r="K84" s="859" t="s">
        <v>147</v>
      </c>
      <c r="L84" s="164" t="s">
        <v>2348</v>
      </c>
      <c r="M84" s="859" t="s">
        <v>147</v>
      </c>
      <c r="N84" s="261" t="s">
        <v>294</v>
      </c>
      <c r="O84" s="864" t="s">
        <v>524</v>
      </c>
      <c r="P84" s="860">
        <v>0</v>
      </c>
      <c r="Q84" s="861">
        <v>0</v>
      </c>
      <c r="R84" s="860" t="s">
        <v>935</v>
      </c>
      <c r="S84" s="861" t="s">
        <v>318</v>
      </c>
      <c r="T84" s="860" t="s">
        <v>4879</v>
      </c>
      <c r="U84" s="861" t="s">
        <v>4880</v>
      </c>
      <c r="V84" s="860" t="s">
        <v>144</v>
      </c>
      <c r="W84" s="861" t="s">
        <v>331</v>
      </c>
      <c r="X84" s="860" t="s">
        <v>5975</v>
      </c>
      <c r="Y84" s="861" t="s">
        <v>275</v>
      </c>
      <c r="Z84" s="860" t="s">
        <v>144</v>
      </c>
      <c r="AA84" s="861" t="s">
        <v>331</v>
      </c>
    </row>
    <row r="85" spans="1:27" ht="30">
      <c r="A85" s="7" t="s">
        <v>2929</v>
      </c>
      <c r="B85" s="260" t="s">
        <v>243</v>
      </c>
      <c r="C85" s="858" t="s">
        <v>5925</v>
      </c>
      <c r="D85" s="260" t="s">
        <v>737</v>
      </c>
      <c r="E85" s="858" t="s">
        <v>5971</v>
      </c>
      <c r="F85" s="260" t="s">
        <v>5973</v>
      </c>
      <c r="G85" s="858" t="s">
        <v>160</v>
      </c>
      <c r="H85" s="164" t="s">
        <v>956</v>
      </c>
      <c r="I85" s="859" t="s">
        <v>331</v>
      </c>
      <c r="J85" s="164" t="s">
        <v>499</v>
      </c>
      <c r="K85" s="859" t="s">
        <v>2349</v>
      </c>
      <c r="L85" s="164" t="s">
        <v>3112</v>
      </c>
      <c r="M85" s="859" t="s">
        <v>2909</v>
      </c>
      <c r="N85" s="261" t="s">
        <v>371</v>
      </c>
      <c r="O85" s="864" t="s">
        <v>331</v>
      </c>
      <c r="P85" s="860">
        <v>0</v>
      </c>
      <c r="Q85" s="861">
        <v>0</v>
      </c>
      <c r="R85" s="860" t="s">
        <v>5982</v>
      </c>
      <c r="S85" s="861" t="s">
        <v>331</v>
      </c>
      <c r="T85" s="860" t="s">
        <v>4881</v>
      </c>
      <c r="U85" s="861" t="s">
        <v>4876</v>
      </c>
      <c r="V85" s="860" t="s">
        <v>325</v>
      </c>
      <c r="W85" s="861" t="s">
        <v>5983</v>
      </c>
      <c r="X85" s="860" t="s">
        <v>732</v>
      </c>
      <c r="Y85" s="861" t="s">
        <v>671</v>
      </c>
      <c r="Z85" s="860" t="s">
        <v>560</v>
      </c>
      <c r="AA85" s="861" t="s">
        <v>1631</v>
      </c>
    </row>
    <row r="86" spans="1:27" ht="45">
      <c r="A86" s="7" t="s">
        <v>2930</v>
      </c>
      <c r="B86" s="260" t="s">
        <v>5984</v>
      </c>
      <c r="C86" s="858" t="s">
        <v>330</v>
      </c>
      <c r="D86" s="260" t="s">
        <v>5985</v>
      </c>
      <c r="E86" s="858" t="s">
        <v>160</v>
      </c>
      <c r="F86" s="260" t="s">
        <v>5986</v>
      </c>
      <c r="G86" s="858" t="s">
        <v>160</v>
      </c>
      <c r="H86" s="260" t="s">
        <v>1633</v>
      </c>
      <c r="I86" s="858" t="s">
        <v>338</v>
      </c>
      <c r="J86" s="260" t="s">
        <v>173</v>
      </c>
      <c r="K86" s="858" t="s">
        <v>322</v>
      </c>
      <c r="L86" s="260" t="s">
        <v>3113</v>
      </c>
      <c r="M86" s="858" t="s">
        <v>671</v>
      </c>
      <c r="N86" s="261" t="s">
        <v>529</v>
      </c>
      <c r="O86" s="864" t="s">
        <v>1287</v>
      </c>
      <c r="P86" s="860">
        <v>0</v>
      </c>
      <c r="Q86" s="861">
        <v>0</v>
      </c>
      <c r="R86" s="860" t="s">
        <v>335</v>
      </c>
      <c r="S86" s="861" t="s">
        <v>318</v>
      </c>
      <c r="T86" s="860" t="s">
        <v>4882</v>
      </c>
      <c r="U86" s="861" t="s">
        <v>4883</v>
      </c>
      <c r="V86" s="860" t="s">
        <v>630</v>
      </c>
      <c r="W86" s="861" t="s">
        <v>5987</v>
      </c>
      <c r="X86" s="860" t="s">
        <v>144</v>
      </c>
      <c r="Y86" s="861" t="s">
        <v>6546</v>
      </c>
      <c r="Z86" s="860" t="s">
        <v>1632</v>
      </c>
      <c r="AA86" s="861" t="s">
        <v>181</v>
      </c>
    </row>
    <row r="87" spans="1:27" ht="30">
      <c r="A87" s="7" t="s">
        <v>2931</v>
      </c>
      <c r="B87" s="260" t="s">
        <v>241</v>
      </c>
      <c r="C87" s="858" t="s">
        <v>328</v>
      </c>
      <c r="D87" s="260" t="s">
        <v>738</v>
      </c>
      <c r="E87" s="858" t="s">
        <v>524</v>
      </c>
      <c r="F87" s="260" t="s">
        <v>5988</v>
      </c>
      <c r="G87" s="858" t="s">
        <v>331</v>
      </c>
      <c r="H87" s="260" t="s">
        <v>1634</v>
      </c>
      <c r="I87" s="858" t="s">
        <v>1635</v>
      </c>
      <c r="J87" s="260" t="s">
        <v>144</v>
      </c>
      <c r="K87" s="858" t="s">
        <v>147</v>
      </c>
      <c r="L87" s="260" t="s">
        <v>371</v>
      </c>
      <c r="M87" s="858" t="s">
        <v>147</v>
      </c>
      <c r="N87" s="261" t="s">
        <v>3569</v>
      </c>
      <c r="O87" s="864" t="s">
        <v>163</v>
      </c>
      <c r="P87" s="860">
        <v>0</v>
      </c>
      <c r="Q87" s="861">
        <v>0</v>
      </c>
      <c r="R87" s="860" t="s">
        <v>5219</v>
      </c>
      <c r="S87" s="861" t="s">
        <v>5989</v>
      </c>
      <c r="T87" s="860" t="s">
        <v>4884</v>
      </c>
      <c r="U87" s="861" t="s">
        <v>4885</v>
      </c>
      <c r="V87" s="860" t="s">
        <v>4191</v>
      </c>
      <c r="W87" s="861" t="s">
        <v>336</v>
      </c>
      <c r="X87" s="860" t="s">
        <v>935</v>
      </c>
      <c r="Y87" s="861" t="s">
        <v>671</v>
      </c>
      <c r="Z87" s="860" t="s">
        <v>6980</v>
      </c>
      <c r="AA87" s="861" t="s">
        <v>358</v>
      </c>
    </row>
    <row r="88" spans="1:27" ht="15">
      <c r="A88" s="1"/>
      <c r="B88" s="2"/>
      <c r="C88" s="2"/>
      <c r="D88" s="8"/>
      <c r="E88" s="2"/>
      <c r="F88" s="8"/>
      <c r="G88" s="8"/>
      <c r="H88" s="121"/>
      <c r="I88" s="121"/>
      <c r="J88" s="121"/>
      <c r="K88" s="121"/>
      <c r="L88" s="89"/>
      <c r="M88" s="89"/>
      <c r="N88" s="246"/>
      <c r="O88" s="246"/>
      <c r="P88" s="261"/>
      <c r="Q88" s="261"/>
      <c r="R88" s="2"/>
      <c r="S88" s="2"/>
    </row>
    <row r="89" spans="1:27" ht="15">
      <c r="A89" s="1"/>
      <c r="B89" s="2"/>
      <c r="C89" s="2"/>
      <c r="D89" s="8"/>
      <c r="E89" s="2"/>
      <c r="F89" s="8"/>
      <c r="G89" s="8"/>
      <c r="H89" s="121"/>
      <c r="I89" s="121"/>
      <c r="J89" s="121"/>
      <c r="K89" s="121"/>
      <c r="L89" s="89"/>
      <c r="M89" s="89"/>
      <c r="N89" s="246"/>
      <c r="O89" s="246"/>
      <c r="P89" s="261"/>
      <c r="Q89" s="261"/>
      <c r="R89" s="2"/>
      <c r="S89" s="2"/>
    </row>
    <row r="90" spans="1:27" ht="15.75">
      <c r="A90" s="3"/>
      <c r="B90" s="1469">
        <v>2010</v>
      </c>
      <c r="C90" s="1469"/>
      <c r="D90" s="1469">
        <v>2011</v>
      </c>
      <c r="E90" s="1469"/>
      <c r="F90" s="1469" t="s">
        <v>1185</v>
      </c>
      <c r="G90" s="1469"/>
      <c r="H90" s="1464">
        <v>2012</v>
      </c>
      <c r="I90" s="1464"/>
      <c r="J90" s="1464" t="s">
        <v>2325</v>
      </c>
      <c r="K90" s="1464"/>
      <c r="L90" s="1464" t="s">
        <v>2913</v>
      </c>
      <c r="M90" s="1464"/>
      <c r="N90" s="1468" t="s">
        <v>3553</v>
      </c>
      <c r="O90" s="1470"/>
      <c r="P90" s="1468" t="s">
        <v>4165</v>
      </c>
      <c r="Q90" s="1470"/>
      <c r="R90" s="1468" t="s">
        <v>4674</v>
      </c>
      <c r="S90" s="1470"/>
      <c r="T90" s="1468" t="s">
        <v>4675</v>
      </c>
      <c r="U90" s="1468"/>
      <c r="V90" s="1468" t="s">
        <v>5846</v>
      </c>
      <c r="W90" s="1468"/>
      <c r="X90" s="1468" t="s">
        <v>6494</v>
      </c>
      <c r="Y90" s="1468"/>
      <c r="Z90" s="1466" t="s">
        <v>6914</v>
      </c>
      <c r="AA90" s="1467"/>
    </row>
    <row r="91" spans="1:27" ht="15.75">
      <c r="A91" s="3" t="s">
        <v>97</v>
      </c>
      <c r="B91" s="774" t="s">
        <v>95</v>
      </c>
      <c r="C91" s="774" t="s">
        <v>96</v>
      </c>
      <c r="D91" s="774" t="s">
        <v>95</v>
      </c>
      <c r="E91" s="774" t="s">
        <v>96</v>
      </c>
      <c r="F91" s="774" t="s">
        <v>95</v>
      </c>
      <c r="G91" s="774" t="s">
        <v>96</v>
      </c>
      <c r="H91" s="771" t="s">
        <v>95</v>
      </c>
      <c r="I91" s="771" t="s">
        <v>96</v>
      </c>
      <c r="J91" s="771" t="s">
        <v>95</v>
      </c>
      <c r="K91" s="771" t="s">
        <v>96</v>
      </c>
      <c r="L91" s="771" t="s">
        <v>95</v>
      </c>
      <c r="M91" s="771" t="s">
        <v>96</v>
      </c>
      <c r="N91" s="773" t="s">
        <v>95</v>
      </c>
      <c r="O91" s="862" t="s">
        <v>96</v>
      </c>
      <c r="P91" s="773" t="s">
        <v>95</v>
      </c>
      <c r="Q91" s="773" t="s">
        <v>96</v>
      </c>
      <c r="R91" s="773" t="s">
        <v>95</v>
      </c>
      <c r="S91" s="773" t="s">
        <v>96</v>
      </c>
      <c r="T91" s="773" t="s">
        <v>95</v>
      </c>
      <c r="U91" s="773" t="s">
        <v>96</v>
      </c>
      <c r="V91" s="773" t="s">
        <v>95</v>
      </c>
      <c r="W91" s="773" t="s">
        <v>96</v>
      </c>
      <c r="X91" s="773" t="s">
        <v>95</v>
      </c>
      <c r="Y91" s="773" t="s">
        <v>96</v>
      </c>
      <c r="Z91" s="855" t="s">
        <v>95</v>
      </c>
      <c r="AA91" s="856" t="s">
        <v>96</v>
      </c>
    </row>
    <row r="92" spans="1:27" ht="30">
      <c r="A92" s="7" t="s">
        <v>2922</v>
      </c>
      <c r="B92" s="260" t="s">
        <v>559</v>
      </c>
      <c r="C92" s="858" t="s">
        <v>333</v>
      </c>
      <c r="D92" s="260" t="s">
        <v>5990</v>
      </c>
      <c r="E92" s="858" t="s">
        <v>160</v>
      </c>
      <c r="F92" s="260" t="s">
        <v>5990</v>
      </c>
      <c r="G92" s="858" t="s">
        <v>160</v>
      </c>
      <c r="H92" s="164" t="s">
        <v>5991</v>
      </c>
      <c r="I92" s="859" t="s">
        <v>331</v>
      </c>
      <c r="J92" s="164" t="s">
        <v>850</v>
      </c>
      <c r="K92" s="859" t="s">
        <v>2350</v>
      </c>
      <c r="L92" s="164" t="s">
        <v>3114</v>
      </c>
      <c r="M92" s="859" t="s">
        <v>549</v>
      </c>
      <c r="N92" s="261" t="s">
        <v>3570</v>
      </c>
      <c r="O92" s="864" t="s">
        <v>141</v>
      </c>
      <c r="P92" s="860" t="s">
        <v>4186</v>
      </c>
      <c r="Q92" s="861" t="s">
        <v>4187</v>
      </c>
      <c r="R92" s="860" t="s">
        <v>5220</v>
      </c>
      <c r="S92" s="861" t="s">
        <v>210</v>
      </c>
      <c r="T92" s="860" t="s">
        <v>5151</v>
      </c>
      <c r="U92" s="861" t="s">
        <v>5224</v>
      </c>
      <c r="V92" s="860" t="s">
        <v>5992</v>
      </c>
      <c r="W92" s="861" t="s">
        <v>5992</v>
      </c>
      <c r="X92" s="860" t="s">
        <v>5992</v>
      </c>
      <c r="Y92" s="861" t="s">
        <v>5992</v>
      </c>
      <c r="Z92" s="860" t="s">
        <v>5992</v>
      </c>
      <c r="AA92" s="861" t="s">
        <v>5992</v>
      </c>
    </row>
    <row r="93" spans="1:27" ht="15">
      <c r="A93" s="7" t="s">
        <v>2923</v>
      </c>
      <c r="B93" s="260" t="s">
        <v>560</v>
      </c>
      <c r="C93" s="858" t="s">
        <v>334</v>
      </c>
      <c r="D93" s="260" t="s">
        <v>277</v>
      </c>
      <c r="E93" s="858" t="s">
        <v>207</v>
      </c>
      <c r="F93" s="260" t="s">
        <v>277</v>
      </c>
      <c r="G93" s="858" t="s">
        <v>355</v>
      </c>
      <c r="H93" s="164" t="s">
        <v>5993</v>
      </c>
      <c r="I93" s="859" t="s">
        <v>1636</v>
      </c>
      <c r="J93" s="164" t="s">
        <v>2351</v>
      </c>
      <c r="K93" s="859" t="s">
        <v>2091</v>
      </c>
      <c r="L93" s="164" t="s">
        <v>2351</v>
      </c>
      <c r="M93" s="859" t="s">
        <v>2091</v>
      </c>
      <c r="N93" s="261" t="s">
        <v>2338</v>
      </c>
      <c r="O93" s="864" t="s">
        <v>322</v>
      </c>
      <c r="P93" s="860" t="s">
        <v>4188</v>
      </c>
      <c r="Q93" s="861" t="s">
        <v>589</v>
      </c>
      <c r="R93" s="860" t="s">
        <v>5221</v>
      </c>
      <c r="S93" s="861" t="s">
        <v>249</v>
      </c>
      <c r="T93" s="860" t="s">
        <v>5152</v>
      </c>
      <c r="U93" s="861" t="s">
        <v>5224</v>
      </c>
      <c r="V93" s="860">
        <v>0</v>
      </c>
      <c r="W93" s="861">
        <v>0</v>
      </c>
      <c r="X93" s="860">
        <v>0</v>
      </c>
      <c r="Y93" s="861">
        <v>0</v>
      </c>
      <c r="Z93" s="860">
        <v>0</v>
      </c>
      <c r="AA93" s="861">
        <v>0</v>
      </c>
    </row>
    <row r="94" spans="1:27" ht="30">
      <c r="A94" s="7" t="s">
        <v>2924</v>
      </c>
      <c r="B94" s="260" t="s">
        <v>335</v>
      </c>
      <c r="C94" s="858" t="s">
        <v>336</v>
      </c>
      <c r="D94" s="260" t="s">
        <v>729</v>
      </c>
      <c r="E94" s="858" t="s">
        <v>322</v>
      </c>
      <c r="F94" s="260" t="s">
        <v>1325</v>
      </c>
      <c r="G94" s="858" t="s">
        <v>242</v>
      </c>
      <c r="H94" s="164" t="s">
        <v>5994</v>
      </c>
      <c r="I94" s="859" t="s">
        <v>207</v>
      </c>
      <c r="J94" s="164" t="s">
        <v>2352</v>
      </c>
      <c r="K94" s="859" t="s">
        <v>147</v>
      </c>
      <c r="L94" s="164" t="s">
        <v>1059</v>
      </c>
      <c r="M94" s="859" t="s">
        <v>147</v>
      </c>
      <c r="N94" s="261" t="s">
        <v>499</v>
      </c>
      <c r="O94" s="864" t="s">
        <v>163</v>
      </c>
      <c r="P94" s="860" t="s">
        <v>4189</v>
      </c>
      <c r="Q94" s="861" t="s">
        <v>2909</v>
      </c>
      <c r="R94" s="860" t="s">
        <v>5222</v>
      </c>
      <c r="S94" s="861" t="s">
        <v>249</v>
      </c>
      <c r="T94" s="860"/>
      <c r="U94" s="861"/>
      <c r="V94" s="860">
        <v>0</v>
      </c>
      <c r="W94" s="861">
        <v>0</v>
      </c>
      <c r="X94" s="860">
        <v>0</v>
      </c>
      <c r="Y94" s="861">
        <v>0</v>
      </c>
      <c r="Z94" s="860">
        <v>0</v>
      </c>
      <c r="AA94" s="861">
        <v>0</v>
      </c>
    </row>
    <row r="95" spans="1:27" ht="30">
      <c r="A95" s="7" t="s">
        <v>2925</v>
      </c>
      <c r="B95" s="260" t="s">
        <v>246</v>
      </c>
      <c r="C95" s="858" t="s">
        <v>337</v>
      </c>
      <c r="D95" s="260" t="s">
        <v>529</v>
      </c>
      <c r="E95" s="858" t="s">
        <v>358</v>
      </c>
      <c r="F95" s="260" t="s">
        <v>1326</v>
      </c>
      <c r="G95" s="858" t="s">
        <v>1329</v>
      </c>
      <c r="H95" s="164" t="s">
        <v>5995</v>
      </c>
      <c r="I95" s="859" t="s">
        <v>338</v>
      </c>
      <c r="J95" s="164" t="s">
        <v>2353</v>
      </c>
      <c r="K95" s="859" t="s">
        <v>249</v>
      </c>
      <c r="L95" s="164" t="s">
        <v>3115</v>
      </c>
      <c r="M95" s="859" t="s">
        <v>469</v>
      </c>
      <c r="N95" s="261" t="s">
        <v>3571</v>
      </c>
      <c r="O95" s="864" t="s">
        <v>322</v>
      </c>
      <c r="P95" s="860" t="s">
        <v>1093</v>
      </c>
      <c r="Q95" s="861" t="s">
        <v>4190</v>
      </c>
      <c r="R95" s="860"/>
      <c r="S95" s="861"/>
      <c r="T95" s="860"/>
      <c r="U95" s="861"/>
      <c r="V95" s="860">
        <v>0</v>
      </c>
      <c r="W95" s="861">
        <v>0</v>
      </c>
      <c r="X95" s="860">
        <v>0</v>
      </c>
      <c r="Y95" s="861">
        <v>0</v>
      </c>
      <c r="Z95" s="860">
        <v>0</v>
      </c>
      <c r="AA95" s="861">
        <v>0</v>
      </c>
    </row>
    <row r="96" spans="1:27" ht="15">
      <c r="A96" s="7" t="s">
        <v>2926</v>
      </c>
      <c r="B96" s="260">
        <v>0</v>
      </c>
      <c r="C96" s="858">
        <v>0</v>
      </c>
      <c r="D96" s="260" t="s">
        <v>246</v>
      </c>
      <c r="E96" s="858" t="s">
        <v>207</v>
      </c>
      <c r="F96" s="260" t="s">
        <v>1327</v>
      </c>
      <c r="G96" s="858" t="s">
        <v>355</v>
      </c>
      <c r="H96" s="164" t="s">
        <v>5996</v>
      </c>
      <c r="I96" s="859" t="s">
        <v>331</v>
      </c>
      <c r="J96" s="164" t="s">
        <v>191</v>
      </c>
      <c r="K96" s="859" t="s">
        <v>358</v>
      </c>
      <c r="L96" s="164" t="s">
        <v>2353</v>
      </c>
      <c r="M96" s="859" t="s">
        <v>249</v>
      </c>
      <c r="N96" s="615">
        <v>0</v>
      </c>
      <c r="O96" s="861">
        <v>0</v>
      </c>
      <c r="P96" s="860" t="s">
        <v>371</v>
      </c>
      <c r="Q96" s="861" t="s">
        <v>331</v>
      </c>
      <c r="R96" s="860"/>
      <c r="S96" s="861"/>
      <c r="T96" s="860"/>
      <c r="U96" s="861"/>
      <c r="V96" s="860">
        <v>0</v>
      </c>
      <c r="W96" s="861">
        <v>0</v>
      </c>
      <c r="X96" s="860">
        <v>0</v>
      </c>
      <c r="Y96" s="861">
        <v>0</v>
      </c>
      <c r="Z96" s="860">
        <v>0</v>
      </c>
      <c r="AA96" s="861">
        <v>0</v>
      </c>
    </row>
    <row r="97" spans="1:27" ht="30">
      <c r="A97" s="7" t="s">
        <v>2927</v>
      </c>
      <c r="B97" s="260">
        <v>0</v>
      </c>
      <c r="C97" s="858">
        <v>0</v>
      </c>
      <c r="D97" s="260" t="s">
        <v>734</v>
      </c>
      <c r="E97" s="858" t="s">
        <v>331</v>
      </c>
      <c r="F97" s="260" t="s">
        <v>729</v>
      </c>
      <c r="G97" s="858" t="s">
        <v>322</v>
      </c>
      <c r="H97" s="164" t="s">
        <v>5990</v>
      </c>
      <c r="I97" s="859" t="s">
        <v>1635</v>
      </c>
      <c r="J97" s="164" t="s">
        <v>2354</v>
      </c>
      <c r="K97" s="859" t="s">
        <v>2355</v>
      </c>
      <c r="L97" s="164" t="s">
        <v>3116</v>
      </c>
      <c r="M97" s="859" t="s">
        <v>3117</v>
      </c>
      <c r="N97" s="615">
        <v>0</v>
      </c>
      <c r="O97" s="861">
        <v>0</v>
      </c>
      <c r="P97" s="860" t="s">
        <v>1652</v>
      </c>
      <c r="Q97" s="861" t="s">
        <v>254</v>
      </c>
      <c r="R97" s="860"/>
      <c r="S97" s="861"/>
      <c r="T97" s="860"/>
      <c r="U97" s="861"/>
      <c r="V97" s="860">
        <v>0</v>
      </c>
      <c r="W97" s="861">
        <v>0</v>
      </c>
      <c r="X97" s="860">
        <v>0</v>
      </c>
      <c r="Y97" s="861">
        <v>0</v>
      </c>
      <c r="Z97" s="860">
        <v>0</v>
      </c>
      <c r="AA97" s="861">
        <v>0</v>
      </c>
    </row>
    <row r="98" spans="1:27" ht="30">
      <c r="A98" s="7" t="s">
        <v>2928</v>
      </c>
      <c r="B98" s="260">
        <v>0</v>
      </c>
      <c r="C98" s="858">
        <v>0</v>
      </c>
      <c r="D98" s="260" t="s">
        <v>736</v>
      </c>
      <c r="E98" s="858" t="s">
        <v>332</v>
      </c>
      <c r="F98" s="260" t="s">
        <v>555</v>
      </c>
      <c r="G98" s="858" t="s">
        <v>242</v>
      </c>
      <c r="H98" s="164" t="s">
        <v>1326</v>
      </c>
      <c r="I98" s="859" t="s">
        <v>1329</v>
      </c>
      <c r="J98" s="164" t="s">
        <v>2356</v>
      </c>
      <c r="K98" s="859" t="s">
        <v>147</v>
      </c>
      <c r="L98" s="164" t="s">
        <v>191</v>
      </c>
      <c r="M98" s="859" t="s">
        <v>358</v>
      </c>
      <c r="N98" s="615">
        <v>0</v>
      </c>
      <c r="O98" s="861">
        <v>0</v>
      </c>
      <c r="P98" s="860" t="s">
        <v>1633</v>
      </c>
      <c r="Q98" s="861" t="s">
        <v>254</v>
      </c>
      <c r="R98" s="860"/>
      <c r="S98" s="861"/>
      <c r="T98" s="860"/>
      <c r="U98" s="861"/>
      <c r="V98" s="860">
        <v>0</v>
      </c>
      <c r="W98" s="861">
        <v>0</v>
      </c>
      <c r="X98" s="860">
        <v>0</v>
      </c>
      <c r="Y98" s="861">
        <v>0</v>
      </c>
      <c r="Z98" s="860">
        <v>0</v>
      </c>
      <c r="AA98" s="861">
        <v>0</v>
      </c>
    </row>
    <row r="99" spans="1:27" ht="30">
      <c r="A99" s="7" t="s">
        <v>2929</v>
      </c>
      <c r="B99" s="260">
        <v>0</v>
      </c>
      <c r="C99" s="858">
        <v>0</v>
      </c>
      <c r="D99" s="260" t="s">
        <v>224</v>
      </c>
      <c r="E99" s="858" t="s">
        <v>331</v>
      </c>
      <c r="F99" s="260" t="s">
        <v>1328</v>
      </c>
      <c r="G99" s="858" t="s">
        <v>5997</v>
      </c>
      <c r="H99" s="164" t="s">
        <v>1637</v>
      </c>
      <c r="I99" s="859" t="s">
        <v>332</v>
      </c>
      <c r="J99" s="164" t="s">
        <v>2342</v>
      </c>
      <c r="K99" s="859" t="s">
        <v>322</v>
      </c>
      <c r="L99" s="164" t="s">
        <v>2356</v>
      </c>
      <c r="M99" s="859" t="s">
        <v>147</v>
      </c>
      <c r="N99" s="615">
        <v>0</v>
      </c>
      <c r="O99" s="861">
        <v>0</v>
      </c>
      <c r="P99" s="860" t="s">
        <v>4191</v>
      </c>
      <c r="Q99" s="861" t="s">
        <v>4192</v>
      </c>
      <c r="R99" s="860"/>
      <c r="S99" s="861"/>
      <c r="T99" s="860"/>
      <c r="U99" s="861"/>
      <c r="V99" s="860">
        <v>0</v>
      </c>
      <c r="W99" s="861">
        <v>0</v>
      </c>
      <c r="X99" s="860">
        <v>0</v>
      </c>
      <c r="Y99" s="861">
        <v>0</v>
      </c>
      <c r="Z99" s="860">
        <v>0</v>
      </c>
      <c r="AA99" s="861">
        <v>0</v>
      </c>
    </row>
    <row r="100" spans="1:27" ht="15">
      <c r="A100" s="7" t="s">
        <v>2930</v>
      </c>
      <c r="B100" s="260">
        <v>0</v>
      </c>
      <c r="C100" s="858">
        <v>0</v>
      </c>
      <c r="D100" s="260" t="s">
        <v>568</v>
      </c>
      <c r="E100" s="858" t="s">
        <v>207</v>
      </c>
      <c r="F100" s="260" t="s">
        <v>529</v>
      </c>
      <c r="G100" s="858" t="s">
        <v>358</v>
      </c>
      <c r="H100" s="260" t="s">
        <v>1328</v>
      </c>
      <c r="I100" s="858" t="s">
        <v>5998</v>
      </c>
      <c r="J100" s="260" t="s">
        <v>2357</v>
      </c>
      <c r="K100" s="858" t="s">
        <v>316</v>
      </c>
      <c r="L100" s="260" t="s">
        <v>3118</v>
      </c>
      <c r="M100" s="858" t="s">
        <v>461</v>
      </c>
      <c r="N100" s="615">
        <v>0</v>
      </c>
      <c r="O100" s="861">
        <v>0</v>
      </c>
      <c r="P100" s="860" t="s">
        <v>219</v>
      </c>
      <c r="Q100" s="861" t="s">
        <v>207</v>
      </c>
      <c r="R100" s="860"/>
      <c r="S100" s="861"/>
      <c r="T100" s="860"/>
      <c r="U100" s="861"/>
      <c r="V100" s="860">
        <v>0</v>
      </c>
      <c r="W100" s="861">
        <v>0</v>
      </c>
      <c r="X100" s="860">
        <v>0</v>
      </c>
      <c r="Y100" s="861">
        <v>0</v>
      </c>
      <c r="Z100" s="860">
        <v>0</v>
      </c>
      <c r="AA100" s="861">
        <v>0</v>
      </c>
    </row>
    <row r="101" spans="1:27" ht="15">
      <c r="A101" s="7" t="s">
        <v>2931</v>
      </c>
      <c r="B101" s="260">
        <v>0</v>
      </c>
      <c r="C101" s="858">
        <v>0</v>
      </c>
      <c r="D101" s="260" t="s">
        <v>499</v>
      </c>
      <c r="E101" s="858" t="s">
        <v>163</v>
      </c>
      <c r="F101" s="260" t="s">
        <v>5999</v>
      </c>
      <c r="G101" s="858" t="s">
        <v>730</v>
      </c>
      <c r="H101" s="260" t="s">
        <v>1325</v>
      </c>
      <c r="I101" s="858" t="s">
        <v>332</v>
      </c>
      <c r="J101" s="260" t="s">
        <v>2358</v>
      </c>
      <c r="K101" s="858" t="s">
        <v>322</v>
      </c>
      <c r="L101" s="260" t="s">
        <v>3119</v>
      </c>
      <c r="M101" s="858" t="s">
        <v>322</v>
      </c>
      <c r="N101" s="615">
        <v>0</v>
      </c>
      <c r="O101" s="861">
        <v>0</v>
      </c>
      <c r="P101" s="860" t="s">
        <v>325</v>
      </c>
      <c r="Q101" s="861" t="s">
        <v>254</v>
      </c>
      <c r="R101" s="860"/>
      <c r="S101" s="861"/>
      <c r="T101" s="860"/>
      <c r="U101" s="861"/>
      <c r="V101" s="860">
        <v>0</v>
      </c>
      <c r="W101" s="861">
        <v>0</v>
      </c>
      <c r="X101" s="860">
        <v>0</v>
      </c>
      <c r="Y101" s="861">
        <v>0</v>
      </c>
      <c r="Z101" s="860">
        <v>0</v>
      </c>
      <c r="AA101" s="861">
        <v>0</v>
      </c>
    </row>
  </sheetData>
  <mergeCells count="39">
    <mergeCell ref="L61:M61"/>
    <mergeCell ref="B61:C61"/>
    <mergeCell ref="D61:E61"/>
    <mergeCell ref="F61:G61"/>
    <mergeCell ref="H61:I61"/>
    <mergeCell ref="J61:K61"/>
    <mergeCell ref="B76:C76"/>
    <mergeCell ref="D76:E76"/>
    <mergeCell ref="F76:G76"/>
    <mergeCell ref="H76:I76"/>
    <mergeCell ref="J76:K76"/>
    <mergeCell ref="N61:O61"/>
    <mergeCell ref="P61:Q61"/>
    <mergeCell ref="R61:S61"/>
    <mergeCell ref="T61:U61"/>
    <mergeCell ref="V61:W61"/>
    <mergeCell ref="L90:M90"/>
    <mergeCell ref="L76:M76"/>
    <mergeCell ref="N76:O76"/>
    <mergeCell ref="P76:Q76"/>
    <mergeCell ref="R76:S76"/>
    <mergeCell ref="N90:O90"/>
    <mergeCell ref="P90:Q90"/>
    <mergeCell ref="R90:S90"/>
    <mergeCell ref="B90:C90"/>
    <mergeCell ref="D90:E90"/>
    <mergeCell ref="F90:G90"/>
    <mergeCell ref="H90:I90"/>
    <mergeCell ref="J90:K90"/>
    <mergeCell ref="Z61:AA61"/>
    <mergeCell ref="Z76:AA76"/>
    <mergeCell ref="Z90:AA90"/>
    <mergeCell ref="T90:U90"/>
    <mergeCell ref="V90:W90"/>
    <mergeCell ref="X61:Y61"/>
    <mergeCell ref="X76:Y76"/>
    <mergeCell ref="X90:Y90"/>
    <mergeCell ref="T76:U76"/>
    <mergeCell ref="V76:W7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140625" style="50" customWidth="1"/>
    <col min="2" max="21" width="20.7109375" style="50" customWidth="1"/>
    <col min="22" max="22" width="23.7109375" style="50" bestFit="1" customWidth="1"/>
    <col min="23" max="23" width="41.85546875" style="50" bestFit="1" customWidth="1"/>
    <col min="24" max="24" width="21.85546875" style="50" customWidth="1"/>
    <col min="25" max="25" width="17.140625" style="50" customWidth="1"/>
    <col min="26" max="26" width="20.28515625" style="50" customWidth="1"/>
    <col min="27" max="27" width="17.85546875" style="50" customWidth="1"/>
    <col min="28" max="256" width="11.42578125" style="50"/>
    <col min="257" max="265" width="11.42578125" style="50" customWidth="1"/>
    <col min="266" max="266" width="11.42578125" style="50"/>
    <col min="267" max="268" width="11.42578125" style="50" customWidth="1"/>
    <col min="269" max="512" width="11.42578125" style="50"/>
    <col min="513" max="521" width="11.42578125" style="50" customWidth="1"/>
    <col min="522" max="522" width="11.42578125" style="50"/>
    <col min="523" max="524" width="11.42578125" style="50" customWidth="1"/>
    <col min="525" max="768" width="11.42578125" style="50"/>
    <col min="769" max="777" width="11.42578125" style="50" customWidth="1"/>
    <col min="778" max="778" width="11.42578125" style="50"/>
    <col min="779" max="780" width="11.42578125" style="50" customWidth="1"/>
    <col min="781" max="1024" width="11.42578125" style="50"/>
    <col min="1025" max="1033" width="11.42578125" style="50" customWidth="1"/>
    <col min="1034" max="1034" width="11.42578125" style="50"/>
    <col min="1035" max="1036" width="11.42578125" style="50" customWidth="1"/>
    <col min="1037" max="1280" width="11.42578125" style="50"/>
    <col min="1281" max="1289" width="11.42578125" style="50" customWidth="1"/>
    <col min="1290" max="1290" width="11.42578125" style="50"/>
    <col min="1291" max="1292" width="11.42578125" style="50" customWidth="1"/>
    <col min="1293" max="1536" width="11.42578125" style="50"/>
    <col min="1537" max="1545" width="11.42578125" style="50" customWidth="1"/>
    <col min="1546" max="1546" width="11.42578125" style="50"/>
    <col min="1547" max="1548" width="11.42578125" style="50" customWidth="1"/>
    <col min="1549" max="1792" width="11.42578125" style="50"/>
    <col min="1793" max="1801" width="11.42578125" style="50" customWidth="1"/>
    <col min="1802" max="1802" width="11.42578125" style="50"/>
    <col min="1803" max="1804" width="11.42578125" style="50" customWidth="1"/>
    <col min="1805" max="2048" width="11.42578125" style="50"/>
    <col min="2049" max="2057" width="11.42578125" style="50" customWidth="1"/>
    <col min="2058" max="2058" width="11.42578125" style="50"/>
    <col min="2059" max="2060" width="11.42578125" style="50" customWidth="1"/>
    <col min="2061" max="2304" width="11.42578125" style="50"/>
    <col min="2305" max="2313" width="11.42578125" style="50" customWidth="1"/>
    <col min="2314" max="2314" width="11.42578125" style="50"/>
    <col min="2315" max="2316" width="11.42578125" style="50" customWidth="1"/>
    <col min="2317" max="2560" width="11.42578125" style="50"/>
    <col min="2561" max="2569" width="11.42578125" style="50" customWidth="1"/>
    <col min="2570" max="2570" width="11.42578125" style="50"/>
    <col min="2571" max="2572" width="11.42578125" style="50" customWidth="1"/>
    <col min="2573" max="2816" width="11.42578125" style="50"/>
    <col min="2817" max="2825" width="11.42578125" style="50" customWidth="1"/>
    <col min="2826" max="2826" width="11.42578125" style="50"/>
    <col min="2827" max="2828" width="11.42578125" style="50" customWidth="1"/>
    <col min="2829" max="3072" width="11.42578125" style="50"/>
    <col min="3073" max="3081" width="11.42578125" style="50" customWidth="1"/>
    <col min="3082" max="3082" width="11.42578125" style="50"/>
    <col min="3083" max="3084" width="11.42578125" style="50" customWidth="1"/>
    <col min="3085" max="3328" width="11.42578125" style="50"/>
    <col min="3329" max="3337" width="11.42578125" style="50" customWidth="1"/>
    <col min="3338" max="3338" width="11.42578125" style="50"/>
    <col min="3339" max="3340" width="11.42578125" style="50" customWidth="1"/>
    <col min="3341" max="3584" width="11.42578125" style="50"/>
    <col min="3585" max="3593" width="11.42578125" style="50" customWidth="1"/>
    <col min="3594" max="3594" width="11.42578125" style="50"/>
    <col min="3595" max="3596" width="11.42578125" style="50" customWidth="1"/>
    <col min="3597" max="3840" width="11.42578125" style="50"/>
    <col min="3841" max="3849" width="11.42578125" style="50" customWidth="1"/>
    <col min="3850" max="3850" width="11.42578125" style="50"/>
    <col min="3851" max="3852" width="11.42578125" style="50" customWidth="1"/>
    <col min="3853" max="4096" width="11.42578125" style="50"/>
    <col min="4097" max="4105" width="11.42578125" style="50" customWidth="1"/>
    <col min="4106" max="4106" width="11.42578125" style="50"/>
    <col min="4107" max="4108" width="11.42578125" style="50" customWidth="1"/>
    <col min="4109" max="4352" width="11.42578125" style="50"/>
    <col min="4353" max="4361" width="11.42578125" style="50" customWidth="1"/>
    <col min="4362" max="4362" width="11.42578125" style="50"/>
    <col min="4363" max="4364" width="11.42578125" style="50" customWidth="1"/>
    <col min="4365" max="4608" width="11.42578125" style="50"/>
    <col min="4609" max="4617" width="11.42578125" style="50" customWidth="1"/>
    <col min="4618" max="4618" width="11.42578125" style="50"/>
    <col min="4619" max="4620" width="11.42578125" style="50" customWidth="1"/>
    <col min="4621" max="4864" width="11.42578125" style="50"/>
    <col min="4865" max="4873" width="11.42578125" style="50" customWidth="1"/>
    <col min="4874" max="4874" width="11.42578125" style="50"/>
    <col min="4875" max="4876" width="11.42578125" style="50" customWidth="1"/>
    <col min="4877" max="5120" width="11.42578125" style="50"/>
    <col min="5121" max="5129" width="11.42578125" style="50" customWidth="1"/>
    <col min="5130" max="5130" width="11.42578125" style="50"/>
    <col min="5131" max="5132" width="11.42578125" style="50" customWidth="1"/>
    <col min="5133" max="5376" width="11.42578125" style="50"/>
    <col min="5377" max="5385" width="11.42578125" style="50" customWidth="1"/>
    <col min="5386" max="5386" width="11.42578125" style="50"/>
    <col min="5387" max="5388" width="11.42578125" style="50" customWidth="1"/>
    <col min="5389" max="5632" width="11.42578125" style="50"/>
    <col min="5633" max="5641" width="11.42578125" style="50" customWidth="1"/>
    <col min="5642" max="5642" width="11.42578125" style="50"/>
    <col min="5643" max="5644" width="11.42578125" style="50" customWidth="1"/>
    <col min="5645" max="5888" width="11.42578125" style="50"/>
    <col min="5889" max="5897" width="11.42578125" style="50" customWidth="1"/>
    <col min="5898" max="5898" width="11.42578125" style="50"/>
    <col min="5899" max="5900" width="11.42578125" style="50" customWidth="1"/>
    <col min="5901" max="6144" width="11.42578125" style="50"/>
    <col min="6145" max="6153" width="11.42578125" style="50" customWidth="1"/>
    <col min="6154" max="6154" width="11.42578125" style="50"/>
    <col min="6155" max="6156" width="11.42578125" style="50" customWidth="1"/>
    <col min="6157" max="6400" width="11.42578125" style="50"/>
    <col min="6401" max="6409" width="11.42578125" style="50" customWidth="1"/>
    <col min="6410" max="6410" width="11.42578125" style="50"/>
    <col min="6411" max="6412" width="11.42578125" style="50" customWidth="1"/>
    <col min="6413" max="6656" width="11.42578125" style="50"/>
    <col min="6657" max="6665" width="11.42578125" style="50" customWidth="1"/>
    <col min="6666" max="6666" width="11.42578125" style="50"/>
    <col min="6667" max="6668" width="11.42578125" style="50" customWidth="1"/>
    <col min="6669" max="6912" width="11.42578125" style="50"/>
    <col min="6913" max="6921" width="11.42578125" style="50" customWidth="1"/>
    <col min="6922" max="6922" width="11.42578125" style="50"/>
    <col min="6923" max="6924" width="11.42578125" style="50" customWidth="1"/>
    <col min="6925" max="7168" width="11.42578125" style="50"/>
    <col min="7169" max="7177" width="11.42578125" style="50" customWidth="1"/>
    <col min="7178" max="7178" width="11.42578125" style="50"/>
    <col min="7179" max="7180" width="11.42578125" style="50" customWidth="1"/>
    <col min="7181" max="7424" width="11.42578125" style="50"/>
    <col min="7425" max="7433" width="11.42578125" style="50" customWidth="1"/>
    <col min="7434" max="7434" width="11.42578125" style="50"/>
    <col min="7435" max="7436" width="11.42578125" style="50" customWidth="1"/>
    <col min="7437" max="7680" width="11.42578125" style="50"/>
    <col min="7681" max="7689" width="11.42578125" style="50" customWidth="1"/>
    <col min="7690" max="7690" width="11.42578125" style="50"/>
    <col min="7691" max="7692" width="11.42578125" style="50" customWidth="1"/>
    <col min="7693" max="7936" width="11.42578125" style="50"/>
    <col min="7937" max="7945" width="11.42578125" style="50" customWidth="1"/>
    <col min="7946" max="7946" width="11.42578125" style="50"/>
    <col min="7947" max="7948" width="11.42578125" style="50" customWidth="1"/>
    <col min="7949" max="8192" width="11.42578125" style="50"/>
    <col min="8193" max="8201" width="11.42578125" style="50" customWidth="1"/>
    <col min="8202" max="8202" width="11.42578125" style="50"/>
    <col min="8203" max="8204" width="11.42578125" style="50" customWidth="1"/>
    <col min="8205" max="8448" width="11.42578125" style="50"/>
    <col min="8449" max="8457" width="11.42578125" style="50" customWidth="1"/>
    <col min="8458" max="8458" width="11.42578125" style="50"/>
    <col min="8459" max="8460" width="11.42578125" style="50" customWidth="1"/>
    <col min="8461" max="8704" width="11.42578125" style="50"/>
    <col min="8705" max="8713" width="11.42578125" style="50" customWidth="1"/>
    <col min="8714" max="8714" width="11.42578125" style="50"/>
    <col min="8715" max="8716" width="11.42578125" style="50" customWidth="1"/>
    <col min="8717" max="8960" width="11.42578125" style="50"/>
    <col min="8961" max="8969" width="11.42578125" style="50" customWidth="1"/>
    <col min="8970" max="8970" width="11.42578125" style="50"/>
    <col min="8971" max="8972" width="11.42578125" style="50" customWidth="1"/>
    <col min="8973" max="9216" width="11.42578125" style="50"/>
    <col min="9217" max="9225" width="11.42578125" style="50" customWidth="1"/>
    <col min="9226" max="9226" width="11.42578125" style="50"/>
    <col min="9227" max="9228" width="11.42578125" style="50" customWidth="1"/>
    <col min="9229" max="9472" width="11.42578125" style="50"/>
    <col min="9473" max="9481" width="11.42578125" style="50" customWidth="1"/>
    <col min="9482" max="9482" width="11.42578125" style="50"/>
    <col min="9483" max="9484" width="11.42578125" style="50" customWidth="1"/>
    <col min="9485" max="9728" width="11.42578125" style="50"/>
    <col min="9729" max="9737" width="11.42578125" style="50" customWidth="1"/>
    <col min="9738" max="9738" width="11.42578125" style="50"/>
    <col min="9739" max="9740" width="11.42578125" style="50" customWidth="1"/>
    <col min="9741" max="9984" width="11.42578125" style="50"/>
    <col min="9985" max="9993" width="11.42578125" style="50" customWidth="1"/>
    <col min="9994" max="9994" width="11.42578125" style="50"/>
    <col min="9995" max="9996" width="11.42578125" style="50" customWidth="1"/>
    <col min="9997" max="10240" width="11.42578125" style="50"/>
    <col min="10241" max="10249" width="11.42578125" style="50" customWidth="1"/>
    <col min="10250" max="10250" width="11.42578125" style="50"/>
    <col min="10251" max="10252" width="11.42578125" style="50" customWidth="1"/>
    <col min="10253" max="10496" width="11.42578125" style="50"/>
    <col min="10497" max="10505" width="11.42578125" style="50" customWidth="1"/>
    <col min="10506" max="10506" width="11.42578125" style="50"/>
    <col min="10507" max="10508" width="11.42578125" style="50" customWidth="1"/>
    <col min="10509" max="10752" width="11.42578125" style="50"/>
    <col min="10753" max="10761" width="11.42578125" style="50" customWidth="1"/>
    <col min="10762" max="10762" width="11.42578125" style="50"/>
    <col min="10763" max="10764" width="11.42578125" style="50" customWidth="1"/>
    <col min="10765" max="11008" width="11.42578125" style="50"/>
    <col min="11009" max="11017" width="11.42578125" style="50" customWidth="1"/>
    <col min="11018" max="11018" width="11.42578125" style="50"/>
    <col min="11019" max="11020" width="11.42578125" style="50" customWidth="1"/>
    <col min="11021" max="11264" width="11.42578125" style="50"/>
    <col min="11265" max="11273" width="11.42578125" style="50" customWidth="1"/>
    <col min="11274" max="11274" width="11.42578125" style="50"/>
    <col min="11275" max="11276" width="11.42578125" style="50" customWidth="1"/>
    <col min="11277" max="11520" width="11.42578125" style="50"/>
    <col min="11521" max="11529" width="11.42578125" style="50" customWidth="1"/>
    <col min="11530" max="11530" width="11.42578125" style="50"/>
    <col min="11531" max="11532" width="11.42578125" style="50" customWidth="1"/>
    <col min="11533" max="11776" width="11.42578125" style="50"/>
    <col min="11777" max="11785" width="11.42578125" style="50" customWidth="1"/>
    <col min="11786" max="11786" width="11.42578125" style="50"/>
    <col min="11787" max="11788" width="11.42578125" style="50" customWidth="1"/>
    <col min="11789" max="12032" width="11.42578125" style="50"/>
    <col min="12033" max="12041" width="11.42578125" style="50" customWidth="1"/>
    <col min="12042" max="12042" width="11.42578125" style="50"/>
    <col min="12043" max="12044" width="11.42578125" style="50" customWidth="1"/>
    <col min="12045" max="12288" width="11.42578125" style="50"/>
    <col min="12289" max="12297" width="11.42578125" style="50" customWidth="1"/>
    <col min="12298" max="12298" width="11.42578125" style="50"/>
    <col min="12299" max="12300" width="11.42578125" style="50" customWidth="1"/>
    <col min="12301" max="12544" width="11.42578125" style="50"/>
    <col min="12545" max="12553" width="11.42578125" style="50" customWidth="1"/>
    <col min="12554" max="12554" width="11.42578125" style="50"/>
    <col min="12555" max="12556" width="11.42578125" style="50" customWidth="1"/>
    <col min="12557" max="12800" width="11.42578125" style="50"/>
    <col min="12801" max="12809" width="11.42578125" style="50" customWidth="1"/>
    <col min="12810" max="12810" width="11.42578125" style="50"/>
    <col min="12811" max="12812" width="11.42578125" style="50" customWidth="1"/>
    <col min="12813" max="13056" width="11.42578125" style="50"/>
    <col min="13057" max="13065" width="11.42578125" style="50" customWidth="1"/>
    <col min="13066" max="13066" width="11.42578125" style="50"/>
    <col min="13067" max="13068" width="11.42578125" style="50" customWidth="1"/>
    <col min="13069" max="13312" width="11.42578125" style="50"/>
    <col min="13313" max="13321" width="11.42578125" style="50" customWidth="1"/>
    <col min="13322" max="13322" width="11.42578125" style="50"/>
    <col min="13323" max="13324" width="11.42578125" style="50" customWidth="1"/>
    <col min="13325" max="13568" width="11.42578125" style="50"/>
    <col min="13569" max="13577" width="11.42578125" style="50" customWidth="1"/>
    <col min="13578" max="13578" width="11.42578125" style="50"/>
    <col min="13579" max="13580" width="11.42578125" style="50" customWidth="1"/>
    <col min="13581" max="13824" width="11.42578125" style="50"/>
    <col min="13825" max="13833" width="11.42578125" style="50" customWidth="1"/>
    <col min="13834" max="13834" width="11.42578125" style="50"/>
    <col min="13835" max="13836" width="11.42578125" style="50" customWidth="1"/>
    <col min="13837" max="14080" width="11.42578125" style="50"/>
    <col min="14081" max="14089" width="11.42578125" style="50" customWidth="1"/>
    <col min="14090" max="14090" width="11.42578125" style="50"/>
    <col min="14091" max="14092" width="11.42578125" style="50" customWidth="1"/>
    <col min="14093" max="14336" width="11.42578125" style="50"/>
    <col min="14337" max="14345" width="11.42578125" style="50" customWidth="1"/>
    <col min="14346" max="14346" width="11.42578125" style="50"/>
    <col min="14347" max="14348" width="11.42578125" style="50" customWidth="1"/>
    <col min="14349" max="14592" width="11.42578125" style="50"/>
    <col min="14593" max="14601" width="11.42578125" style="50" customWidth="1"/>
    <col min="14602" max="14602" width="11.42578125" style="50"/>
    <col min="14603" max="14604" width="11.42578125" style="50" customWidth="1"/>
    <col min="14605" max="14848" width="11.42578125" style="50"/>
    <col min="14849" max="14857" width="11.42578125" style="50" customWidth="1"/>
    <col min="14858" max="14858" width="11.42578125" style="50"/>
    <col min="14859" max="14860" width="11.42578125" style="50" customWidth="1"/>
    <col min="14861" max="15104" width="11.42578125" style="50"/>
    <col min="15105" max="15113" width="11.42578125" style="50" customWidth="1"/>
    <col min="15114" max="15114" width="11.42578125" style="50"/>
    <col min="15115" max="15116" width="11.42578125" style="50" customWidth="1"/>
    <col min="15117" max="15360" width="11.42578125" style="50"/>
    <col min="15361" max="15369" width="11.42578125" style="50" customWidth="1"/>
    <col min="15370" max="15370" width="11.42578125" style="50"/>
    <col min="15371" max="15372" width="11.42578125" style="50" customWidth="1"/>
    <col min="15373" max="15616" width="11.42578125" style="50"/>
    <col min="15617" max="15625" width="11.42578125" style="50" customWidth="1"/>
    <col min="15626" max="15626" width="11.42578125" style="50"/>
    <col min="15627" max="15628" width="11.42578125" style="50" customWidth="1"/>
    <col min="15629" max="15872" width="11.42578125" style="50"/>
    <col min="15873" max="15881" width="11.42578125" style="50" customWidth="1"/>
    <col min="15882" max="15882" width="11.42578125" style="50"/>
    <col min="15883" max="15884" width="11.42578125" style="50" customWidth="1"/>
    <col min="15885" max="16128" width="11.42578125" style="50"/>
    <col min="16129" max="16137" width="11.42578125" style="50" customWidth="1"/>
    <col min="16138" max="16138" width="11.42578125" style="50"/>
    <col min="16139" max="16140" width="11.42578125" style="50" customWidth="1"/>
    <col min="16141" max="16384" width="11.42578125" style="50"/>
  </cols>
  <sheetData>
    <row r="1" spans="1:21">
      <c r="A1" s="612"/>
      <c r="B1" s="121"/>
      <c r="C1" s="121"/>
      <c r="D1" s="102"/>
      <c r="E1" s="102"/>
      <c r="F1" s="102"/>
      <c r="G1" s="102"/>
      <c r="H1" s="102"/>
      <c r="I1" s="102"/>
      <c r="J1" s="102"/>
      <c r="K1" s="102"/>
      <c r="L1" s="102"/>
      <c r="M1" s="102"/>
      <c r="N1" s="102"/>
      <c r="O1" s="102"/>
      <c r="P1" s="102"/>
      <c r="Q1" s="102"/>
      <c r="R1" s="102"/>
      <c r="S1" s="102"/>
      <c r="T1" s="93"/>
      <c r="U1" s="93"/>
    </row>
    <row r="2" spans="1:21">
      <c r="A2" s="612"/>
      <c r="B2" s="102"/>
      <c r="C2" s="102"/>
      <c r="D2" s="102"/>
      <c r="E2" s="102"/>
      <c r="F2" s="102"/>
      <c r="G2" s="102"/>
      <c r="H2" s="102"/>
      <c r="I2" s="102"/>
      <c r="J2" s="102"/>
      <c r="K2" s="102"/>
      <c r="L2" s="102"/>
      <c r="M2" s="102"/>
      <c r="N2" s="102"/>
      <c r="O2" s="102"/>
      <c r="P2" s="102"/>
      <c r="Q2" s="102"/>
      <c r="R2" s="102"/>
      <c r="S2" s="102"/>
      <c r="T2" s="93"/>
      <c r="U2" s="93"/>
    </row>
    <row r="3" spans="1:21">
      <c r="A3" s="612"/>
      <c r="B3" s="102"/>
      <c r="C3" s="102"/>
      <c r="D3" s="102"/>
      <c r="E3" s="102"/>
      <c r="F3" s="102"/>
      <c r="G3" s="102"/>
      <c r="H3" s="102"/>
      <c r="I3" s="102"/>
      <c r="J3" s="102"/>
      <c r="K3" s="102"/>
      <c r="L3" s="102"/>
      <c r="M3" s="102"/>
      <c r="N3" s="102"/>
      <c r="O3" s="102"/>
      <c r="P3" s="102"/>
      <c r="Q3" s="102"/>
      <c r="R3" s="102"/>
      <c r="S3" s="102"/>
      <c r="T3" s="93"/>
      <c r="U3" s="93"/>
    </row>
    <row r="4" spans="1:21">
      <c r="A4" s="612"/>
      <c r="B4" s="102"/>
      <c r="C4" s="102"/>
      <c r="D4" s="102"/>
      <c r="E4" s="102"/>
      <c r="F4" s="102"/>
      <c r="G4" s="102"/>
      <c r="H4" s="102"/>
      <c r="I4" s="102"/>
      <c r="J4" s="102"/>
      <c r="K4" s="102"/>
      <c r="L4" s="102"/>
      <c r="M4" s="102"/>
      <c r="N4" s="102"/>
      <c r="O4" s="102"/>
      <c r="P4" s="102"/>
      <c r="Q4" s="102"/>
      <c r="R4" s="102"/>
      <c r="S4" s="102"/>
      <c r="T4" s="93"/>
      <c r="U4" s="93"/>
    </row>
    <row r="5" spans="1:21">
      <c r="A5" s="612"/>
      <c r="B5" s="102"/>
      <c r="C5" s="102"/>
      <c r="D5" s="102"/>
      <c r="E5" s="102"/>
      <c r="F5" s="102"/>
      <c r="G5" s="102"/>
      <c r="H5" s="102"/>
      <c r="I5" s="102"/>
      <c r="J5" s="102"/>
      <c r="K5" s="102"/>
      <c r="L5" s="102"/>
      <c r="M5" s="102"/>
      <c r="N5" s="102"/>
      <c r="O5" s="102"/>
      <c r="P5" s="102"/>
      <c r="Q5" s="102"/>
      <c r="R5" s="102"/>
      <c r="S5" s="102"/>
      <c r="T5" s="93"/>
      <c r="U5" s="93"/>
    </row>
    <row r="6" spans="1:21">
      <c r="A6" s="612"/>
      <c r="B6" s="102"/>
      <c r="C6" s="102"/>
      <c r="D6" s="102"/>
      <c r="E6" s="102"/>
      <c r="F6" s="102"/>
      <c r="G6" s="102"/>
      <c r="H6" s="102"/>
      <c r="I6" s="102"/>
      <c r="J6" s="102"/>
      <c r="K6" s="102"/>
      <c r="L6" s="102"/>
      <c r="M6" s="102"/>
      <c r="N6" s="102"/>
      <c r="O6" s="102"/>
      <c r="P6" s="102"/>
      <c r="Q6" s="102"/>
      <c r="R6" s="102"/>
      <c r="S6" s="102"/>
      <c r="T6" s="93"/>
      <c r="U6" s="93"/>
    </row>
    <row r="7" spans="1:21" ht="36">
      <c r="A7" s="103" t="s">
        <v>19</v>
      </c>
      <c r="B7" s="121"/>
      <c r="C7" s="121"/>
      <c r="D7" s="121"/>
      <c r="E7" s="121"/>
      <c r="F7" s="121"/>
      <c r="G7" s="121"/>
      <c r="H7" s="102"/>
      <c r="I7" s="102"/>
      <c r="J7" s="102"/>
      <c r="K7" s="102"/>
      <c r="L7" s="102"/>
      <c r="M7" s="102"/>
      <c r="N7" s="102"/>
      <c r="O7" s="102"/>
      <c r="P7" s="102"/>
      <c r="Q7" s="102"/>
      <c r="R7" s="102"/>
      <c r="S7" s="102"/>
      <c r="T7" s="93"/>
      <c r="U7" s="93"/>
    </row>
    <row r="8" spans="1:21">
      <c r="A8" s="612"/>
      <c r="B8" s="102"/>
      <c r="C8" s="102"/>
      <c r="D8" s="102"/>
      <c r="E8" s="102"/>
      <c r="F8" s="102"/>
      <c r="G8" s="102"/>
      <c r="H8" s="102"/>
      <c r="I8" s="102"/>
      <c r="J8" s="102"/>
      <c r="K8" s="102"/>
      <c r="L8" s="102"/>
      <c r="M8" s="102"/>
      <c r="N8" s="102"/>
      <c r="O8" s="102"/>
      <c r="P8" s="102"/>
      <c r="Q8" s="102"/>
      <c r="R8" s="102"/>
      <c r="S8" s="102"/>
      <c r="T8" s="93"/>
      <c r="U8" s="93"/>
    </row>
    <row r="9" spans="1:21" ht="31.5">
      <c r="A9" s="104" t="s">
        <v>2289</v>
      </c>
      <c r="B9" s="105">
        <v>2009</v>
      </c>
      <c r="C9" s="105">
        <v>2010</v>
      </c>
      <c r="D9" s="105">
        <v>2011</v>
      </c>
      <c r="E9" s="105" t="s">
        <v>1185</v>
      </c>
      <c r="F9" s="105">
        <v>2012</v>
      </c>
      <c r="G9" s="105" t="s">
        <v>2325</v>
      </c>
      <c r="H9" s="105" t="s">
        <v>2913</v>
      </c>
      <c r="I9" s="105" t="s">
        <v>3553</v>
      </c>
      <c r="J9" s="105" t="s">
        <v>4165</v>
      </c>
      <c r="K9" s="105" t="s">
        <v>4674</v>
      </c>
      <c r="L9" s="105" t="s">
        <v>4675</v>
      </c>
      <c r="M9" s="105" t="s">
        <v>5846</v>
      </c>
      <c r="N9" s="105" t="s">
        <v>6494</v>
      </c>
      <c r="O9" s="127" t="s">
        <v>6914</v>
      </c>
      <c r="P9" s="102"/>
      <c r="Q9" s="102"/>
      <c r="R9" s="102"/>
      <c r="S9" s="102"/>
      <c r="T9" s="93"/>
      <c r="U9" s="93"/>
    </row>
    <row r="10" spans="1:21">
      <c r="A10" s="235" t="s">
        <v>2285</v>
      </c>
      <c r="B10" s="129">
        <v>16018119.999999998</v>
      </c>
      <c r="C10" s="129">
        <v>19008726.315000001</v>
      </c>
      <c r="D10" s="129">
        <v>19281955.200000003</v>
      </c>
      <c r="E10" s="129">
        <v>6274206.041828041</v>
      </c>
      <c r="F10" s="129">
        <v>16475430.923591459</v>
      </c>
      <c r="G10" s="129">
        <v>8117868.1702241907</v>
      </c>
      <c r="H10" s="129">
        <v>18547478.356465574</v>
      </c>
      <c r="I10" s="129">
        <v>8798634.812286688</v>
      </c>
      <c r="J10" s="129">
        <v>15165168.539325843</v>
      </c>
      <c r="K10" s="129">
        <v>6826370.0852596955</v>
      </c>
      <c r="L10" s="151">
        <v>14983146.067415731</v>
      </c>
      <c r="M10" s="151">
        <f>[20]Questionnaire!C33</f>
        <v>6109400.0000000009</v>
      </c>
      <c r="N10" s="151">
        <f>[2]Questionnaire!C48</f>
        <v>13975501.100000001</v>
      </c>
      <c r="O10" s="151">
        <f>[21]Questionnaire!C48</f>
        <v>7893020</v>
      </c>
      <c r="P10" s="102"/>
      <c r="Q10" s="102"/>
      <c r="R10" s="102"/>
      <c r="S10" s="102"/>
      <c r="T10" s="93"/>
      <c r="U10" s="93"/>
    </row>
    <row r="11" spans="1:21">
      <c r="A11" s="235" t="s">
        <v>2303</v>
      </c>
      <c r="B11" s="153">
        <v>12271481.731999999</v>
      </c>
      <c r="C11" s="153">
        <v>14562585.229921501</v>
      </c>
      <c r="D11" s="153">
        <v>14771905.878720002</v>
      </c>
      <c r="E11" s="153">
        <v>4860000</v>
      </c>
      <c r="F11" s="153">
        <v>12808000</v>
      </c>
      <c r="G11" s="153">
        <v>6047000</v>
      </c>
      <c r="H11" s="153">
        <v>13497000</v>
      </c>
      <c r="I11" s="153">
        <v>6445000</v>
      </c>
      <c r="J11" s="153">
        <v>13497000</v>
      </c>
      <c r="K11" s="153">
        <v>6101000</v>
      </c>
      <c r="L11" s="154">
        <v>13335000</v>
      </c>
      <c r="M11" s="154">
        <f>[20]Questionnaire!B33</f>
        <v>5554000</v>
      </c>
      <c r="N11" s="154">
        <f>[2]Questionnaire!B48</f>
        <v>13184435</v>
      </c>
      <c r="O11" s="154">
        <f>[21]Questionnaire!B48</f>
        <v>6689000</v>
      </c>
      <c r="P11" s="102"/>
      <c r="Q11" s="102"/>
      <c r="R11" s="102"/>
      <c r="S11" s="102"/>
      <c r="T11" s="93"/>
      <c r="U11" s="93"/>
    </row>
    <row r="12" spans="1:21">
      <c r="A12" s="235"/>
      <c r="B12" s="153"/>
      <c r="C12" s="153"/>
      <c r="D12" s="153"/>
      <c r="E12" s="153"/>
      <c r="F12" s="153"/>
      <c r="G12" s="153"/>
      <c r="H12" s="155"/>
      <c r="I12" s="155"/>
      <c r="J12" s="155"/>
      <c r="K12" s="102"/>
      <c r="L12" s="102"/>
      <c r="M12" s="102"/>
      <c r="N12" s="102"/>
      <c r="O12" s="102"/>
      <c r="P12" s="102"/>
      <c r="Q12" s="102"/>
      <c r="R12" s="102"/>
      <c r="S12" s="102"/>
      <c r="T12" s="93"/>
      <c r="U12" s="93"/>
    </row>
    <row r="13" spans="1:21" ht="15.75">
      <c r="A13" s="612"/>
      <c r="B13" s="102"/>
      <c r="C13" s="102"/>
      <c r="D13" s="102"/>
      <c r="E13" s="102"/>
      <c r="F13" s="102"/>
      <c r="G13" s="102"/>
      <c r="H13" s="102"/>
      <c r="I13" s="102"/>
      <c r="J13" s="102"/>
      <c r="K13" s="102"/>
      <c r="L13" s="132"/>
      <c r="M13" s="102"/>
      <c r="N13" s="102"/>
      <c r="O13" s="102"/>
      <c r="P13" s="102"/>
      <c r="Q13" s="102"/>
      <c r="R13" s="102"/>
      <c r="S13" s="102"/>
      <c r="T13" s="93"/>
      <c r="U13" s="93"/>
    </row>
    <row r="14" spans="1:21" ht="15.75">
      <c r="A14" s="104" t="s">
        <v>53</v>
      </c>
      <c r="B14" s="105">
        <v>2009</v>
      </c>
      <c r="C14" s="105">
        <v>2010</v>
      </c>
      <c r="D14" s="105">
        <v>2011</v>
      </c>
      <c r="E14" s="105" t="s">
        <v>1185</v>
      </c>
      <c r="F14" s="105">
        <v>2012</v>
      </c>
      <c r="G14" s="105" t="s">
        <v>2325</v>
      </c>
      <c r="H14" s="105" t="s">
        <v>2913</v>
      </c>
      <c r="I14" s="105" t="s">
        <v>3553</v>
      </c>
      <c r="J14" s="105" t="s">
        <v>4165</v>
      </c>
      <c r="K14" s="105" t="s">
        <v>4674</v>
      </c>
      <c r="L14" s="105" t="s">
        <v>4675</v>
      </c>
      <c r="M14" s="105" t="s">
        <v>5846</v>
      </c>
      <c r="N14" s="105" t="s">
        <v>6494</v>
      </c>
      <c r="O14" s="127" t="s">
        <v>6914</v>
      </c>
      <c r="P14" s="102"/>
      <c r="Q14" s="102"/>
      <c r="R14" s="102"/>
      <c r="S14" s="102"/>
      <c r="T14" s="93"/>
      <c r="U14" s="93"/>
    </row>
    <row r="15" spans="1:21">
      <c r="A15" s="107" t="s">
        <v>54</v>
      </c>
      <c r="B15" s="118">
        <v>236</v>
      </c>
      <c r="C15" s="118">
        <v>243</v>
      </c>
      <c r="D15" s="118">
        <v>284</v>
      </c>
      <c r="E15" s="118">
        <v>426</v>
      </c>
      <c r="F15" s="118">
        <v>444</v>
      </c>
      <c r="G15" s="118">
        <v>506</v>
      </c>
      <c r="H15" s="118">
        <v>535</v>
      </c>
      <c r="I15" s="118">
        <v>535</v>
      </c>
      <c r="J15" s="1037">
        <v>533</v>
      </c>
      <c r="K15" s="118">
        <v>553</v>
      </c>
      <c r="L15" s="118">
        <v>554</v>
      </c>
      <c r="M15" s="113">
        <f>[20]Questionnaire!C43</f>
        <v>554</v>
      </c>
      <c r="N15" s="113">
        <f>[2]Questionnaire!C54</f>
        <v>555</v>
      </c>
      <c r="O15" s="113">
        <f>[21]Questionnaire!C58</f>
        <v>555</v>
      </c>
      <c r="P15" s="102"/>
      <c r="Q15" s="102"/>
      <c r="R15" s="102"/>
      <c r="S15" s="102"/>
      <c r="T15" s="93"/>
      <c r="U15" s="93"/>
    </row>
    <row r="16" spans="1:21">
      <c r="A16" s="107" t="s">
        <v>90</v>
      </c>
      <c r="B16" s="167">
        <v>0</v>
      </c>
      <c r="C16" s="118">
        <v>112</v>
      </c>
      <c r="D16" s="118">
        <v>150</v>
      </c>
      <c r="E16" s="118">
        <v>265</v>
      </c>
      <c r="F16" s="118">
        <v>286</v>
      </c>
      <c r="G16" s="118">
        <v>286</v>
      </c>
      <c r="H16" s="118">
        <v>316</v>
      </c>
      <c r="I16" s="118">
        <v>316</v>
      </c>
      <c r="J16" s="1037">
        <v>520</v>
      </c>
      <c r="K16" s="118">
        <v>320</v>
      </c>
      <c r="L16" s="118">
        <v>348</v>
      </c>
      <c r="M16" s="113">
        <f>[20]Questionnaire!C44</f>
        <v>348</v>
      </c>
      <c r="N16" s="113">
        <f>[2]Questionnaire!C55</f>
        <v>332</v>
      </c>
      <c r="O16" s="113">
        <f>[21]Questionnaire!C59</f>
        <v>332</v>
      </c>
      <c r="P16" s="102"/>
      <c r="Q16" s="102"/>
      <c r="R16" s="102"/>
      <c r="S16" s="102"/>
      <c r="T16" s="93"/>
      <c r="U16" s="93"/>
    </row>
    <row r="17" spans="1:21">
      <c r="A17" s="107" t="s">
        <v>1457</v>
      </c>
      <c r="B17" s="167">
        <v>0</v>
      </c>
      <c r="C17" s="167">
        <v>0</v>
      </c>
      <c r="D17" s="167">
        <v>0</v>
      </c>
      <c r="E17" s="167">
        <v>0</v>
      </c>
      <c r="F17" s="118">
        <v>121</v>
      </c>
      <c r="G17" s="118">
        <v>56</v>
      </c>
      <c r="H17" s="118">
        <v>13</v>
      </c>
      <c r="I17" s="118">
        <v>13</v>
      </c>
      <c r="J17" s="1037">
        <v>23</v>
      </c>
      <c r="K17" s="118">
        <v>3</v>
      </c>
      <c r="L17" s="118">
        <v>3</v>
      </c>
      <c r="M17" s="113">
        <f>[20]Questionnaire!C45</f>
        <v>3</v>
      </c>
      <c r="N17" s="113">
        <f>[2]Questionnaire!C56</f>
        <v>1</v>
      </c>
      <c r="O17" s="113">
        <f>[21]Questionnaire!C60</f>
        <v>1</v>
      </c>
      <c r="P17" s="102"/>
      <c r="Q17" s="102"/>
      <c r="R17" s="102"/>
      <c r="S17" s="102"/>
      <c r="T17" s="93"/>
      <c r="U17" s="93"/>
    </row>
    <row r="18" spans="1:21">
      <c r="A18" s="107" t="s">
        <v>91</v>
      </c>
      <c r="B18" s="118">
        <v>577</v>
      </c>
      <c r="C18" s="118">
        <v>584</v>
      </c>
      <c r="D18" s="118">
        <v>574</v>
      </c>
      <c r="E18" s="118">
        <v>574</v>
      </c>
      <c r="F18" s="118">
        <v>565</v>
      </c>
      <c r="G18" s="118">
        <v>562</v>
      </c>
      <c r="H18" s="118">
        <v>548</v>
      </c>
      <c r="I18" s="118">
        <v>548</v>
      </c>
      <c r="J18" s="1037">
        <v>556</v>
      </c>
      <c r="K18" s="118">
        <v>556</v>
      </c>
      <c r="L18" s="118">
        <v>557</v>
      </c>
      <c r="M18" s="113">
        <f>[20]Questionnaire!C46</f>
        <v>557</v>
      </c>
      <c r="N18" s="113">
        <f>[2]Questionnaire!C57</f>
        <v>556</v>
      </c>
      <c r="O18" s="113">
        <f>[21]Questionnaire!C61</f>
        <v>556</v>
      </c>
      <c r="P18" s="102"/>
      <c r="Q18" s="102"/>
      <c r="R18" s="102"/>
      <c r="S18" s="102"/>
      <c r="T18" s="93"/>
      <c r="U18" s="93"/>
    </row>
    <row r="19" spans="1:21">
      <c r="A19" s="612"/>
      <c r="B19" s="102"/>
      <c r="C19" s="102"/>
      <c r="D19" s="102"/>
      <c r="E19" s="102"/>
      <c r="F19" s="102"/>
      <c r="G19" s="102"/>
      <c r="H19" s="102"/>
      <c r="I19" s="102"/>
      <c r="J19" s="102"/>
      <c r="K19" s="102"/>
      <c r="L19" s="102"/>
      <c r="M19" s="102"/>
      <c r="N19" s="102"/>
      <c r="O19" s="102"/>
      <c r="P19" s="102"/>
      <c r="Q19" s="102"/>
      <c r="R19" s="102"/>
      <c r="S19" s="102"/>
      <c r="T19" s="93"/>
      <c r="U19" s="93"/>
    </row>
    <row r="20" spans="1:21">
      <c r="A20" s="612"/>
      <c r="B20" s="102"/>
      <c r="C20" s="102"/>
      <c r="D20" s="102"/>
      <c r="E20" s="102"/>
      <c r="F20" s="102"/>
      <c r="G20" s="102"/>
      <c r="H20" s="102"/>
      <c r="I20" s="102"/>
      <c r="J20" s="102"/>
      <c r="K20" s="102"/>
      <c r="L20" s="102"/>
      <c r="M20" s="102"/>
      <c r="N20" s="102"/>
      <c r="O20" s="102"/>
      <c r="P20" s="102"/>
      <c r="Q20" s="102"/>
      <c r="R20" s="102"/>
      <c r="S20" s="102"/>
      <c r="T20" s="93"/>
      <c r="U20" s="93"/>
    </row>
    <row r="21" spans="1:21" ht="15.75">
      <c r="A21" s="104" t="s">
        <v>2290</v>
      </c>
      <c r="B21" s="105">
        <v>2009</v>
      </c>
      <c r="C21" s="105">
        <v>2010</v>
      </c>
      <c r="D21" s="105">
        <v>2011</v>
      </c>
      <c r="E21" s="105" t="s">
        <v>1185</v>
      </c>
      <c r="F21" s="105">
        <v>2012</v>
      </c>
      <c r="G21" s="105" t="s">
        <v>2325</v>
      </c>
      <c r="H21" s="105" t="s">
        <v>2913</v>
      </c>
      <c r="I21" s="105" t="s">
        <v>3553</v>
      </c>
      <c r="J21" s="105" t="s">
        <v>4165</v>
      </c>
      <c r="K21" s="105" t="s">
        <v>4674</v>
      </c>
      <c r="L21" s="105" t="s">
        <v>4675</v>
      </c>
      <c r="M21" s="105" t="s">
        <v>5846</v>
      </c>
      <c r="N21" s="105" t="s">
        <v>6494</v>
      </c>
      <c r="O21" s="127" t="s">
        <v>6914</v>
      </c>
      <c r="P21" s="102"/>
      <c r="Q21" s="102"/>
      <c r="R21" s="102"/>
      <c r="S21" s="102"/>
      <c r="T21" s="93"/>
      <c r="U21" s="93"/>
    </row>
    <row r="22" spans="1:21">
      <c r="A22" s="107" t="s">
        <v>2285</v>
      </c>
      <c r="B22" s="129">
        <v>165752720</v>
      </c>
      <c r="C22" s="129">
        <v>157601163.752215</v>
      </c>
      <c r="D22" s="129">
        <v>161146271.548136</v>
      </c>
      <c r="E22" s="129">
        <v>73368190.033565715</v>
      </c>
      <c r="F22" s="129">
        <v>152420510.67661437</v>
      </c>
      <c r="G22" s="129" t="s">
        <v>2908</v>
      </c>
      <c r="H22" s="129">
        <v>158082776.37762815</v>
      </c>
      <c r="I22" s="102" t="s">
        <v>2908</v>
      </c>
      <c r="J22" s="108">
        <v>125560852.80898876</v>
      </c>
      <c r="K22" s="102" t="s">
        <v>2908</v>
      </c>
      <c r="L22" s="108">
        <v>142924823.59550563</v>
      </c>
      <c r="M22" s="102" t="s">
        <v>2908</v>
      </c>
      <c r="N22" s="108">
        <f>[2]Questionnaire!D61</f>
        <v>125733564.2</v>
      </c>
      <c r="O22" s="102" t="s">
        <v>2908</v>
      </c>
      <c r="P22" s="102"/>
      <c r="Q22" s="102"/>
      <c r="R22" s="102"/>
      <c r="S22" s="102"/>
      <c r="T22" s="93"/>
      <c r="U22" s="93"/>
    </row>
    <row r="23" spans="1:21">
      <c r="A23" s="107" t="s">
        <v>2303</v>
      </c>
      <c r="B23" s="153">
        <v>126983158.792</v>
      </c>
      <c r="C23" s="153">
        <v>120738251.5505719</v>
      </c>
      <c r="D23" s="153">
        <v>123454158.63302699</v>
      </c>
      <c r="E23" s="153">
        <v>56831000</v>
      </c>
      <c r="F23" s="153">
        <v>118491705</v>
      </c>
      <c r="G23" s="153" t="s">
        <v>2908</v>
      </c>
      <c r="H23" s="153">
        <v>115036836.37</v>
      </c>
      <c r="I23" s="102" t="s">
        <v>2908</v>
      </c>
      <c r="J23" s="153">
        <v>111749159</v>
      </c>
      <c r="K23" s="102" t="s">
        <v>2908</v>
      </c>
      <c r="L23" s="153">
        <v>127203093</v>
      </c>
      <c r="M23" s="102" t="s">
        <v>2908</v>
      </c>
      <c r="N23" s="153">
        <f>[2]Questionnaire!C61</f>
        <v>118616570</v>
      </c>
      <c r="O23" s="102" t="s">
        <v>2908</v>
      </c>
      <c r="P23" s="102"/>
      <c r="Q23" s="102"/>
      <c r="R23" s="102"/>
      <c r="S23" s="102"/>
      <c r="T23" s="93"/>
      <c r="U23" s="93"/>
    </row>
    <row r="24" spans="1:21">
      <c r="A24" s="107"/>
      <c r="B24" s="153"/>
      <c r="C24" s="153"/>
      <c r="D24" s="153"/>
      <c r="E24" s="153"/>
      <c r="F24" s="153"/>
      <c r="G24" s="102"/>
      <c r="H24" s="153"/>
      <c r="I24" s="153"/>
      <c r="J24" s="153"/>
      <c r="K24" s="153"/>
      <c r="L24" s="102"/>
      <c r="M24" s="102"/>
      <c r="N24" s="102"/>
      <c r="O24" s="102"/>
      <c r="P24" s="102"/>
      <c r="Q24" s="102"/>
      <c r="R24" s="102"/>
      <c r="S24" s="102"/>
      <c r="T24" s="93"/>
      <c r="U24" s="93"/>
    </row>
    <row r="25" spans="1:21" ht="15.75">
      <c r="A25" s="612"/>
      <c r="B25" s="102"/>
      <c r="C25" s="102"/>
      <c r="D25" s="102"/>
      <c r="E25" s="102"/>
      <c r="F25" s="102"/>
      <c r="G25" s="102"/>
      <c r="H25" s="102"/>
      <c r="I25" s="102"/>
      <c r="J25" s="102"/>
      <c r="K25" s="102"/>
      <c r="L25" s="132"/>
      <c r="M25" s="102"/>
      <c r="N25" s="102"/>
      <c r="O25" s="102"/>
      <c r="P25" s="102"/>
      <c r="Q25" s="102"/>
      <c r="R25" s="102"/>
      <c r="S25" s="102"/>
      <c r="T25" s="93"/>
      <c r="U25" s="93"/>
    </row>
    <row r="26" spans="1:21" ht="15.75">
      <c r="A26" s="104" t="s">
        <v>59</v>
      </c>
      <c r="B26" s="105">
        <v>2009</v>
      </c>
      <c r="C26" s="105">
        <v>2010</v>
      </c>
      <c r="D26" s="105">
        <v>2011</v>
      </c>
      <c r="E26" s="105" t="s">
        <v>1185</v>
      </c>
      <c r="F26" s="105">
        <v>2012</v>
      </c>
      <c r="G26" s="105" t="s">
        <v>2325</v>
      </c>
      <c r="H26" s="105" t="s">
        <v>2913</v>
      </c>
      <c r="I26" s="105" t="s">
        <v>3553</v>
      </c>
      <c r="J26" s="105" t="s">
        <v>4165</v>
      </c>
      <c r="K26" s="105" t="s">
        <v>4674</v>
      </c>
      <c r="L26" s="105" t="s">
        <v>4675</v>
      </c>
      <c r="M26" s="105" t="s">
        <v>5846</v>
      </c>
      <c r="N26" s="105" t="s">
        <v>6494</v>
      </c>
      <c r="O26" s="127" t="s">
        <v>6914</v>
      </c>
      <c r="P26" s="102"/>
      <c r="Q26" s="102"/>
      <c r="R26" s="102"/>
      <c r="S26" s="102"/>
      <c r="T26" s="93"/>
      <c r="U26" s="93"/>
    </row>
    <row r="27" spans="1:21">
      <c r="A27" s="612"/>
      <c r="B27" s="134">
        <v>18423828</v>
      </c>
      <c r="C27" s="134">
        <v>17322706</v>
      </c>
      <c r="D27" s="135">
        <v>16780130</v>
      </c>
      <c r="E27" s="134">
        <v>7203000</v>
      </c>
      <c r="F27" s="134">
        <v>16722722</v>
      </c>
      <c r="G27" s="102" t="s">
        <v>2908</v>
      </c>
      <c r="H27" s="134">
        <v>15839378</v>
      </c>
      <c r="I27" s="102" t="s">
        <v>2908</v>
      </c>
      <c r="J27" s="173">
        <v>15077039</v>
      </c>
      <c r="K27" s="102" t="s">
        <v>2908</v>
      </c>
      <c r="L27" s="113">
        <v>16653123</v>
      </c>
      <c r="M27" s="102" t="s">
        <v>2908</v>
      </c>
      <c r="N27" s="113">
        <f>[2]Questionnaire!C67</f>
        <v>15599060</v>
      </c>
      <c r="O27" s="113">
        <f>[21]Questionnaire!C65</f>
        <v>7547402</v>
      </c>
      <c r="P27" s="102"/>
      <c r="Q27" s="102"/>
      <c r="R27" s="102"/>
      <c r="S27" s="102"/>
      <c r="T27" s="93"/>
      <c r="U27" s="93"/>
    </row>
    <row r="28" spans="1:21">
      <c r="A28" s="612"/>
      <c r="B28" s="102"/>
      <c r="C28" s="102"/>
      <c r="D28" s="102"/>
      <c r="E28" s="102"/>
      <c r="F28" s="102"/>
      <c r="G28" s="102"/>
      <c r="H28" s="102"/>
      <c r="I28" s="102"/>
      <c r="J28" s="102"/>
      <c r="K28" s="102"/>
      <c r="L28" s="102"/>
      <c r="M28" s="102"/>
      <c r="N28" s="102"/>
      <c r="O28" s="102"/>
      <c r="P28" s="102"/>
      <c r="Q28" s="102"/>
      <c r="R28" s="102"/>
      <c r="S28" s="102"/>
      <c r="T28" s="93"/>
      <c r="U28" s="93"/>
    </row>
    <row r="29" spans="1:21" ht="15.75">
      <c r="A29" s="612"/>
      <c r="B29" s="102"/>
      <c r="C29" s="102"/>
      <c r="D29" s="102"/>
      <c r="E29" s="102"/>
      <c r="F29" s="102"/>
      <c r="G29" s="102"/>
      <c r="H29" s="102"/>
      <c r="I29" s="102"/>
      <c r="J29" s="102"/>
      <c r="K29" s="102"/>
      <c r="L29" s="132"/>
      <c r="M29" s="102"/>
      <c r="N29" s="102"/>
      <c r="O29" s="102"/>
      <c r="P29" s="102"/>
      <c r="Q29" s="102"/>
      <c r="R29" s="102"/>
      <c r="S29" s="102"/>
      <c r="T29" s="93"/>
      <c r="U29" s="93"/>
    </row>
    <row r="30" spans="1:21" ht="15.75">
      <c r="A30" s="104" t="s">
        <v>60</v>
      </c>
      <c r="B30" s="105">
        <v>2009</v>
      </c>
      <c r="C30" s="105">
        <v>2010</v>
      </c>
      <c r="D30" s="105">
        <v>2011</v>
      </c>
      <c r="E30" s="105" t="s">
        <v>1185</v>
      </c>
      <c r="F30" s="105">
        <v>2012</v>
      </c>
      <c r="G30" s="105" t="s">
        <v>2325</v>
      </c>
      <c r="H30" s="105" t="s">
        <v>2913</v>
      </c>
      <c r="I30" s="105" t="s">
        <v>3553</v>
      </c>
      <c r="J30" s="105" t="s">
        <v>4165</v>
      </c>
      <c r="K30" s="105" t="s">
        <v>4674</v>
      </c>
      <c r="L30" s="105" t="s">
        <v>4675</v>
      </c>
      <c r="M30" s="105" t="s">
        <v>5846</v>
      </c>
      <c r="N30" s="105" t="s">
        <v>6494</v>
      </c>
      <c r="O30" s="127" t="s">
        <v>6914</v>
      </c>
      <c r="P30" s="102"/>
      <c r="Q30" s="102"/>
      <c r="R30" s="102"/>
      <c r="S30" s="102"/>
      <c r="T30" s="93"/>
      <c r="U30" s="93"/>
    </row>
    <row r="31" spans="1:21" ht="15.75">
      <c r="A31" s="107" t="s">
        <v>2284</v>
      </c>
      <c r="B31" s="138"/>
      <c r="C31" s="138"/>
      <c r="D31" s="138"/>
      <c r="E31" s="138"/>
      <c r="F31" s="116">
        <v>8489482</v>
      </c>
      <c r="G31" s="138">
        <v>0</v>
      </c>
      <c r="H31" s="116">
        <v>8504850</v>
      </c>
      <c r="I31" s="138">
        <v>0</v>
      </c>
      <c r="J31" s="1036">
        <v>8579747</v>
      </c>
      <c r="K31" s="138">
        <v>0</v>
      </c>
      <c r="L31" s="116">
        <v>8579747</v>
      </c>
      <c r="M31" s="138">
        <v>0</v>
      </c>
      <c r="N31" s="138">
        <f>[2]Questionnaire!C90</f>
        <v>8700000</v>
      </c>
      <c r="O31" s="102"/>
      <c r="P31" s="102"/>
      <c r="Q31" s="102"/>
      <c r="R31" s="102"/>
      <c r="S31" s="102"/>
      <c r="T31" s="93"/>
      <c r="U31" s="93"/>
    </row>
    <row r="32" spans="1:21">
      <c r="A32" s="107" t="s">
        <v>61</v>
      </c>
      <c r="B32" s="134">
        <v>0</v>
      </c>
      <c r="C32" s="51">
        <v>0.51</v>
      </c>
      <c r="D32" s="51">
        <v>0.54</v>
      </c>
      <c r="E32" s="51">
        <v>0.54</v>
      </c>
      <c r="F32" s="51">
        <v>0.56000000000000005</v>
      </c>
      <c r="G32" s="102" t="s">
        <v>2908</v>
      </c>
      <c r="H32" s="51">
        <v>0.54</v>
      </c>
      <c r="I32" s="102" t="s">
        <v>2908</v>
      </c>
      <c r="J32" s="119">
        <v>0.5</v>
      </c>
      <c r="K32" s="102" t="s">
        <v>2908</v>
      </c>
      <c r="L32" s="119">
        <v>0.501</v>
      </c>
      <c r="M32" s="102" t="s">
        <v>2908</v>
      </c>
      <c r="N32" s="119">
        <f>[2]Questionnaire!C81</f>
        <v>0.48699999999999999</v>
      </c>
      <c r="O32" s="102" t="s">
        <v>2908</v>
      </c>
      <c r="P32" s="102"/>
      <c r="Q32" s="102"/>
      <c r="R32" s="102"/>
      <c r="S32" s="102"/>
      <c r="T32" s="93"/>
      <c r="U32" s="93"/>
    </row>
    <row r="33" spans="1:21">
      <c r="A33" s="107" t="s">
        <v>62</v>
      </c>
      <c r="B33" s="134">
        <v>0</v>
      </c>
      <c r="C33" s="51">
        <v>0.49</v>
      </c>
      <c r="D33" s="51">
        <v>0.46</v>
      </c>
      <c r="E33" s="51">
        <v>0.46</v>
      </c>
      <c r="F33" s="51">
        <v>0.44</v>
      </c>
      <c r="G33" s="102" t="s">
        <v>2908</v>
      </c>
      <c r="H33" s="51">
        <v>0.46</v>
      </c>
      <c r="I33" s="102" t="s">
        <v>2908</v>
      </c>
      <c r="J33" s="119">
        <v>0.5</v>
      </c>
      <c r="K33" s="102" t="s">
        <v>2908</v>
      </c>
      <c r="L33" s="119">
        <v>0.499</v>
      </c>
      <c r="M33" s="102" t="s">
        <v>2908</v>
      </c>
      <c r="N33" s="119">
        <f>[2]Questionnaire!C82</f>
        <v>0.51300000000000001</v>
      </c>
      <c r="O33" s="102" t="s">
        <v>2908</v>
      </c>
      <c r="P33" s="102"/>
      <c r="Q33" s="102"/>
      <c r="R33" s="102"/>
      <c r="S33" s="102"/>
      <c r="T33" s="93"/>
      <c r="U33" s="93"/>
    </row>
    <row r="34" spans="1:21">
      <c r="A34" s="107" t="s">
        <v>92</v>
      </c>
      <c r="B34" s="134">
        <v>0</v>
      </c>
      <c r="C34" s="51">
        <v>0.19</v>
      </c>
      <c r="D34" s="51">
        <v>0.19</v>
      </c>
      <c r="E34" s="51">
        <v>0.19</v>
      </c>
      <c r="F34" s="51">
        <v>0.12</v>
      </c>
      <c r="G34" s="102" t="s">
        <v>2908</v>
      </c>
      <c r="H34" s="51">
        <v>0.02</v>
      </c>
      <c r="I34" s="102" t="s">
        <v>2908</v>
      </c>
      <c r="J34" s="119">
        <v>0.01</v>
      </c>
      <c r="K34" s="102" t="s">
        <v>2908</v>
      </c>
      <c r="L34" s="119">
        <v>1.4E-2</v>
      </c>
      <c r="M34" s="102" t="s">
        <v>2908</v>
      </c>
      <c r="N34" s="119">
        <f>[2]Questionnaire!C84</f>
        <v>0.01</v>
      </c>
      <c r="O34" s="102" t="s">
        <v>2908</v>
      </c>
      <c r="P34" s="102"/>
      <c r="Q34" s="102"/>
      <c r="R34" s="102"/>
      <c r="S34" s="102"/>
      <c r="T34" s="93"/>
      <c r="U34" s="93"/>
    </row>
    <row r="35" spans="1:21">
      <c r="A35" s="107" t="s">
        <v>93</v>
      </c>
      <c r="B35" s="134">
        <v>0</v>
      </c>
      <c r="C35" s="51">
        <v>0.14000000000000001</v>
      </c>
      <c r="D35" s="51">
        <v>0.1</v>
      </c>
      <c r="E35" s="51">
        <v>0.1</v>
      </c>
      <c r="F35" s="51">
        <v>0.09</v>
      </c>
      <c r="G35" s="102" t="s">
        <v>2908</v>
      </c>
      <c r="H35" s="51">
        <v>0.1</v>
      </c>
      <c r="I35" s="102" t="s">
        <v>2908</v>
      </c>
      <c r="J35" s="119">
        <v>0.08</v>
      </c>
      <c r="K35" s="102" t="s">
        <v>2908</v>
      </c>
      <c r="L35" s="119">
        <v>7.5300000000000006E-2</v>
      </c>
      <c r="M35" s="102" t="s">
        <v>2908</v>
      </c>
      <c r="N35" s="119">
        <f>[2]Questionnaire!C85</f>
        <v>0.04</v>
      </c>
      <c r="O35" s="102" t="s">
        <v>2908</v>
      </c>
      <c r="P35" s="102"/>
      <c r="Q35" s="102"/>
      <c r="R35" s="102"/>
      <c r="S35" s="102"/>
      <c r="T35" s="93"/>
      <c r="U35" s="93"/>
    </row>
    <row r="36" spans="1:21">
      <c r="A36" s="107" t="s">
        <v>63</v>
      </c>
      <c r="B36" s="134">
        <v>0</v>
      </c>
      <c r="C36" s="51">
        <v>0.41</v>
      </c>
      <c r="D36" s="51">
        <v>0.36</v>
      </c>
      <c r="E36" s="51">
        <v>0.36</v>
      </c>
      <c r="F36" s="51">
        <v>0.35</v>
      </c>
      <c r="G36" s="102" t="s">
        <v>2908</v>
      </c>
      <c r="H36" s="51">
        <v>0.45</v>
      </c>
      <c r="I36" s="102" t="s">
        <v>2908</v>
      </c>
      <c r="J36" s="119">
        <v>0.36</v>
      </c>
      <c r="K36" s="102" t="s">
        <v>2908</v>
      </c>
      <c r="L36" s="119">
        <v>0.33989999999999998</v>
      </c>
      <c r="M36" s="102" t="s">
        <v>2908</v>
      </c>
      <c r="N36" s="119">
        <f>[2]Questionnaire!C86</f>
        <v>0.24099999999999999</v>
      </c>
      <c r="O36" s="102" t="s">
        <v>2908</v>
      </c>
      <c r="P36" s="102"/>
      <c r="Q36" s="102"/>
      <c r="R36" s="102"/>
      <c r="S36" s="102"/>
      <c r="T36" s="93"/>
      <c r="U36" s="93"/>
    </row>
    <row r="37" spans="1:21">
      <c r="A37" s="107" t="s">
        <v>64</v>
      </c>
      <c r="B37" s="134">
        <v>0</v>
      </c>
      <c r="C37" s="51">
        <v>0.17</v>
      </c>
      <c r="D37" s="51">
        <v>0.25</v>
      </c>
      <c r="E37" s="51">
        <v>0.25</v>
      </c>
      <c r="F37" s="51">
        <v>0.25</v>
      </c>
      <c r="G37" s="102" t="s">
        <v>2908</v>
      </c>
      <c r="H37" s="51">
        <v>0.25</v>
      </c>
      <c r="I37" s="102" t="s">
        <v>2908</v>
      </c>
      <c r="J37" s="119">
        <v>0.3</v>
      </c>
      <c r="K37" s="102" t="s">
        <v>2908</v>
      </c>
      <c r="L37" s="119">
        <v>0.28870000000000001</v>
      </c>
      <c r="M37" s="102" t="s">
        <v>2908</v>
      </c>
      <c r="N37" s="119">
        <f>[2]Questionnaire!C87</f>
        <v>0.26300000000000001</v>
      </c>
      <c r="O37" s="102" t="s">
        <v>2908</v>
      </c>
      <c r="P37" s="102"/>
      <c r="Q37" s="102"/>
      <c r="R37" s="102"/>
      <c r="S37" s="102"/>
      <c r="T37" s="93"/>
      <c r="U37" s="93"/>
    </row>
    <row r="38" spans="1:21">
      <c r="A38" s="107" t="s">
        <v>703</v>
      </c>
      <c r="B38" s="134">
        <v>0</v>
      </c>
      <c r="C38" s="51">
        <v>0.08</v>
      </c>
      <c r="D38" s="51">
        <v>0.16</v>
      </c>
      <c r="E38" s="51">
        <v>0.16</v>
      </c>
      <c r="F38" s="51">
        <v>0.19</v>
      </c>
      <c r="G38" s="102" t="s">
        <v>2908</v>
      </c>
      <c r="H38" s="51">
        <v>0.18</v>
      </c>
      <c r="I38" s="102" t="s">
        <v>2908</v>
      </c>
      <c r="J38" s="119">
        <v>0.25</v>
      </c>
      <c r="K38" s="102" t="s">
        <v>2908</v>
      </c>
      <c r="L38" s="119">
        <v>0.18179999999999999</v>
      </c>
      <c r="M38" s="102" t="s">
        <v>2908</v>
      </c>
      <c r="N38" s="119">
        <f>[2]Questionnaire!C88</f>
        <v>0.44600000000000001</v>
      </c>
      <c r="O38" s="102" t="s">
        <v>2908</v>
      </c>
      <c r="P38" s="102"/>
      <c r="Q38" s="102"/>
      <c r="R38" s="102"/>
      <c r="S38" s="102"/>
      <c r="T38" s="93"/>
      <c r="U38" s="93"/>
    </row>
    <row r="39" spans="1:21" ht="15.75">
      <c r="A39" s="612"/>
      <c r="B39" s="102"/>
      <c r="C39" s="102"/>
      <c r="D39" s="102"/>
      <c r="E39" s="102"/>
      <c r="F39" s="102"/>
      <c r="G39" s="102"/>
      <c r="H39" s="102"/>
      <c r="I39" s="102"/>
      <c r="J39" s="119"/>
      <c r="K39" s="102"/>
      <c r="L39" s="132"/>
      <c r="M39" s="102"/>
      <c r="N39" s="102"/>
      <c r="O39" s="102"/>
      <c r="P39" s="102"/>
      <c r="Q39" s="102"/>
      <c r="R39" s="102"/>
      <c r="S39" s="102"/>
      <c r="T39" s="93"/>
      <c r="U39" s="93"/>
    </row>
    <row r="40" spans="1:21" ht="31.5">
      <c r="A40" s="104" t="s">
        <v>67</v>
      </c>
      <c r="B40" s="105">
        <v>2009</v>
      </c>
      <c r="C40" s="105">
        <v>2010</v>
      </c>
      <c r="D40" s="105">
        <v>2011</v>
      </c>
      <c r="E40" s="105" t="s">
        <v>1185</v>
      </c>
      <c r="F40" s="105">
        <v>2012</v>
      </c>
      <c r="G40" s="105" t="s">
        <v>2325</v>
      </c>
      <c r="H40" s="105" t="s">
        <v>2913</v>
      </c>
      <c r="I40" s="105" t="s">
        <v>3553</v>
      </c>
      <c r="J40" s="105" t="s">
        <v>4165</v>
      </c>
      <c r="K40" s="105" t="s">
        <v>4674</v>
      </c>
      <c r="L40" s="105" t="s">
        <v>4675</v>
      </c>
      <c r="M40" s="105" t="s">
        <v>5846</v>
      </c>
      <c r="N40" s="105" t="s">
        <v>6494</v>
      </c>
      <c r="O40" s="127" t="s">
        <v>6914</v>
      </c>
      <c r="P40" s="102"/>
      <c r="Q40" s="102"/>
      <c r="R40" s="102"/>
      <c r="S40" s="102"/>
      <c r="T40" s="93"/>
      <c r="U40" s="93"/>
    </row>
    <row r="41" spans="1:21" ht="30">
      <c r="A41" s="612"/>
      <c r="B41" s="134"/>
      <c r="C41" s="134" t="s">
        <v>1625</v>
      </c>
      <c r="D41" s="134" t="s">
        <v>121</v>
      </c>
      <c r="E41" s="134" t="s">
        <v>121</v>
      </c>
      <c r="F41" s="134" t="s">
        <v>121</v>
      </c>
      <c r="G41" s="102" t="s">
        <v>2908</v>
      </c>
      <c r="H41" s="134" t="s">
        <v>121</v>
      </c>
      <c r="I41" s="102" t="s">
        <v>2908</v>
      </c>
      <c r="J41" s="1035" t="s">
        <v>121</v>
      </c>
      <c r="K41" s="102" t="s">
        <v>2908</v>
      </c>
      <c r="L41" s="108" t="s">
        <v>121</v>
      </c>
      <c r="M41" s="102" t="s">
        <v>2908</v>
      </c>
      <c r="N41" s="102" t="str">
        <f>[2]Questionnaire!B96</f>
        <v>Less than 5 times per year</v>
      </c>
      <c r="O41" s="102" t="s">
        <v>2908</v>
      </c>
      <c r="P41" s="102"/>
      <c r="Q41" s="102"/>
      <c r="R41" s="102"/>
      <c r="S41" s="102"/>
      <c r="T41" s="93"/>
      <c r="U41" s="93"/>
    </row>
    <row r="42" spans="1:21">
      <c r="A42" s="612"/>
      <c r="B42" s="102"/>
      <c r="C42" s="102"/>
      <c r="D42" s="102"/>
      <c r="E42" s="102"/>
      <c r="F42" s="102"/>
      <c r="G42" s="102"/>
      <c r="H42" s="102"/>
      <c r="I42" s="102"/>
      <c r="J42" s="102"/>
      <c r="K42" s="102"/>
      <c r="L42" s="102"/>
      <c r="M42" s="102"/>
      <c r="N42" s="102"/>
      <c r="O42" s="102"/>
      <c r="P42" s="102"/>
      <c r="Q42" s="102"/>
      <c r="R42" s="102"/>
      <c r="S42" s="102"/>
      <c r="T42" s="93"/>
      <c r="U42" s="93"/>
    </row>
    <row r="43" spans="1:21" ht="15.75">
      <c r="A43" s="612"/>
      <c r="B43" s="102"/>
      <c r="C43" s="102"/>
      <c r="D43" s="102"/>
      <c r="E43" s="102"/>
      <c r="F43" s="102"/>
      <c r="G43" s="102"/>
      <c r="H43" s="102"/>
      <c r="I43" s="102"/>
      <c r="J43" s="102"/>
      <c r="K43" s="102"/>
      <c r="L43" s="105"/>
      <c r="M43" s="1369"/>
      <c r="N43" s="1369"/>
      <c r="O43" s="102"/>
      <c r="P43" s="102"/>
      <c r="Q43" s="102"/>
      <c r="R43" s="102"/>
      <c r="S43" s="102"/>
      <c r="T43" s="93"/>
      <c r="U43" s="93"/>
    </row>
    <row r="44" spans="1:21" ht="15.75">
      <c r="A44" s="104" t="s">
        <v>94</v>
      </c>
      <c r="B44" s="105">
        <v>2009</v>
      </c>
      <c r="C44" s="105">
        <v>2010</v>
      </c>
      <c r="D44" s="105">
        <v>2011</v>
      </c>
      <c r="E44" s="105" t="s">
        <v>1185</v>
      </c>
      <c r="F44" s="105">
        <v>2012</v>
      </c>
      <c r="G44" s="105" t="s">
        <v>2325</v>
      </c>
      <c r="H44" s="105" t="s">
        <v>2913</v>
      </c>
      <c r="I44" s="105" t="s">
        <v>3553</v>
      </c>
      <c r="J44" s="105" t="s">
        <v>4165</v>
      </c>
      <c r="K44" s="105" t="s">
        <v>4674</v>
      </c>
      <c r="L44" s="105" t="s">
        <v>4675</v>
      </c>
      <c r="M44" s="105" t="s">
        <v>5846</v>
      </c>
      <c r="N44" s="105" t="s">
        <v>6494</v>
      </c>
      <c r="O44" s="127" t="s">
        <v>6914</v>
      </c>
      <c r="P44" s="102"/>
      <c r="Q44" s="102"/>
      <c r="R44" s="102"/>
      <c r="S44" s="102"/>
      <c r="T44" s="93"/>
      <c r="U44" s="93"/>
    </row>
    <row r="45" spans="1:21" ht="30">
      <c r="A45" s="107" t="s">
        <v>66</v>
      </c>
      <c r="B45" s="123">
        <v>0</v>
      </c>
      <c r="C45" s="236">
        <v>4.0000000000000001E-3</v>
      </c>
      <c r="D45" s="236">
        <v>6.0000000000000001E-3</v>
      </c>
      <c r="E45" s="236">
        <v>6.0000000000000001E-3</v>
      </c>
      <c r="F45" s="140">
        <v>5.0000000000000001E-3</v>
      </c>
      <c r="G45" s="102" t="s">
        <v>2908</v>
      </c>
      <c r="H45" s="140">
        <v>5.0000000000000001E-3</v>
      </c>
      <c r="I45" s="102" t="s">
        <v>2908</v>
      </c>
      <c r="J45" s="140">
        <v>4.0000000000000001E-3</v>
      </c>
      <c r="K45" s="102" t="s">
        <v>2908</v>
      </c>
      <c r="L45" s="139">
        <v>4.0000000000000001E-3</v>
      </c>
      <c r="M45" s="102" t="s">
        <v>2908</v>
      </c>
      <c r="N45" s="102" t="s">
        <v>1530</v>
      </c>
      <c r="O45" s="120">
        <f>[21]Questionnaire!C126</f>
        <v>4.0000000000000001E-3</v>
      </c>
      <c r="P45" s="102"/>
      <c r="Q45" s="102"/>
      <c r="R45" s="102"/>
      <c r="S45" s="102"/>
      <c r="T45" s="93"/>
      <c r="U45" s="93"/>
    </row>
    <row r="46" spans="1:21">
      <c r="A46" s="612"/>
      <c r="B46" s="121"/>
      <c r="C46" s="121"/>
      <c r="D46" s="121"/>
      <c r="E46" s="121"/>
      <c r="F46" s="121"/>
      <c r="G46" s="121"/>
      <c r="H46" s="121"/>
      <c r="I46" s="121"/>
      <c r="J46" s="121"/>
      <c r="K46" s="102"/>
      <c r="L46" s="102"/>
      <c r="M46" s="102"/>
      <c r="N46" s="102"/>
      <c r="O46" s="102"/>
      <c r="P46" s="102"/>
      <c r="Q46" s="102"/>
      <c r="R46" s="102"/>
      <c r="S46" s="102"/>
      <c r="T46" s="93"/>
      <c r="U46" s="93"/>
    </row>
    <row r="47" spans="1:21">
      <c r="A47" s="612"/>
      <c r="B47" s="102"/>
      <c r="C47" s="102"/>
      <c r="D47" s="102"/>
      <c r="E47" s="102"/>
      <c r="F47" s="102"/>
      <c r="G47" s="102"/>
      <c r="H47" s="102"/>
      <c r="I47" s="102"/>
      <c r="J47" s="102"/>
      <c r="K47" s="102"/>
      <c r="L47" s="102"/>
      <c r="M47" s="102"/>
      <c r="N47" s="102"/>
      <c r="O47" s="102"/>
      <c r="P47" s="102"/>
      <c r="Q47" s="102"/>
      <c r="R47" s="102"/>
      <c r="S47" s="102"/>
      <c r="T47" s="93"/>
      <c r="U47" s="93"/>
    </row>
    <row r="48" spans="1:21">
      <c r="A48" s="612"/>
      <c r="B48" s="102"/>
      <c r="C48" s="102"/>
      <c r="D48" s="102"/>
      <c r="E48" s="102"/>
      <c r="F48" s="102"/>
      <c r="G48" s="102"/>
      <c r="H48" s="102"/>
      <c r="I48" s="102"/>
      <c r="J48" s="102"/>
      <c r="K48" s="102"/>
      <c r="L48" s="102"/>
      <c r="M48" s="102"/>
      <c r="N48" s="102"/>
      <c r="O48" s="102"/>
      <c r="P48" s="102"/>
      <c r="Q48" s="102"/>
      <c r="R48" s="102"/>
      <c r="S48" s="102"/>
      <c r="T48" s="93"/>
      <c r="U48" s="93"/>
    </row>
    <row r="49" spans="1:27" ht="31.5">
      <c r="A49" s="104" t="s">
        <v>2288</v>
      </c>
      <c r="B49" s="105">
        <v>2009</v>
      </c>
      <c r="C49" s="105">
        <v>2010</v>
      </c>
      <c r="D49" s="105">
        <v>2011</v>
      </c>
      <c r="E49" s="105" t="s">
        <v>2933</v>
      </c>
      <c r="F49" s="105" t="s">
        <v>2915</v>
      </c>
      <c r="G49" s="105" t="s">
        <v>2934</v>
      </c>
      <c r="H49" s="105" t="s">
        <v>2917</v>
      </c>
      <c r="I49" s="105" t="s">
        <v>2935</v>
      </c>
      <c r="J49" s="105" t="s">
        <v>2919</v>
      </c>
      <c r="K49" s="105" t="s">
        <v>2936</v>
      </c>
      <c r="L49" s="105" t="s">
        <v>2921</v>
      </c>
      <c r="M49" s="105" t="s">
        <v>3572</v>
      </c>
      <c r="N49" s="105" t="s">
        <v>3556</v>
      </c>
      <c r="O49" s="105" t="s">
        <v>4197</v>
      </c>
      <c r="P49" s="105" t="s">
        <v>4168</v>
      </c>
      <c r="Q49" s="105" t="s">
        <v>5188</v>
      </c>
      <c r="R49" s="105" t="s">
        <v>5169</v>
      </c>
      <c r="S49" s="84" t="s">
        <v>5189</v>
      </c>
      <c r="T49" s="906" t="s">
        <v>5171</v>
      </c>
      <c r="U49" s="105" t="s">
        <v>5849</v>
      </c>
      <c r="V49" s="105" t="s">
        <v>5850</v>
      </c>
      <c r="W49" s="105"/>
      <c r="X49" s="105" t="s">
        <v>6510</v>
      </c>
      <c r="Y49" s="105" t="s">
        <v>6508</v>
      </c>
      <c r="Z49" s="127" t="s">
        <v>7052</v>
      </c>
      <c r="AA49" s="127" t="s">
        <v>6919</v>
      </c>
    </row>
    <row r="50" spans="1:27">
      <c r="A50" s="107" t="s">
        <v>46</v>
      </c>
      <c r="B50" s="852">
        <v>0</v>
      </c>
      <c r="C50" s="852">
        <v>0</v>
      </c>
      <c r="D50" s="853">
        <v>0</v>
      </c>
      <c r="E50" s="162">
        <v>80000</v>
      </c>
      <c r="F50" s="852">
        <v>103279.11179963853</v>
      </c>
      <c r="G50" s="162">
        <v>200000</v>
      </c>
      <c r="H50" s="852">
        <v>257267.8157962439</v>
      </c>
      <c r="I50" s="162">
        <v>50</v>
      </c>
      <c r="J50" s="852">
        <v>67.12310377231843</v>
      </c>
      <c r="K50" s="162">
        <v>80000</v>
      </c>
      <c r="L50" s="852">
        <v>109935.41294489487</v>
      </c>
      <c r="M50" s="162">
        <v>25000</v>
      </c>
      <c r="N50" s="852">
        <v>34129.6928327645</v>
      </c>
      <c r="O50" s="162">
        <v>40000</v>
      </c>
      <c r="P50" s="852">
        <v>44943.8202247191</v>
      </c>
      <c r="Q50" s="162">
        <v>7000</v>
      </c>
      <c r="R50" s="852">
        <v>7832.2554657954215</v>
      </c>
      <c r="S50" s="200">
        <v>0</v>
      </c>
      <c r="T50" s="1024">
        <v>0</v>
      </c>
      <c r="U50" s="1034">
        <f>[20]Questionnaire!C56</f>
        <v>50000</v>
      </c>
      <c r="V50" s="1033">
        <f>[20]Questionnaire!D56</f>
        <v>55000.000000000007</v>
      </c>
      <c r="W50" s="107" t="s">
        <v>6592</v>
      </c>
      <c r="X50" s="1034">
        <f>[2]Questionnaire!D108</f>
        <v>33000</v>
      </c>
      <c r="Y50" s="1033">
        <f>[2]Questionnaire!E108</f>
        <v>34980</v>
      </c>
      <c r="Z50" s="1034">
        <f>[21]Questionnaire!C79</f>
        <v>12000</v>
      </c>
      <c r="AA50" s="1033">
        <f>[21]Questionnaire!D79</f>
        <v>14160</v>
      </c>
    </row>
    <row r="51" spans="1:27">
      <c r="A51" s="107" t="s">
        <v>6592</v>
      </c>
      <c r="B51" s="852">
        <v>0</v>
      </c>
      <c r="C51" s="852">
        <v>0</v>
      </c>
      <c r="D51" s="853">
        <v>0</v>
      </c>
      <c r="E51" s="162">
        <v>40000</v>
      </c>
      <c r="F51" s="852">
        <v>51639.555899819265</v>
      </c>
      <c r="G51" s="162">
        <v>50000</v>
      </c>
      <c r="H51" s="852">
        <v>64316.953949060975</v>
      </c>
      <c r="I51" s="162">
        <v>0</v>
      </c>
      <c r="J51" s="852">
        <v>0</v>
      </c>
      <c r="K51" s="162">
        <v>0</v>
      </c>
      <c r="L51" s="852">
        <v>0</v>
      </c>
      <c r="M51" s="162">
        <v>10400</v>
      </c>
      <c r="N51" s="852">
        <v>14197.952218430033</v>
      </c>
      <c r="O51" s="162">
        <v>4900</v>
      </c>
      <c r="P51" s="852">
        <v>5505.6179775280898</v>
      </c>
      <c r="Q51" s="162">
        <v>3000</v>
      </c>
      <c r="R51" s="852">
        <v>3356.6809139123234</v>
      </c>
      <c r="S51" s="200">
        <v>4285</v>
      </c>
      <c r="T51" s="1024">
        <v>4814.606741573034</v>
      </c>
      <c r="U51" s="1034">
        <f>[20]Questionnaire!C57</f>
        <v>0</v>
      </c>
      <c r="V51" s="1033">
        <f>[20]Questionnaire!D57</f>
        <v>0</v>
      </c>
      <c r="W51" s="107" t="s">
        <v>6593</v>
      </c>
      <c r="X51" s="1034">
        <f>[2]Questionnaire!D109</f>
        <v>0</v>
      </c>
      <c r="Y51" s="1033">
        <f>[2]Questionnaire!E109</f>
        <v>0</v>
      </c>
      <c r="Z51" s="1034">
        <f>[21]Questionnaire!C80</f>
        <v>0</v>
      </c>
      <c r="AA51" s="1033">
        <f>[21]Questionnaire!D80</f>
        <v>0</v>
      </c>
    </row>
    <row r="52" spans="1:27">
      <c r="A52" s="107" t="s">
        <v>48</v>
      </c>
      <c r="B52" s="852">
        <v>0</v>
      </c>
      <c r="C52" s="852">
        <v>0</v>
      </c>
      <c r="D52" s="853">
        <v>0</v>
      </c>
      <c r="E52" s="162">
        <v>0</v>
      </c>
      <c r="F52" s="852">
        <v>0</v>
      </c>
      <c r="G52" s="162">
        <v>0</v>
      </c>
      <c r="H52" s="852">
        <v>0</v>
      </c>
      <c r="I52" s="162">
        <v>0</v>
      </c>
      <c r="J52" s="852">
        <v>0</v>
      </c>
      <c r="K52" s="162">
        <v>0</v>
      </c>
      <c r="L52" s="852">
        <v>0</v>
      </c>
      <c r="M52" s="162">
        <v>0</v>
      </c>
      <c r="N52" s="852">
        <v>0</v>
      </c>
      <c r="O52" s="162">
        <v>0</v>
      </c>
      <c r="P52" s="852">
        <v>0</v>
      </c>
      <c r="Q52" s="162">
        <v>0</v>
      </c>
      <c r="R52" s="852">
        <v>0</v>
      </c>
      <c r="S52" s="200" t="s">
        <v>1530</v>
      </c>
      <c r="T52" s="1024" t="s">
        <v>1530</v>
      </c>
      <c r="U52" s="1034" t="s">
        <v>1530</v>
      </c>
      <c r="V52" s="1033" t="s">
        <v>1530</v>
      </c>
      <c r="W52" s="107" t="s">
        <v>5190</v>
      </c>
      <c r="X52" s="1034">
        <f>[2]Questionnaire!D110</f>
        <v>0</v>
      </c>
      <c r="Y52" s="1033">
        <f>[2]Questionnaire!E110</f>
        <v>0</v>
      </c>
      <c r="Z52" s="1034">
        <f>[21]Questionnaire!C81</f>
        <v>0</v>
      </c>
      <c r="AA52" s="1033">
        <f>[21]Questionnaire!D81</f>
        <v>0</v>
      </c>
    </row>
    <row r="53" spans="1:27">
      <c r="A53" s="107" t="s">
        <v>50</v>
      </c>
      <c r="B53" s="852">
        <v>0</v>
      </c>
      <c r="C53" s="852">
        <v>0</v>
      </c>
      <c r="D53" s="853">
        <v>0</v>
      </c>
      <c r="E53" s="162">
        <v>20000</v>
      </c>
      <c r="F53" s="852">
        <v>25819.777949909632</v>
      </c>
      <c r="G53" s="162">
        <v>0</v>
      </c>
      <c r="H53" s="852">
        <v>0</v>
      </c>
      <c r="I53" s="162">
        <v>50</v>
      </c>
      <c r="J53" s="852">
        <v>67.12310377231843</v>
      </c>
      <c r="K53" s="162">
        <v>80000</v>
      </c>
      <c r="L53" s="852">
        <v>109935.41294489487</v>
      </c>
      <c r="M53" s="162">
        <v>40000</v>
      </c>
      <c r="N53" s="852">
        <v>54607.508532423206</v>
      </c>
      <c r="O53" s="162">
        <v>60000</v>
      </c>
      <c r="P53" s="852">
        <v>67415.730337078654</v>
      </c>
      <c r="Q53" s="162">
        <v>8600</v>
      </c>
      <c r="R53" s="852">
        <v>9622.485286548661</v>
      </c>
      <c r="S53" s="200">
        <v>29600</v>
      </c>
      <c r="T53" s="1024">
        <v>33258.426966292136</v>
      </c>
      <c r="U53" s="1034">
        <f>[20]Questionnaire!C60</f>
        <v>15000</v>
      </c>
      <c r="V53" s="1033">
        <f>[20]Questionnaire!D60</f>
        <v>16500</v>
      </c>
      <c r="W53" s="107" t="s">
        <v>6594</v>
      </c>
      <c r="X53" s="1034">
        <f>[2]Questionnaire!D111</f>
        <v>0</v>
      </c>
      <c r="Y53" s="1033">
        <f>[2]Questionnaire!E111</f>
        <v>0</v>
      </c>
      <c r="Z53" s="1034">
        <f>[21]Questionnaire!C82</f>
        <v>0</v>
      </c>
      <c r="AA53" s="1033">
        <f>[21]Questionnaire!D82</f>
        <v>0</v>
      </c>
    </row>
    <row r="54" spans="1:27">
      <c r="A54" s="107" t="s">
        <v>51</v>
      </c>
      <c r="B54" s="852">
        <v>0</v>
      </c>
      <c r="C54" s="852">
        <v>0</v>
      </c>
      <c r="D54" s="853">
        <v>0</v>
      </c>
      <c r="E54" s="162">
        <v>0</v>
      </c>
      <c r="F54" s="852">
        <v>0</v>
      </c>
      <c r="G54" s="162">
        <v>0</v>
      </c>
      <c r="H54" s="852">
        <v>0</v>
      </c>
      <c r="I54" s="162">
        <v>0</v>
      </c>
      <c r="J54" s="852">
        <v>0</v>
      </c>
      <c r="K54" s="162">
        <v>0</v>
      </c>
      <c r="L54" s="852">
        <v>0</v>
      </c>
      <c r="M54" s="162">
        <v>0</v>
      </c>
      <c r="N54" s="852">
        <v>0</v>
      </c>
      <c r="O54" s="162">
        <v>0</v>
      </c>
      <c r="P54" s="852">
        <v>0</v>
      </c>
      <c r="Q54" s="162">
        <v>0</v>
      </c>
      <c r="R54" s="852">
        <v>0</v>
      </c>
      <c r="S54" s="200" t="s">
        <v>1530</v>
      </c>
      <c r="T54" s="1024" t="s">
        <v>1530</v>
      </c>
      <c r="U54" s="1034" t="s">
        <v>1530</v>
      </c>
      <c r="V54" s="1033" t="s">
        <v>1530</v>
      </c>
      <c r="W54" s="107" t="s">
        <v>6500</v>
      </c>
      <c r="X54" s="1034">
        <f>[2]Questionnaire!D112</f>
        <v>0</v>
      </c>
      <c r="Y54" s="1033">
        <f>[2]Questionnaire!E112</f>
        <v>0</v>
      </c>
      <c r="Z54" s="1034">
        <f>[21]Questionnaire!C83</f>
        <v>0</v>
      </c>
      <c r="AA54" s="1033">
        <f>[21]Questionnaire!D83</f>
        <v>0</v>
      </c>
    </row>
    <row r="55" spans="1:27">
      <c r="A55" s="107" t="s">
        <v>5190</v>
      </c>
      <c r="B55" s="852"/>
      <c r="C55" s="852"/>
      <c r="D55" s="853"/>
      <c r="E55" s="162"/>
      <c r="F55" s="852"/>
      <c r="G55" s="162"/>
      <c r="H55" s="852"/>
      <c r="I55" s="162"/>
      <c r="J55" s="852"/>
      <c r="K55" s="162"/>
      <c r="L55" s="852"/>
      <c r="M55" s="162"/>
      <c r="N55" s="852"/>
      <c r="O55" s="162"/>
      <c r="P55" s="852"/>
      <c r="Q55" s="162"/>
      <c r="R55" s="852"/>
      <c r="S55" s="200">
        <v>53000</v>
      </c>
      <c r="T55" s="1024">
        <v>59550.561797752809</v>
      </c>
      <c r="U55" s="1034">
        <f>[20]Questionnaire!C58</f>
        <v>0</v>
      </c>
      <c r="V55" s="1033">
        <f>[20]Questionnaire!D58</f>
        <v>0</v>
      </c>
      <c r="W55" s="107" t="s">
        <v>49</v>
      </c>
      <c r="X55" s="1034">
        <f>[2]Questionnaire!D113</f>
        <v>94641</v>
      </c>
      <c r="Y55" s="1033">
        <f>[2]Questionnaire!E113</f>
        <v>100319.46</v>
      </c>
      <c r="Z55" s="1034">
        <f>[21]Questionnaire!C84</f>
        <v>36500</v>
      </c>
      <c r="AA55" s="1033">
        <f>[21]Questionnaire!D84</f>
        <v>43070</v>
      </c>
    </row>
    <row r="56" spans="1:27">
      <c r="A56" s="107" t="s">
        <v>5177</v>
      </c>
      <c r="B56" s="852"/>
      <c r="C56" s="852"/>
      <c r="D56" s="853"/>
      <c r="E56" s="162"/>
      <c r="F56" s="852"/>
      <c r="G56" s="162"/>
      <c r="H56" s="852"/>
      <c r="I56" s="162"/>
      <c r="J56" s="852"/>
      <c r="K56" s="162"/>
      <c r="L56" s="852"/>
      <c r="M56" s="162"/>
      <c r="N56" s="852"/>
      <c r="O56" s="162"/>
      <c r="P56" s="852"/>
      <c r="Q56" s="162"/>
      <c r="R56" s="852"/>
      <c r="S56" s="200">
        <v>0</v>
      </c>
      <c r="T56" s="1024">
        <v>0</v>
      </c>
      <c r="U56" s="1034">
        <f>[20]Questionnaire!C59</f>
        <v>0</v>
      </c>
      <c r="V56" s="1033">
        <f>[20]Questionnaire!D59</f>
        <v>0</v>
      </c>
      <c r="W56" s="107"/>
      <c r="X56" s="1034">
        <f>[2]Questionnaire!D114</f>
        <v>0</v>
      </c>
      <c r="Y56" s="1033">
        <f>[2]Questionnaire!E114</f>
        <v>0</v>
      </c>
    </row>
    <row r="57" spans="1:27">
      <c r="A57" s="107" t="s">
        <v>49</v>
      </c>
      <c r="B57" s="852">
        <v>0</v>
      </c>
      <c r="C57" s="852">
        <v>0</v>
      </c>
      <c r="D57" s="853">
        <v>0</v>
      </c>
      <c r="E57" s="162">
        <v>0</v>
      </c>
      <c r="F57" s="852">
        <v>0</v>
      </c>
      <c r="G57" s="162">
        <v>0</v>
      </c>
      <c r="H57" s="852">
        <v>0</v>
      </c>
      <c r="I57" s="162">
        <v>0</v>
      </c>
      <c r="J57" s="852">
        <v>0</v>
      </c>
      <c r="K57" s="162">
        <v>0</v>
      </c>
      <c r="L57" s="852">
        <v>0</v>
      </c>
      <c r="M57" s="162">
        <v>7600</v>
      </c>
      <c r="N57" s="852">
        <v>10375.426621160408</v>
      </c>
      <c r="O57" s="162">
        <v>45000</v>
      </c>
      <c r="P57" s="852">
        <v>50561.79775280899</v>
      </c>
      <c r="Q57" s="162">
        <v>0</v>
      </c>
      <c r="R57" s="852">
        <v>0</v>
      </c>
      <c r="S57" s="200">
        <v>0</v>
      </c>
      <c r="T57" s="1024">
        <v>0</v>
      </c>
      <c r="U57" s="1034">
        <f>[20]Questionnaire!C61</f>
        <v>19000</v>
      </c>
      <c r="V57" s="1033">
        <f>[20]Questionnaire!D61</f>
        <v>20900</v>
      </c>
      <c r="W57" s="107"/>
      <c r="X57" s="1034"/>
      <c r="Y57" s="1033">
        <f>[2]Questionnaire!E115</f>
        <v>0</v>
      </c>
    </row>
    <row r="58" spans="1:27">
      <c r="A58" s="107" t="s">
        <v>479</v>
      </c>
      <c r="B58" s="852">
        <v>0</v>
      </c>
      <c r="C58" s="852">
        <v>0</v>
      </c>
      <c r="D58" s="853">
        <v>139240</v>
      </c>
      <c r="E58" s="162">
        <v>140000</v>
      </c>
      <c r="F58" s="852">
        <v>180738.44564936741</v>
      </c>
      <c r="G58" s="162">
        <v>250000</v>
      </c>
      <c r="H58" s="852">
        <v>321584.76974530489</v>
      </c>
      <c r="I58" s="162">
        <v>100</v>
      </c>
      <c r="J58" s="852">
        <v>134.24620754463686</v>
      </c>
      <c r="K58" s="162">
        <v>160000</v>
      </c>
      <c r="L58" s="852">
        <v>219870.82588978973</v>
      </c>
      <c r="M58" s="162">
        <v>83000</v>
      </c>
      <c r="N58" s="852">
        <v>113310.58020477815</v>
      </c>
      <c r="O58" s="162">
        <v>150000</v>
      </c>
      <c r="P58" s="852">
        <v>168539.32584269662</v>
      </c>
      <c r="Q58" s="162">
        <v>18600</v>
      </c>
      <c r="R58" s="852">
        <v>20811.421666256407</v>
      </c>
      <c r="S58" s="200">
        <v>86885</v>
      </c>
      <c r="T58" s="1024">
        <v>97624</v>
      </c>
      <c r="U58" s="1034">
        <f>SUM(U50:U57)</f>
        <v>84000</v>
      </c>
      <c r="V58" s="1033">
        <f>SUM(V50:V57)</f>
        <v>92400</v>
      </c>
      <c r="W58" s="107" t="s">
        <v>479</v>
      </c>
      <c r="X58" s="1034">
        <f>SUM(X50:X57)</f>
        <v>127641</v>
      </c>
      <c r="Y58" s="1033">
        <f>SUM(Y50:Y57)</f>
        <v>135299.46000000002</v>
      </c>
      <c r="Z58" s="1034">
        <f>[21]Questionnaire!C90</f>
        <v>48500</v>
      </c>
      <c r="AA58" s="1033">
        <f>[21]Questionnaire!D90</f>
        <v>57230</v>
      </c>
    </row>
    <row r="59" spans="1:27">
      <c r="A59" s="612"/>
      <c r="B59" s="175"/>
      <c r="C59" s="121"/>
      <c r="D59" s="121"/>
      <c r="E59" s="121"/>
      <c r="F59" s="197"/>
      <c r="G59" s="121"/>
      <c r="H59" s="121"/>
      <c r="I59" s="121"/>
      <c r="J59" s="121"/>
      <c r="K59" s="121"/>
      <c r="L59" s="102"/>
      <c r="M59" s="102"/>
      <c r="N59" s="102"/>
      <c r="O59" s="102"/>
      <c r="P59" s="102"/>
      <c r="Q59" s="102"/>
      <c r="R59" s="102"/>
      <c r="S59" s="102"/>
      <c r="U59" s="93"/>
    </row>
    <row r="60" spans="1:27" ht="15.75">
      <c r="A60" s="104"/>
      <c r="B60" s="1464">
        <v>2010</v>
      </c>
      <c r="C60" s="1464"/>
      <c r="D60" s="1464">
        <v>2011</v>
      </c>
      <c r="E60" s="1464"/>
      <c r="F60" s="1464" t="s">
        <v>1185</v>
      </c>
      <c r="G60" s="1464"/>
      <c r="H60" s="1464">
        <v>2012</v>
      </c>
      <c r="I60" s="1464"/>
      <c r="J60" s="1464" t="s">
        <v>2325</v>
      </c>
      <c r="K60" s="1464"/>
      <c r="L60" s="1464" t="s">
        <v>2913</v>
      </c>
      <c r="M60" s="1464"/>
      <c r="N60" s="1464" t="s">
        <v>3553</v>
      </c>
      <c r="O60" s="1464"/>
      <c r="P60" s="1464" t="s">
        <v>4165</v>
      </c>
      <c r="Q60" s="1464"/>
      <c r="R60" s="1464" t="s">
        <v>4674</v>
      </c>
      <c r="S60" s="1464"/>
      <c r="T60" s="1460" t="s">
        <v>4675</v>
      </c>
      <c r="U60" s="1463"/>
      <c r="V60" s="1464" t="s">
        <v>5846</v>
      </c>
      <c r="W60" s="1464"/>
      <c r="X60" s="1464" t="s">
        <v>6494</v>
      </c>
      <c r="Y60" s="1464"/>
      <c r="Z60" s="1472" t="s">
        <v>6914</v>
      </c>
      <c r="AA60" s="1472"/>
    </row>
    <row r="61" spans="1:27" ht="15.75">
      <c r="A61" s="104" t="s">
        <v>2326</v>
      </c>
      <c r="B61" s="782" t="s">
        <v>95</v>
      </c>
      <c r="C61" s="782" t="s">
        <v>96</v>
      </c>
      <c r="D61" s="782" t="s">
        <v>95</v>
      </c>
      <c r="E61" s="782" t="s">
        <v>96</v>
      </c>
      <c r="F61" s="782" t="s">
        <v>95</v>
      </c>
      <c r="G61" s="782" t="s">
        <v>96</v>
      </c>
      <c r="H61" s="782" t="s">
        <v>95</v>
      </c>
      <c r="I61" s="782" t="s">
        <v>96</v>
      </c>
      <c r="J61" s="782" t="s">
        <v>95</v>
      </c>
      <c r="K61" s="782" t="s">
        <v>96</v>
      </c>
      <c r="L61" s="782" t="s">
        <v>95</v>
      </c>
      <c r="M61" s="782" t="s">
        <v>96</v>
      </c>
      <c r="N61" s="782" t="s">
        <v>95</v>
      </c>
      <c r="O61" s="782" t="s">
        <v>96</v>
      </c>
      <c r="P61" s="782" t="s">
        <v>95</v>
      </c>
      <c r="Q61" s="782" t="s">
        <v>96</v>
      </c>
      <c r="R61" s="1349" t="s">
        <v>95</v>
      </c>
      <c r="S61" s="1349" t="s">
        <v>96</v>
      </c>
      <c r="T61" s="1348" t="s">
        <v>95</v>
      </c>
      <c r="U61" s="1351" t="s">
        <v>96</v>
      </c>
      <c r="V61" s="1349" t="s">
        <v>95</v>
      </c>
      <c r="W61" s="1349" t="s">
        <v>96</v>
      </c>
      <c r="X61" s="1349" t="s">
        <v>95</v>
      </c>
      <c r="Y61" s="1349" t="s">
        <v>96</v>
      </c>
      <c r="Z61" s="785" t="s">
        <v>95</v>
      </c>
      <c r="AA61" s="785" t="s">
        <v>96</v>
      </c>
    </row>
    <row r="62" spans="1:27" ht="30">
      <c r="A62" s="107" t="s">
        <v>2922</v>
      </c>
      <c r="B62" s="1018">
        <v>0</v>
      </c>
      <c r="C62" s="1017">
        <v>0</v>
      </c>
      <c r="D62" s="1018">
        <v>0</v>
      </c>
      <c r="E62" s="1017">
        <v>0</v>
      </c>
      <c r="F62" s="1018">
        <v>0</v>
      </c>
      <c r="G62" s="1017">
        <v>0</v>
      </c>
      <c r="H62" s="1018">
        <v>0</v>
      </c>
      <c r="I62" s="1017">
        <v>0</v>
      </c>
      <c r="J62" s="164" t="s">
        <v>2359</v>
      </c>
      <c r="K62" s="859" t="s">
        <v>2715</v>
      </c>
      <c r="L62" s="1018">
        <v>0</v>
      </c>
      <c r="M62" s="1017">
        <v>0</v>
      </c>
      <c r="N62" s="1018" t="s">
        <v>3573</v>
      </c>
      <c r="O62" s="1017" t="s">
        <v>3416</v>
      </c>
      <c r="P62" s="1018" t="s">
        <v>2359</v>
      </c>
      <c r="Q62" s="1017" t="s">
        <v>2715</v>
      </c>
      <c r="R62" s="1018" t="s">
        <v>3578</v>
      </c>
      <c r="S62" s="1017" t="s">
        <v>5191</v>
      </c>
      <c r="T62" s="610" t="s">
        <v>4683</v>
      </c>
      <c r="U62" s="1013" t="s">
        <v>4684</v>
      </c>
      <c r="V62" s="50" t="str">
        <f>[20]Questionnaire!C86</f>
        <v>Card Complete</v>
      </c>
      <c r="W62" s="50" t="str">
        <f>[20]Questionnaire!D86</f>
        <v>Finance/Banking</v>
      </c>
      <c r="X62" s="50" t="str">
        <f>[2]Questionnaire!C140</f>
        <v>Card Complete</v>
      </c>
      <c r="Y62" s="50" t="str">
        <f>[2]Questionnaire!D140</f>
        <v>Finance</v>
      </c>
      <c r="Z62" s="50" t="str">
        <f>[21]Questionnaire!C110</f>
        <v>Lutz</v>
      </c>
      <c r="AA62" s="50" t="str">
        <f>[21]Questionnaire!D110</f>
        <v>Furniture</v>
      </c>
    </row>
    <row r="63" spans="1:27" ht="30">
      <c r="A63" s="107" t="s">
        <v>2923</v>
      </c>
      <c r="B63" s="1018">
        <v>0</v>
      </c>
      <c r="C63" s="1017">
        <v>0</v>
      </c>
      <c r="D63" s="1018">
        <v>0</v>
      </c>
      <c r="E63" s="1017">
        <v>0</v>
      </c>
      <c r="F63" s="1018">
        <v>0</v>
      </c>
      <c r="G63" s="1017">
        <v>0</v>
      </c>
      <c r="H63" s="1018">
        <v>0</v>
      </c>
      <c r="I63" s="1017">
        <v>0</v>
      </c>
      <c r="J63" s="164" t="s">
        <v>642</v>
      </c>
      <c r="K63" s="859" t="s">
        <v>2716</v>
      </c>
      <c r="L63" s="1018">
        <v>0</v>
      </c>
      <c r="M63" s="1017">
        <v>0</v>
      </c>
      <c r="N63" s="1018" t="s">
        <v>776</v>
      </c>
      <c r="O63" s="1017" t="s">
        <v>258</v>
      </c>
      <c r="P63" s="1018" t="s">
        <v>4198</v>
      </c>
      <c r="Q63" s="1017" t="s">
        <v>4199</v>
      </c>
      <c r="R63" s="1018" t="s">
        <v>4688</v>
      </c>
      <c r="S63" s="1017" t="s">
        <v>5192</v>
      </c>
      <c r="T63" s="610" t="s">
        <v>1880</v>
      </c>
      <c r="U63" s="1013" t="s">
        <v>163</v>
      </c>
      <c r="V63" s="50" t="str">
        <f>[20]Questionnaire!C87</f>
        <v>Wirtschaftskammer</v>
      </c>
      <c r="W63" s="50" t="str">
        <f>[20]Questionnaire!D87</f>
        <v>Public Economy</v>
      </c>
      <c r="X63" s="50" t="str">
        <f>[2]Questionnaire!C141</f>
        <v xml:space="preserve">Nestlé </v>
      </c>
      <c r="Y63" s="50" t="str">
        <f>[2]Questionnaire!D141</f>
        <v>Food</v>
      </c>
      <c r="Z63" s="50" t="str">
        <f>[21]Questionnaire!C111</f>
        <v>Mazda</v>
      </c>
      <c r="AA63" s="50" t="str">
        <f>[21]Questionnaire!D111</f>
        <v>Car Industry</v>
      </c>
    </row>
    <row r="64" spans="1:27">
      <c r="A64" s="107" t="s">
        <v>2924</v>
      </c>
      <c r="B64" s="1018">
        <v>0</v>
      </c>
      <c r="C64" s="1017">
        <v>0</v>
      </c>
      <c r="D64" s="1018">
        <v>0</v>
      </c>
      <c r="E64" s="1017">
        <v>0</v>
      </c>
      <c r="F64" s="1018">
        <v>0</v>
      </c>
      <c r="G64" s="1017">
        <v>0</v>
      </c>
      <c r="H64" s="1018">
        <v>0</v>
      </c>
      <c r="I64" s="1017">
        <v>0</v>
      </c>
      <c r="J64" s="164" t="s">
        <v>2360</v>
      </c>
      <c r="K64" s="859" t="s">
        <v>1256</v>
      </c>
      <c r="L64" s="1018">
        <v>0</v>
      </c>
      <c r="M64" s="1017">
        <v>0</v>
      </c>
      <c r="N64" s="1018" t="s">
        <v>3097</v>
      </c>
      <c r="O64" s="1017" t="s">
        <v>160</v>
      </c>
      <c r="P64" s="1018" t="s">
        <v>4200</v>
      </c>
      <c r="Q64" s="1017" t="s">
        <v>258</v>
      </c>
      <c r="R64" s="1018" t="s">
        <v>5193</v>
      </c>
      <c r="S64" s="1017" t="s">
        <v>469</v>
      </c>
      <c r="T64" s="610" t="s">
        <v>4685</v>
      </c>
      <c r="U64" s="1013" t="s">
        <v>447</v>
      </c>
      <c r="V64" s="50" t="str">
        <f>[20]Questionnaire!C88</f>
        <v>ÖVP OÖ</v>
      </c>
      <c r="W64" s="50" t="str">
        <f>[20]Questionnaire!D88</f>
        <v>Politics</v>
      </c>
      <c r="X64" s="50" t="str">
        <f>[2]Questionnaire!C142</f>
        <v>chamber of commerce</v>
      </c>
      <c r="Y64" s="50" t="str">
        <f>[2]Questionnaire!D142</f>
        <v>Politics</v>
      </c>
      <c r="Z64" s="50" t="str">
        <f>[21]Questionnaire!C112</f>
        <v>Lotto</v>
      </c>
      <c r="AA64" s="50" t="str">
        <f>[21]Questionnaire!D112</f>
        <v>Gaming</v>
      </c>
    </row>
    <row r="65" spans="1:27">
      <c r="A65" s="107" t="s">
        <v>2925</v>
      </c>
      <c r="B65" s="1018">
        <v>0</v>
      </c>
      <c r="C65" s="1017">
        <v>0</v>
      </c>
      <c r="D65" s="1018">
        <v>0</v>
      </c>
      <c r="E65" s="1017">
        <v>0</v>
      </c>
      <c r="F65" s="1018">
        <v>0</v>
      </c>
      <c r="G65" s="1017">
        <v>0</v>
      </c>
      <c r="H65" s="1018">
        <v>0</v>
      </c>
      <c r="I65" s="1017">
        <v>0</v>
      </c>
      <c r="J65" s="164" t="s">
        <v>144</v>
      </c>
      <c r="K65" s="859" t="s">
        <v>386</v>
      </c>
      <c r="L65" s="1018">
        <v>0</v>
      </c>
      <c r="M65" s="1017">
        <v>0</v>
      </c>
      <c r="N65" s="1018" t="s">
        <v>3574</v>
      </c>
      <c r="O65" s="1017" t="s">
        <v>469</v>
      </c>
      <c r="P65" s="1018" t="s">
        <v>3574</v>
      </c>
      <c r="Q65" s="1017" t="s">
        <v>469</v>
      </c>
      <c r="R65" s="1018" t="s">
        <v>5194</v>
      </c>
      <c r="S65" s="1017" t="s">
        <v>258</v>
      </c>
      <c r="T65" s="237" t="s">
        <v>4686</v>
      </c>
      <c r="U65" s="1032" t="s">
        <v>1346</v>
      </c>
      <c r="V65" s="50" t="str">
        <f>[20]Questionnaire!C89</f>
        <v>Raiffeisen Bank</v>
      </c>
      <c r="W65" s="50" t="str">
        <f>[20]Questionnaire!D89</f>
        <v>Banking</v>
      </c>
      <c r="X65" s="50" t="str">
        <f>[2]Questionnaire!C143</f>
        <v>Polleo</v>
      </c>
      <c r="Y65" s="50" t="str">
        <f>[2]Questionnaire!D143</f>
        <v>Food</v>
      </c>
      <c r="Z65" s="50" t="str">
        <f>[21]Questionnaire!C113</f>
        <v>Calzedonia</v>
      </c>
      <c r="AA65" s="50" t="str">
        <f>[21]Questionnaire!D113</f>
        <v>Fashion</v>
      </c>
    </row>
    <row r="66" spans="1:27">
      <c r="A66" s="107" t="s">
        <v>2926</v>
      </c>
      <c r="B66" s="1018">
        <v>0</v>
      </c>
      <c r="C66" s="1017">
        <v>0</v>
      </c>
      <c r="D66" s="1018">
        <v>0</v>
      </c>
      <c r="E66" s="1017">
        <v>0</v>
      </c>
      <c r="F66" s="1018">
        <v>0</v>
      </c>
      <c r="G66" s="1017">
        <v>0</v>
      </c>
      <c r="H66" s="1018">
        <v>0</v>
      </c>
      <c r="I66" s="1017">
        <v>0</v>
      </c>
      <c r="J66" s="164" t="s">
        <v>2361</v>
      </c>
      <c r="K66" s="859" t="s">
        <v>1256</v>
      </c>
      <c r="L66" s="1018">
        <v>0</v>
      </c>
      <c r="M66" s="1017">
        <v>0</v>
      </c>
      <c r="N66" s="1018" t="s">
        <v>3575</v>
      </c>
      <c r="O66" s="1017" t="s">
        <v>469</v>
      </c>
      <c r="P66" s="1018" t="s">
        <v>4201</v>
      </c>
      <c r="Q66" s="1017" t="s">
        <v>469</v>
      </c>
      <c r="R66" s="1018" t="s">
        <v>5195</v>
      </c>
      <c r="S66" s="1017" t="s">
        <v>258</v>
      </c>
      <c r="T66" s="610" t="s">
        <v>1345</v>
      </c>
      <c r="U66" s="1013" t="s">
        <v>1346</v>
      </c>
      <c r="V66" s="50" t="str">
        <f>[20]Questionnaire!C90</f>
        <v>Rotes Kreuz</v>
      </c>
      <c r="W66" s="50" t="str">
        <f>[20]Questionnaire!D90</f>
        <v>Social</v>
      </c>
      <c r="X66" s="50" t="str">
        <f>[2]Questionnaire!C144</f>
        <v>Name</v>
      </c>
      <c r="Y66" s="50" t="str">
        <f>[2]Questionnaire!D144</f>
        <v>Industry</v>
      </c>
      <c r="Z66" s="50" t="str">
        <f>[21]Questionnaire!C114</f>
        <v>car2go</v>
      </c>
      <c r="AA66" s="50" t="str">
        <f>[21]Questionnaire!D114</f>
        <v>Carrental</v>
      </c>
    </row>
    <row r="67" spans="1:27">
      <c r="A67" s="107" t="s">
        <v>2927</v>
      </c>
      <c r="B67" s="1018">
        <v>0</v>
      </c>
      <c r="C67" s="1017">
        <v>0</v>
      </c>
      <c r="D67" s="1018">
        <v>0</v>
      </c>
      <c r="E67" s="1017">
        <v>0</v>
      </c>
      <c r="F67" s="1018">
        <v>0</v>
      </c>
      <c r="G67" s="1017">
        <v>0</v>
      </c>
      <c r="H67" s="1018">
        <v>0</v>
      </c>
      <c r="I67" s="1017">
        <v>0</v>
      </c>
      <c r="J67" s="1018">
        <v>0</v>
      </c>
      <c r="K67" s="1017">
        <v>0</v>
      </c>
      <c r="L67" s="1018">
        <v>0</v>
      </c>
      <c r="M67" s="1017">
        <v>0</v>
      </c>
      <c r="N67" s="1018" t="s">
        <v>511</v>
      </c>
      <c r="O67" s="1017" t="s">
        <v>163</v>
      </c>
      <c r="P67" s="1018" t="s">
        <v>511</v>
      </c>
      <c r="Q67" s="1017" t="s">
        <v>163</v>
      </c>
      <c r="R67" s="1018" t="s">
        <v>5196</v>
      </c>
      <c r="S67" s="1017" t="s">
        <v>5197</v>
      </c>
      <c r="T67" s="610" t="s">
        <v>4687</v>
      </c>
      <c r="U67" s="1013" t="s">
        <v>469</v>
      </c>
      <c r="V67" s="50" t="str">
        <f>[20]Questionnaire!C91</f>
        <v>JUFA</v>
      </c>
      <c r="W67" s="50" t="str">
        <f>[20]Questionnaire!D91</f>
        <v>Tourism</v>
      </c>
      <c r="X67" s="50" t="str">
        <f>[2]Questionnaire!C145</f>
        <v>Name</v>
      </c>
      <c r="Y67" s="50" t="str">
        <f>[2]Questionnaire!D145</f>
        <v>Industry</v>
      </c>
      <c r="Z67" s="50" t="str">
        <f>[21]Questionnaire!C115</f>
        <v>Name</v>
      </c>
      <c r="AA67" s="50" t="str">
        <f>[21]Questionnaire!D115</f>
        <v>Industry</v>
      </c>
    </row>
    <row r="68" spans="1:27">
      <c r="A68" s="107" t="s">
        <v>2928</v>
      </c>
      <c r="B68" s="1018">
        <v>0</v>
      </c>
      <c r="C68" s="1017">
        <v>0</v>
      </c>
      <c r="D68" s="1018">
        <v>0</v>
      </c>
      <c r="E68" s="1017">
        <v>0</v>
      </c>
      <c r="F68" s="1018">
        <v>0</v>
      </c>
      <c r="G68" s="1017">
        <v>0</v>
      </c>
      <c r="H68" s="1018">
        <v>0</v>
      </c>
      <c r="I68" s="1017">
        <v>0</v>
      </c>
      <c r="J68" s="1018">
        <v>0</v>
      </c>
      <c r="K68" s="1017">
        <v>0</v>
      </c>
      <c r="L68" s="1018">
        <v>0</v>
      </c>
      <c r="M68" s="1017">
        <v>0</v>
      </c>
      <c r="N68" s="1018" t="s">
        <v>3576</v>
      </c>
      <c r="O68" s="1017" t="s">
        <v>3577</v>
      </c>
      <c r="P68" s="1018" t="s">
        <v>1396</v>
      </c>
      <c r="Q68" s="1017" t="s">
        <v>147</v>
      </c>
      <c r="R68" s="1018" t="s">
        <v>5198</v>
      </c>
      <c r="S68" s="1017" t="s">
        <v>1346</v>
      </c>
      <c r="T68" s="610" t="s">
        <v>4688</v>
      </c>
      <c r="U68" s="1013" t="s">
        <v>4689</v>
      </c>
      <c r="V68" s="50" t="str">
        <f>[20]Questionnaire!C92</f>
        <v>Nestle</v>
      </c>
      <c r="W68" s="50" t="str">
        <f>[20]Questionnaire!D92</f>
        <v>Food</v>
      </c>
      <c r="X68" s="50" t="str">
        <f>[2]Questionnaire!C146</f>
        <v>Name</v>
      </c>
      <c r="Y68" s="50" t="str">
        <f>[2]Questionnaire!D146</f>
        <v>Industry</v>
      </c>
      <c r="Z68" s="50" t="str">
        <f>[21]Questionnaire!C116</f>
        <v>Name</v>
      </c>
      <c r="AA68" s="50" t="str">
        <f>[21]Questionnaire!D116</f>
        <v>Industry</v>
      </c>
    </row>
    <row r="69" spans="1:27">
      <c r="A69" s="107" t="s">
        <v>2929</v>
      </c>
      <c r="B69" s="1018">
        <v>0</v>
      </c>
      <c r="C69" s="1017">
        <v>0</v>
      </c>
      <c r="D69" s="1018">
        <v>0</v>
      </c>
      <c r="E69" s="1017">
        <v>0</v>
      </c>
      <c r="F69" s="1018">
        <v>0</v>
      </c>
      <c r="G69" s="1017">
        <v>0</v>
      </c>
      <c r="H69" s="1018">
        <v>0</v>
      </c>
      <c r="I69" s="1017">
        <v>0</v>
      </c>
      <c r="J69" s="1018">
        <v>0</v>
      </c>
      <c r="K69" s="1017">
        <v>0</v>
      </c>
      <c r="L69" s="1018">
        <v>0</v>
      </c>
      <c r="M69" s="1017">
        <v>0</v>
      </c>
      <c r="N69" s="1018" t="s">
        <v>3578</v>
      </c>
      <c r="O69" s="1017" t="s">
        <v>1016</v>
      </c>
      <c r="P69" s="1018" t="s">
        <v>3576</v>
      </c>
      <c r="Q69" s="1017" t="s">
        <v>3577</v>
      </c>
      <c r="R69" s="1018" t="s">
        <v>5199</v>
      </c>
      <c r="S69" s="1017" t="s">
        <v>447</v>
      </c>
      <c r="T69" s="610" t="s">
        <v>237</v>
      </c>
      <c r="U69" s="1013" t="s">
        <v>671</v>
      </c>
      <c r="V69" s="50" t="str">
        <f>[20]Questionnaire!C93</f>
        <v>Fit Inn</v>
      </c>
      <c r="W69" s="50" t="str">
        <f>[20]Questionnaire!D93</f>
        <v>Leisure</v>
      </c>
      <c r="X69" s="50" t="str">
        <f>[2]Questionnaire!C147</f>
        <v>Name</v>
      </c>
      <c r="Y69" s="50" t="str">
        <f>[2]Questionnaire!D147</f>
        <v>Industry</v>
      </c>
      <c r="Z69" s="50" t="str">
        <f>[21]Questionnaire!C117</f>
        <v>Name</v>
      </c>
      <c r="AA69" s="50" t="str">
        <f>[21]Questionnaire!D117</f>
        <v>Industry</v>
      </c>
    </row>
    <row r="70" spans="1:27">
      <c r="A70" s="107" t="s">
        <v>2930</v>
      </c>
      <c r="B70" s="1018">
        <v>0</v>
      </c>
      <c r="C70" s="1017">
        <v>0</v>
      </c>
      <c r="D70" s="1018">
        <v>0</v>
      </c>
      <c r="E70" s="1017">
        <v>0</v>
      </c>
      <c r="F70" s="1018">
        <v>0</v>
      </c>
      <c r="G70" s="1017">
        <v>0</v>
      </c>
      <c r="H70" s="1018">
        <v>0</v>
      </c>
      <c r="I70" s="1017">
        <v>0</v>
      </c>
      <c r="J70" s="1018">
        <v>0</v>
      </c>
      <c r="K70" s="1017">
        <v>0</v>
      </c>
      <c r="L70" s="1018">
        <v>0</v>
      </c>
      <c r="M70" s="1017">
        <v>0</v>
      </c>
      <c r="N70" s="1018" t="s">
        <v>2407</v>
      </c>
      <c r="O70" s="1017" t="s">
        <v>469</v>
      </c>
      <c r="P70" s="1018" t="s">
        <v>3578</v>
      </c>
      <c r="Q70" s="1017" t="s">
        <v>4202</v>
      </c>
      <c r="R70" s="1018">
        <v>0</v>
      </c>
      <c r="S70" s="1017">
        <v>0</v>
      </c>
      <c r="T70" s="610" t="s">
        <v>4690</v>
      </c>
      <c r="U70" s="1013" t="s">
        <v>358</v>
      </c>
      <c r="V70" s="50" t="str">
        <f>[20]Questionnaire!C94</f>
        <v>Name</v>
      </c>
      <c r="W70" s="50" t="str">
        <f>[20]Questionnaire!D94</f>
        <v>Industry</v>
      </c>
      <c r="X70" s="50" t="str">
        <f>[2]Questionnaire!C148</f>
        <v>Name</v>
      </c>
      <c r="Y70" s="50" t="str">
        <f>[2]Questionnaire!D148</f>
        <v>Industry</v>
      </c>
      <c r="Z70" s="50" t="str">
        <f>[21]Questionnaire!C118</f>
        <v>Name</v>
      </c>
      <c r="AA70" s="50" t="str">
        <f>[21]Questionnaire!D118</f>
        <v>Industry</v>
      </c>
    </row>
    <row r="71" spans="1:27">
      <c r="A71" s="107" t="s">
        <v>2931</v>
      </c>
      <c r="B71" s="1018">
        <v>0</v>
      </c>
      <c r="C71" s="1017">
        <v>0</v>
      </c>
      <c r="D71" s="1018">
        <v>0</v>
      </c>
      <c r="E71" s="1017">
        <v>0</v>
      </c>
      <c r="F71" s="1018">
        <v>0</v>
      </c>
      <c r="G71" s="1017">
        <v>0</v>
      </c>
      <c r="H71" s="1018">
        <v>0</v>
      </c>
      <c r="I71" s="1017">
        <v>0</v>
      </c>
      <c r="J71" s="1018">
        <v>0</v>
      </c>
      <c r="K71" s="1017">
        <v>0</v>
      </c>
      <c r="L71" s="1018">
        <v>0</v>
      </c>
      <c r="M71" s="1017">
        <v>0</v>
      </c>
      <c r="N71" s="1018" t="s">
        <v>642</v>
      </c>
      <c r="O71" s="1017" t="s">
        <v>1460</v>
      </c>
      <c r="P71" s="1018" t="s">
        <v>2407</v>
      </c>
      <c r="Q71" s="1017" t="s">
        <v>960</v>
      </c>
      <c r="R71" s="1018">
        <v>0</v>
      </c>
      <c r="S71" s="1017">
        <v>0</v>
      </c>
      <c r="T71" s="610" t="s">
        <v>4691</v>
      </c>
      <c r="U71" s="1013" t="s">
        <v>461</v>
      </c>
      <c r="V71" s="50" t="str">
        <f>[20]Questionnaire!C95</f>
        <v>Name</v>
      </c>
      <c r="W71" s="50" t="str">
        <f>[20]Questionnaire!D95</f>
        <v>Industry</v>
      </c>
      <c r="X71" s="50" t="str">
        <f>[2]Questionnaire!C149</f>
        <v>Name</v>
      </c>
      <c r="Y71" s="50" t="str">
        <f>[2]Questionnaire!D149</f>
        <v>Industry</v>
      </c>
      <c r="Z71" s="50" t="str">
        <f>[21]Questionnaire!C119</f>
        <v>Name</v>
      </c>
      <c r="AA71" s="50" t="str">
        <f>[21]Questionnaire!D119</f>
        <v>Industry</v>
      </c>
    </row>
    <row r="72" spans="1:27">
      <c r="A72" s="612"/>
      <c r="B72" s="102"/>
      <c r="C72" s="102"/>
      <c r="D72" s="121"/>
      <c r="E72" s="102"/>
      <c r="F72" s="121"/>
      <c r="G72" s="121"/>
      <c r="H72" s="121"/>
      <c r="I72" s="121"/>
      <c r="J72" s="121"/>
      <c r="K72" s="121"/>
      <c r="L72" s="89"/>
      <c r="M72" s="89"/>
      <c r="N72" s="102"/>
      <c r="O72" s="102"/>
      <c r="P72" s="102"/>
      <c r="Q72" s="102"/>
      <c r="R72" s="102"/>
      <c r="S72" s="102"/>
      <c r="T72" s="93"/>
      <c r="U72" s="93"/>
    </row>
    <row r="73" spans="1:27">
      <c r="A73" s="612"/>
      <c r="B73" s="175"/>
      <c r="C73" s="121"/>
      <c r="D73" s="121"/>
      <c r="E73" s="121"/>
      <c r="F73" s="197"/>
      <c r="G73" s="121"/>
      <c r="H73" s="121"/>
      <c r="I73" s="121"/>
      <c r="J73" s="121"/>
      <c r="K73" s="121"/>
      <c r="L73" s="89"/>
      <c r="M73" s="89"/>
      <c r="N73" s="102"/>
      <c r="O73" s="102"/>
      <c r="P73" s="102"/>
      <c r="Q73" s="102"/>
      <c r="R73" s="102"/>
      <c r="S73" s="102"/>
      <c r="T73" s="93"/>
      <c r="U73" s="93"/>
    </row>
    <row r="74" spans="1:27" ht="15.75" customHeight="1">
      <c r="A74" s="104"/>
      <c r="B74" s="1464">
        <v>2010</v>
      </c>
      <c r="C74" s="1464"/>
      <c r="D74" s="1464">
        <v>2011</v>
      </c>
      <c r="E74" s="1464"/>
      <c r="F74" s="1464" t="s">
        <v>1185</v>
      </c>
      <c r="G74" s="1464"/>
      <c r="H74" s="1464">
        <v>2012</v>
      </c>
      <c r="I74" s="1464"/>
      <c r="J74" s="1464" t="s">
        <v>2325</v>
      </c>
      <c r="K74" s="1464"/>
      <c r="L74" s="1464" t="s">
        <v>2913</v>
      </c>
      <c r="M74" s="1464"/>
      <c r="N74" s="1464" t="s">
        <v>3553</v>
      </c>
      <c r="O74" s="1464"/>
      <c r="P74" s="1464" t="s">
        <v>4165</v>
      </c>
      <c r="Q74" s="1464"/>
      <c r="R74" s="1464" t="s">
        <v>4674</v>
      </c>
      <c r="S74" s="1464"/>
      <c r="T74" s="1460" t="s">
        <v>4675</v>
      </c>
      <c r="U74" s="1463"/>
      <c r="V74" s="1464" t="s">
        <v>5846</v>
      </c>
      <c r="W74" s="1464"/>
      <c r="X74" s="1464" t="s">
        <v>6494</v>
      </c>
      <c r="Y74" s="1464"/>
      <c r="Z74" s="1472" t="s">
        <v>6914</v>
      </c>
      <c r="AA74" s="1472"/>
    </row>
    <row r="75" spans="1:27" ht="15.75">
      <c r="A75" s="104" t="s">
        <v>68</v>
      </c>
      <c r="B75" s="782" t="s">
        <v>95</v>
      </c>
      <c r="C75" s="782" t="s">
        <v>96</v>
      </c>
      <c r="D75" s="782" t="s">
        <v>95</v>
      </c>
      <c r="E75" s="782" t="s">
        <v>96</v>
      </c>
      <c r="F75" s="782" t="s">
        <v>95</v>
      </c>
      <c r="G75" s="782" t="s">
        <v>96</v>
      </c>
      <c r="H75" s="782" t="s">
        <v>95</v>
      </c>
      <c r="I75" s="782" t="s">
        <v>96</v>
      </c>
      <c r="J75" s="782" t="s">
        <v>95</v>
      </c>
      <c r="K75" s="782" t="s">
        <v>96</v>
      </c>
      <c r="L75" s="782" t="s">
        <v>95</v>
      </c>
      <c r="M75" s="782" t="s">
        <v>96</v>
      </c>
      <c r="N75" s="782" t="s">
        <v>95</v>
      </c>
      <c r="O75" s="782" t="s">
        <v>96</v>
      </c>
      <c r="P75" s="782" t="s">
        <v>95</v>
      </c>
      <c r="Q75" s="782" t="s">
        <v>96</v>
      </c>
      <c r="R75" s="1349" t="s">
        <v>95</v>
      </c>
      <c r="S75" s="1349" t="s">
        <v>96</v>
      </c>
      <c r="T75" s="1348" t="s">
        <v>95</v>
      </c>
      <c r="U75" s="1351" t="s">
        <v>96</v>
      </c>
      <c r="V75" s="1349" t="s">
        <v>95</v>
      </c>
      <c r="W75" s="1349" t="s">
        <v>96</v>
      </c>
      <c r="X75" s="1349" t="s">
        <v>95</v>
      </c>
      <c r="Y75" s="1349" t="s">
        <v>96</v>
      </c>
      <c r="Z75" s="785" t="s">
        <v>95</v>
      </c>
      <c r="AA75" s="785" t="s">
        <v>96</v>
      </c>
    </row>
    <row r="76" spans="1:27" ht="30">
      <c r="A76" s="107" t="s">
        <v>2922</v>
      </c>
      <c r="B76" s="1018" t="s">
        <v>231</v>
      </c>
      <c r="C76" s="1017" t="s">
        <v>141</v>
      </c>
      <c r="D76" s="1018" t="s">
        <v>739</v>
      </c>
      <c r="E76" s="1017" t="s">
        <v>618</v>
      </c>
      <c r="F76" s="1018" t="s">
        <v>1345</v>
      </c>
      <c r="G76" s="1017" t="s">
        <v>1346</v>
      </c>
      <c r="H76" s="1018" t="s">
        <v>1626</v>
      </c>
      <c r="I76" s="1017">
        <v>0</v>
      </c>
      <c r="J76" s="164" t="s">
        <v>191</v>
      </c>
      <c r="K76" s="859" t="s">
        <v>1256</v>
      </c>
      <c r="L76" s="1018" t="s">
        <v>191</v>
      </c>
      <c r="M76" s="1017" t="s">
        <v>389</v>
      </c>
      <c r="N76" s="1018" t="s">
        <v>191</v>
      </c>
      <c r="O76" s="1017" t="s">
        <v>3579</v>
      </c>
      <c r="P76" s="1018" t="s">
        <v>191</v>
      </c>
      <c r="Q76" s="1017" t="s">
        <v>1577</v>
      </c>
      <c r="R76" s="1018" t="s">
        <v>1345</v>
      </c>
      <c r="S76" s="1017" t="s">
        <v>1346</v>
      </c>
      <c r="T76" s="613" t="s">
        <v>1345</v>
      </c>
      <c r="U76" s="1031" t="s">
        <v>1346</v>
      </c>
      <c r="V76" s="50" t="str">
        <f>[20]Questionnaire!C103</f>
        <v>Red Bull</v>
      </c>
      <c r="W76" s="50" t="str">
        <f>[20]Questionnaire!D103</f>
        <v>Food/Drinks</v>
      </c>
      <c r="X76" s="50" t="str">
        <f>[2]Questionnaire!C157</f>
        <v>Österr. Lotterien</v>
      </c>
      <c r="Y76" s="50" t="str">
        <f>[2]Questionnaire!D157</f>
        <v>Lotteries</v>
      </c>
      <c r="Z76" s="50" t="str">
        <f>[21]Questionnaire!C133</f>
        <v>Amazon</v>
      </c>
      <c r="AA76" s="50" t="str">
        <f>[21]Questionnaire!D133</f>
        <v>Online</v>
      </c>
    </row>
    <row r="77" spans="1:27">
      <c r="A77" s="107" t="s">
        <v>2923</v>
      </c>
      <c r="B77" s="1018" t="s">
        <v>232</v>
      </c>
      <c r="C77" s="1017" t="s">
        <v>233</v>
      </c>
      <c r="D77" s="1018" t="s">
        <v>740</v>
      </c>
      <c r="E77" s="1017" t="s">
        <v>320</v>
      </c>
      <c r="F77" s="1018" t="s">
        <v>191</v>
      </c>
      <c r="G77" s="1017" t="s">
        <v>9</v>
      </c>
      <c r="H77" s="1018" t="s">
        <v>191</v>
      </c>
      <c r="I77" s="1017">
        <v>0</v>
      </c>
      <c r="J77" s="164" t="s">
        <v>618</v>
      </c>
      <c r="K77" s="859" t="s">
        <v>141</v>
      </c>
      <c r="L77" s="1018" t="s">
        <v>739</v>
      </c>
      <c r="M77" s="1017" t="s">
        <v>1346</v>
      </c>
      <c r="N77" s="1018" t="s">
        <v>739</v>
      </c>
      <c r="O77" s="1017" t="s">
        <v>141</v>
      </c>
      <c r="P77" s="1018" t="s">
        <v>4203</v>
      </c>
      <c r="Q77" s="1017" t="s">
        <v>141</v>
      </c>
      <c r="R77" s="1018" t="s">
        <v>4204</v>
      </c>
      <c r="S77" s="1017" t="s">
        <v>169</v>
      </c>
      <c r="T77" s="613" t="s">
        <v>4204</v>
      </c>
      <c r="U77" s="1031" t="s">
        <v>169</v>
      </c>
      <c r="V77" s="50" t="str">
        <f>[20]Questionnaire!C104</f>
        <v>Lotterien</v>
      </c>
      <c r="W77" s="50" t="str">
        <f>[20]Questionnaire!D104</f>
        <v>Gaming</v>
      </c>
      <c r="X77" s="50" t="str">
        <f>[2]Questionnaire!C158</f>
        <v>Red Bull</v>
      </c>
      <c r="Y77" s="50" t="str">
        <f>[2]Questionnaire!D158</f>
        <v>Beverages</v>
      </c>
      <c r="Z77" s="50" t="str">
        <f>[21]Questionnaire!C134</f>
        <v>XXXLutz</v>
      </c>
      <c r="AA77" s="50" t="str">
        <f>[21]Questionnaire!D134</f>
        <v>Furniture</v>
      </c>
    </row>
    <row r="78" spans="1:27" ht="30">
      <c r="A78" s="107" t="s">
        <v>2924</v>
      </c>
      <c r="B78" s="1018" t="s">
        <v>230</v>
      </c>
      <c r="C78" s="1017" t="s">
        <v>207</v>
      </c>
      <c r="D78" s="1018" t="s">
        <v>742</v>
      </c>
      <c r="E78" s="1017" t="s">
        <v>207</v>
      </c>
      <c r="F78" s="1018" t="s">
        <v>1347</v>
      </c>
      <c r="G78" s="1017" t="s">
        <v>320</v>
      </c>
      <c r="H78" s="1018" t="s">
        <v>229</v>
      </c>
      <c r="I78" s="1017">
        <v>0</v>
      </c>
      <c r="J78" s="164" t="s">
        <v>2362</v>
      </c>
      <c r="K78" s="859" t="s">
        <v>2363</v>
      </c>
      <c r="L78" s="1018" t="s">
        <v>3097</v>
      </c>
      <c r="M78" s="1017" t="s">
        <v>3098</v>
      </c>
      <c r="N78" s="1018" t="s">
        <v>3580</v>
      </c>
      <c r="O78" s="1017" t="s">
        <v>239</v>
      </c>
      <c r="P78" s="1018" t="s">
        <v>4204</v>
      </c>
      <c r="Q78" s="1017" t="s">
        <v>451</v>
      </c>
      <c r="R78" s="1018" t="s">
        <v>5200</v>
      </c>
      <c r="S78" s="1017" t="s">
        <v>358</v>
      </c>
      <c r="T78" s="613" t="s">
        <v>191</v>
      </c>
      <c r="U78" s="1031" t="s">
        <v>358</v>
      </c>
      <c r="V78" s="50" t="str">
        <f>[20]Questionnaire!C105</f>
        <v>Turkish Airlines</v>
      </c>
      <c r="W78" s="50" t="str">
        <f>[20]Questionnaire!D105</f>
        <v>Airline</v>
      </c>
      <c r="X78" s="50" t="str">
        <f>[2]Questionnaire!C159</f>
        <v>A1 Telekom</v>
      </c>
      <c r="Y78" s="50" t="str">
        <f>[2]Questionnaire!D159</f>
        <v>Telecommunication</v>
      </c>
      <c r="Z78" s="50" t="str">
        <f>[21]Questionnaire!C135</f>
        <v>Lotterien</v>
      </c>
      <c r="AA78" s="50" t="str">
        <f>[21]Questionnaire!D135</f>
        <v>Gaming</v>
      </c>
    </row>
    <row r="79" spans="1:27" ht="30">
      <c r="A79" s="107" t="s">
        <v>2925</v>
      </c>
      <c r="B79" s="1018" t="s">
        <v>120</v>
      </c>
      <c r="C79" s="1017" t="s">
        <v>207</v>
      </c>
      <c r="D79" s="1018" t="s">
        <v>229</v>
      </c>
      <c r="E79" s="1017" t="s">
        <v>538</v>
      </c>
      <c r="F79" s="1018" t="s">
        <v>1254</v>
      </c>
      <c r="G79" s="1017" t="s">
        <v>207</v>
      </c>
      <c r="H79" s="1018" t="s">
        <v>642</v>
      </c>
      <c r="I79" s="1017">
        <v>0</v>
      </c>
      <c r="J79" s="164" t="s">
        <v>237</v>
      </c>
      <c r="K79" s="859" t="s">
        <v>318</v>
      </c>
      <c r="L79" s="1018" t="s">
        <v>146</v>
      </c>
      <c r="M79" s="1017" t="s">
        <v>209</v>
      </c>
      <c r="N79" s="1018" t="s">
        <v>3099</v>
      </c>
      <c r="O79" s="1017" t="s">
        <v>447</v>
      </c>
      <c r="P79" s="1018" t="s">
        <v>3099</v>
      </c>
      <c r="Q79" s="1017" t="s">
        <v>4205</v>
      </c>
      <c r="R79" s="1018" t="s">
        <v>4889</v>
      </c>
      <c r="S79" s="1017" t="s">
        <v>331</v>
      </c>
      <c r="T79" s="613" t="s">
        <v>4886</v>
      </c>
      <c r="U79" s="1031" t="s">
        <v>331</v>
      </c>
      <c r="V79" s="50" t="str">
        <f>[20]Questionnaire!C106</f>
        <v>Raiffeisen Bank</v>
      </c>
      <c r="W79" s="50" t="str">
        <f>[20]Questionnaire!D106</f>
        <v>Banking</v>
      </c>
      <c r="X79" s="50" t="str">
        <f>[2]Questionnaire!C160</f>
        <v>Hofer Supermarkt</v>
      </c>
      <c r="Y79" s="50" t="str">
        <f>[2]Questionnaire!D160</f>
        <v>Retail</v>
      </c>
      <c r="Z79" s="50" t="str">
        <f>[21]Questionnaire!C136</f>
        <v>Red Bull</v>
      </c>
      <c r="AA79" s="50" t="str">
        <f>[21]Questionnaire!D136</f>
        <v>Food/Drinks</v>
      </c>
    </row>
    <row r="80" spans="1:27" ht="15" customHeight="1">
      <c r="A80" s="107" t="s">
        <v>2926</v>
      </c>
      <c r="B80" s="1018" t="s">
        <v>229</v>
      </c>
      <c r="C80" s="1017" t="s">
        <v>538</v>
      </c>
      <c r="D80" s="1018" t="s">
        <v>744</v>
      </c>
      <c r="E80" s="1017" t="s">
        <v>745</v>
      </c>
      <c r="F80" s="1018" t="s">
        <v>229</v>
      </c>
      <c r="G80" s="1017" t="s">
        <v>538</v>
      </c>
      <c r="H80" s="1018" t="s">
        <v>1627</v>
      </c>
      <c r="I80" s="1017">
        <v>0</v>
      </c>
      <c r="J80" s="164" t="s">
        <v>232</v>
      </c>
      <c r="K80" s="859" t="s">
        <v>283</v>
      </c>
      <c r="L80" s="1018" t="s">
        <v>3099</v>
      </c>
      <c r="M80" s="1017" t="s">
        <v>447</v>
      </c>
      <c r="N80" s="1018" t="s">
        <v>3581</v>
      </c>
      <c r="O80" s="1017" t="s">
        <v>163</v>
      </c>
      <c r="P80" s="1018" t="s">
        <v>1627</v>
      </c>
      <c r="Q80" s="1017" t="s">
        <v>399</v>
      </c>
      <c r="R80" s="1018" t="s">
        <v>4893</v>
      </c>
      <c r="S80" s="1017" t="s">
        <v>4894</v>
      </c>
      <c r="T80" s="613" t="s">
        <v>4887</v>
      </c>
      <c r="U80" s="1031" t="s">
        <v>4888</v>
      </c>
      <c r="V80" s="50" t="str">
        <f>[20]Questionnaire!C107</f>
        <v>Wirtschaftskammer</v>
      </c>
      <c r="W80" s="50" t="str">
        <f>[20]Questionnaire!D107</f>
        <v>Chamber of Commerce</v>
      </c>
      <c r="X80" s="50" t="str">
        <f>[2]Questionnaire!C161</f>
        <v>VW/AUDI/SEAT</v>
      </c>
      <c r="Y80" s="50" t="str">
        <f>[2]Questionnaire!D161</f>
        <v>Car</v>
      </c>
      <c r="Z80" s="50" t="str">
        <f>[21]Questionnaire!C137</f>
        <v>Brillux</v>
      </c>
      <c r="AA80" s="50" t="str">
        <f>[21]Questionnaire!D137</f>
        <v>building and furniture</v>
      </c>
    </row>
    <row r="81" spans="1:27">
      <c r="A81" s="107" t="s">
        <v>2927</v>
      </c>
      <c r="B81" s="1018" t="s">
        <v>238</v>
      </c>
      <c r="C81" s="1017" t="s">
        <v>239</v>
      </c>
      <c r="D81" s="1018" t="s">
        <v>191</v>
      </c>
      <c r="E81" s="1017" t="s">
        <v>543</v>
      </c>
      <c r="F81" s="1018" t="s">
        <v>237</v>
      </c>
      <c r="G81" s="1017" t="s">
        <v>250</v>
      </c>
      <c r="H81" s="1018" t="s">
        <v>743</v>
      </c>
      <c r="I81" s="1017">
        <v>0</v>
      </c>
      <c r="J81" s="1018" t="s">
        <v>770</v>
      </c>
      <c r="K81" s="1017" t="s">
        <v>331</v>
      </c>
      <c r="L81" s="1018" t="s">
        <v>2362</v>
      </c>
      <c r="M81" s="1017" t="s">
        <v>3100</v>
      </c>
      <c r="N81" s="1018" t="s">
        <v>3582</v>
      </c>
      <c r="O81" s="1017" t="s">
        <v>549</v>
      </c>
      <c r="P81" s="1018" t="s">
        <v>217</v>
      </c>
      <c r="Q81" s="1017" t="s">
        <v>386</v>
      </c>
      <c r="R81" s="1018" t="s">
        <v>4887</v>
      </c>
      <c r="S81" s="1017" t="s">
        <v>5201</v>
      </c>
      <c r="T81" s="613" t="s">
        <v>4889</v>
      </c>
      <c r="U81" s="1031" t="s">
        <v>331</v>
      </c>
      <c r="V81" s="50" t="str">
        <f>[20]Questionnaire!C108</f>
        <v xml:space="preserve">Hofer </v>
      </c>
      <c r="W81" s="50" t="str">
        <f>[20]Questionnaire!D108</f>
        <v xml:space="preserve">Retail </v>
      </c>
      <c r="X81" s="50" t="str">
        <f>[2]Questionnaire!C162</f>
        <v>Casinos Austria</v>
      </c>
      <c r="Y81" s="50" t="str">
        <f>[2]Questionnaire!D162</f>
        <v>Gambling</v>
      </c>
      <c r="Z81" s="50" t="str">
        <f>[21]Questionnaire!C138</f>
        <v>Erste Bank</v>
      </c>
      <c r="AA81" s="50" t="str">
        <f>[21]Questionnaire!D138</f>
        <v>Banking</v>
      </c>
    </row>
    <row r="82" spans="1:27" ht="25.5">
      <c r="A82" s="107" t="s">
        <v>2928</v>
      </c>
      <c r="B82" s="1018" t="s">
        <v>234</v>
      </c>
      <c r="C82" s="1017" t="s">
        <v>331</v>
      </c>
      <c r="D82" s="1018" t="s">
        <v>747</v>
      </c>
      <c r="E82" s="1017" t="s">
        <v>536</v>
      </c>
      <c r="F82" s="1018" t="s">
        <v>173</v>
      </c>
      <c r="G82" s="1017" t="s">
        <v>447</v>
      </c>
      <c r="H82" s="1018" t="s">
        <v>1628</v>
      </c>
      <c r="I82" s="1017">
        <v>0</v>
      </c>
      <c r="J82" s="1018" t="s">
        <v>144</v>
      </c>
      <c r="K82" s="1017" t="s">
        <v>331</v>
      </c>
      <c r="L82" s="1018" t="s">
        <v>232</v>
      </c>
      <c r="M82" s="1017" t="s">
        <v>233</v>
      </c>
      <c r="N82" s="1018" t="s">
        <v>3583</v>
      </c>
      <c r="O82" s="1017" t="s">
        <v>318</v>
      </c>
      <c r="P82" s="1018" t="s">
        <v>238</v>
      </c>
      <c r="Q82" s="1017" t="s">
        <v>239</v>
      </c>
      <c r="R82" s="1018" t="s">
        <v>237</v>
      </c>
      <c r="S82" s="1017" t="s">
        <v>318</v>
      </c>
      <c r="T82" s="613" t="s">
        <v>4890</v>
      </c>
      <c r="U82" s="1031" t="s">
        <v>331</v>
      </c>
      <c r="V82" s="50" t="str">
        <f>[20]Questionnaire!C109</f>
        <v>Lufthansa</v>
      </c>
      <c r="W82" s="50" t="str">
        <f>[20]Questionnaire!D109</f>
        <v>Airline</v>
      </c>
      <c r="X82" s="50" t="str">
        <f>[2]Questionnaire!C163</f>
        <v>Sky</v>
      </c>
      <c r="Y82" s="50" t="str">
        <f>[2]Questionnaire!D163</f>
        <v>TV</v>
      </c>
      <c r="Z82" s="50" t="str">
        <f>[21]Questionnaire!C139</f>
        <v>T-Mobile</v>
      </c>
      <c r="AA82" s="50" t="str">
        <f>[21]Questionnaire!D139</f>
        <v>Telephoneoperator</v>
      </c>
    </row>
    <row r="83" spans="1:27" ht="30">
      <c r="A83" s="107" t="s">
        <v>2929</v>
      </c>
      <c r="B83" s="1018" t="s">
        <v>191</v>
      </c>
      <c r="C83" s="1017" t="s">
        <v>389</v>
      </c>
      <c r="D83" s="1018" t="s">
        <v>499</v>
      </c>
      <c r="E83" s="1017" t="s">
        <v>163</v>
      </c>
      <c r="F83" s="1018" t="s">
        <v>1348</v>
      </c>
      <c r="G83" s="1017" t="s">
        <v>386</v>
      </c>
      <c r="H83" s="1018" t="s">
        <v>237</v>
      </c>
      <c r="I83" s="1017">
        <v>0</v>
      </c>
      <c r="J83" s="1018" t="s">
        <v>2364</v>
      </c>
      <c r="K83" s="1017" t="s">
        <v>2365</v>
      </c>
      <c r="L83" s="1018" t="s">
        <v>144</v>
      </c>
      <c r="M83" s="1017" t="s">
        <v>209</v>
      </c>
      <c r="N83" s="1018" t="s">
        <v>3584</v>
      </c>
      <c r="O83" s="1017" t="s">
        <v>1016</v>
      </c>
      <c r="P83" s="1018" t="s">
        <v>3101</v>
      </c>
      <c r="Q83" s="1017" t="s">
        <v>550</v>
      </c>
      <c r="R83" s="1018" t="s">
        <v>4895</v>
      </c>
      <c r="S83" s="1017" t="s">
        <v>5202</v>
      </c>
      <c r="T83" s="613" t="s">
        <v>4891</v>
      </c>
      <c r="U83" s="1031" t="s">
        <v>4892</v>
      </c>
      <c r="V83" s="50" t="str">
        <f>[20]Questionnaire!C110</f>
        <v>Wüstenrot Bausparkasse</v>
      </c>
      <c r="W83" s="50" t="str">
        <f>[20]Questionnaire!D110</f>
        <v>Banking</v>
      </c>
      <c r="X83" s="50" t="str">
        <f>[2]Questionnaire!C164</f>
        <v>Deichmann</v>
      </c>
      <c r="Y83" s="50" t="str">
        <f>[2]Questionnaire!D164</f>
        <v>Retail/Shoes</v>
      </c>
      <c r="Z83" s="50" t="str">
        <f>[21]Questionnaire!C140</f>
        <v>A1</v>
      </c>
      <c r="AA83" s="50" t="str">
        <f>[21]Questionnaire!D140</f>
        <v>Telephoneoperator</v>
      </c>
    </row>
    <row r="84" spans="1:27" ht="30">
      <c r="A84" s="107" t="s">
        <v>2930</v>
      </c>
      <c r="B84" s="1018" t="s">
        <v>235</v>
      </c>
      <c r="C84" s="1017" t="s">
        <v>236</v>
      </c>
      <c r="D84" s="1018">
        <v>0</v>
      </c>
      <c r="E84" s="1017">
        <v>0</v>
      </c>
      <c r="F84" s="1018" t="s">
        <v>124</v>
      </c>
      <c r="G84" s="1017" t="s">
        <v>386</v>
      </c>
      <c r="H84" s="1018" t="s">
        <v>173</v>
      </c>
      <c r="I84" s="1017">
        <v>0</v>
      </c>
      <c r="J84" s="1018" t="s">
        <v>2366</v>
      </c>
      <c r="K84" s="1017" t="s">
        <v>1256</v>
      </c>
      <c r="L84" s="1018" t="s">
        <v>3101</v>
      </c>
      <c r="M84" s="1017" t="s">
        <v>550</v>
      </c>
      <c r="N84" s="1018" t="s">
        <v>3585</v>
      </c>
      <c r="O84" s="1017" t="s">
        <v>386</v>
      </c>
      <c r="P84" s="1018" t="s">
        <v>4206</v>
      </c>
      <c r="Q84" s="1017" t="s">
        <v>4205</v>
      </c>
      <c r="R84" s="1018" t="s">
        <v>124</v>
      </c>
      <c r="S84" s="1017" t="s">
        <v>331</v>
      </c>
      <c r="T84" s="613" t="s">
        <v>4893</v>
      </c>
      <c r="U84" s="1031" t="s">
        <v>4894</v>
      </c>
      <c r="V84" s="50" t="str">
        <f>[20]Questionnaire!C111</f>
        <v>XXXLutz</v>
      </c>
      <c r="W84" s="50" t="str">
        <f>[20]Questionnaire!D111</f>
        <v>Furniture</v>
      </c>
      <c r="X84" s="50" t="str">
        <f>[2]Questionnaire!C165</f>
        <v>Skoda</v>
      </c>
      <c r="Y84" s="50" t="str">
        <f>[2]Questionnaire!D165</f>
        <v xml:space="preserve">Car  </v>
      </c>
      <c r="Z84" s="50" t="str">
        <f>[21]Questionnaire!C141</f>
        <v>Mercesdes Benz</v>
      </c>
      <c r="AA84" s="50" t="str">
        <f>[21]Questionnaire!D141</f>
        <v>Car</v>
      </c>
    </row>
    <row r="85" spans="1:27" ht="45">
      <c r="A85" s="107" t="s">
        <v>2931</v>
      </c>
      <c r="B85" s="1018" t="s">
        <v>237</v>
      </c>
      <c r="C85" s="1017" t="s">
        <v>548</v>
      </c>
      <c r="D85" s="1018">
        <v>0</v>
      </c>
      <c r="E85" s="1017">
        <v>0</v>
      </c>
      <c r="F85" s="1018" t="s">
        <v>1349</v>
      </c>
      <c r="G85" s="1017" t="s">
        <v>447</v>
      </c>
      <c r="H85" s="1018" t="s">
        <v>232</v>
      </c>
      <c r="I85" s="1017">
        <v>0</v>
      </c>
      <c r="J85" s="1018" t="s">
        <v>971</v>
      </c>
      <c r="K85" s="1017" t="s">
        <v>1256</v>
      </c>
      <c r="L85" s="1018" t="s">
        <v>971</v>
      </c>
      <c r="M85" s="1017" t="s">
        <v>447</v>
      </c>
      <c r="N85" s="1018" t="s">
        <v>2362</v>
      </c>
      <c r="O85" s="1017" t="s">
        <v>258</v>
      </c>
      <c r="P85" s="1018" t="s">
        <v>4207</v>
      </c>
      <c r="Q85" s="1017" t="s">
        <v>163</v>
      </c>
      <c r="R85" s="1018" t="s">
        <v>5203</v>
      </c>
      <c r="S85" s="1017" t="s">
        <v>331</v>
      </c>
      <c r="T85" s="613" t="s">
        <v>4895</v>
      </c>
      <c r="U85" s="1031" t="s">
        <v>4896</v>
      </c>
      <c r="V85" s="50" t="str">
        <f>[20]Questionnaire!C112</f>
        <v>Unilever</v>
      </c>
      <c r="W85" s="50" t="str">
        <f>[20]Questionnaire!D112</f>
        <v>Food/Drinks</v>
      </c>
      <c r="X85" s="50" t="str">
        <f>[2]Questionnaire!C166</f>
        <v>Amazon</v>
      </c>
      <c r="Y85" s="50" t="str">
        <f>[2]Questionnaire!D166</f>
        <v>Online Store</v>
      </c>
      <c r="Z85" s="50" t="str">
        <f>[21]Questionnaire!C142</f>
        <v>Unilever</v>
      </c>
      <c r="AA85" s="50" t="str">
        <f>[21]Questionnaire!D142</f>
        <v>Food/Drinks</v>
      </c>
    </row>
    <row r="86" spans="1:27">
      <c r="A86" s="612"/>
      <c r="B86" s="102"/>
      <c r="C86" s="102"/>
      <c r="D86" s="121"/>
      <c r="E86" s="102"/>
      <c r="F86" s="121"/>
      <c r="G86" s="121"/>
      <c r="H86" s="121"/>
      <c r="I86" s="121"/>
      <c r="J86" s="121"/>
      <c r="K86" s="121"/>
      <c r="L86" s="89"/>
      <c r="M86" s="89"/>
      <c r="N86" s="102"/>
      <c r="O86" s="102"/>
      <c r="P86" s="102"/>
      <c r="Q86" s="102"/>
      <c r="R86" s="102"/>
      <c r="S86" s="102"/>
      <c r="T86" s="611"/>
      <c r="U86" s="611"/>
    </row>
    <row r="87" spans="1:27" ht="15.75">
      <c r="A87" s="612"/>
      <c r="B87" s="102"/>
      <c r="C87" s="102"/>
      <c r="D87" s="121"/>
      <c r="E87" s="102"/>
      <c r="F87" s="121"/>
      <c r="G87" s="121"/>
      <c r="H87" s="121"/>
      <c r="I87" s="121"/>
      <c r="J87" s="121"/>
      <c r="K87" s="121"/>
      <c r="L87" s="89"/>
      <c r="M87" s="89"/>
      <c r="N87" s="102"/>
      <c r="O87" s="102"/>
      <c r="P87" s="102"/>
      <c r="Q87" s="102"/>
      <c r="R87" s="102"/>
      <c r="S87" s="102"/>
      <c r="T87" s="1473"/>
      <c r="U87" s="1473"/>
    </row>
    <row r="88" spans="1:27" ht="15.75" customHeight="1">
      <c r="A88" s="104"/>
      <c r="B88" s="1464">
        <v>2010</v>
      </c>
      <c r="C88" s="1464"/>
      <c r="D88" s="1464">
        <v>2011</v>
      </c>
      <c r="E88" s="1464"/>
      <c r="F88" s="1464" t="s">
        <v>1185</v>
      </c>
      <c r="G88" s="1464"/>
      <c r="H88" s="1464">
        <v>2012</v>
      </c>
      <c r="I88" s="1464"/>
      <c r="J88" s="1464" t="s">
        <v>2325</v>
      </c>
      <c r="K88" s="1464"/>
      <c r="L88" s="1464" t="s">
        <v>2913</v>
      </c>
      <c r="M88" s="1464"/>
      <c r="N88" s="1464" t="s">
        <v>3553</v>
      </c>
      <c r="O88" s="1464"/>
      <c r="P88" s="1464" t="s">
        <v>4165</v>
      </c>
      <c r="Q88" s="1464"/>
      <c r="R88" s="1464" t="s">
        <v>4674</v>
      </c>
      <c r="S88" s="1464"/>
      <c r="T88" s="1460" t="s">
        <v>4675</v>
      </c>
      <c r="U88" s="1463"/>
      <c r="V88" s="1464" t="s">
        <v>5846</v>
      </c>
      <c r="W88" s="1464"/>
      <c r="X88" s="1464" t="s">
        <v>6494</v>
      </c>
      <c r="Y88" s="1464"/>
      <c r="Z88" s="1472" t="s">
        <v>6914</v>
      </c>
      <c r="AA88" s="1472"/>
    </row>
    <row r="89" spans="1:27" ht="15.75">
      <c r="A89" s="104" t="s">
        <v>97</v>
      </c>
      <c r="B89" s="782" t="s">
        <v>95</v>
      </c>
      <c r="C89" s="782" t="s">
        <v>96</v>
      </c>
      <c r="D89" s="782" t="s">
        <v>95</v>
      </c>
      <c r="E89" s="782" t="s">
        <v>96</v>
      </c>
      <c r="F89" s="782" t="s">
        <v>95</v>
      </c>
      <c r="G89" s="782" t="s">
        <v>96</v>
      </c>
      <c r="H89" s="782" t="s">
        <v>95</v>
      </c>
      <c r="I89" s="782" t="s">
        <v>96</v>
      </c>
      <c r="J89" s="782" t="s">
        <v>95</v>
      </c>
      <c r="K89" s="782" t="s">
        <v>96</v>
      </c>
      <c r="L89" s="782" t="s">
        <v>95</v>
      </c>
      <c r="M89" s="782" t="s">
        <v>96</v>
      </c>
      <c r="N89" s="782" t="s">
        <v>95</v>
      </c>
      <c r="O89" s="782" t="s">
        <v>96</v>
      </c>
      <c r="P89" s="782" t="s">
        <v>95</v>
      </c>
      <c r="Q89" s="782" t="s">
        <v>96</v>
      </c>
      <c r="R89" s="1349" t="s">
        <v>95</v>
      </c>
      <c r="S89" s="1349" t="s">
        <v>96</v>
      </c>
      <c r="T89" s="1348" t="s">
        <v>95</v>
      </c>
      <c r="U89" s="1351" t="s">
        <v>96</v>
      </c>
      <c r="V89" s="1349" t="s">
        <v>95</v>
      </c>
      <c r="W89" s="1349" t="s">
        <v>96</v>
      </c>
      <c r="X89" s="1349" t="s">
        <v>95</v>
      </c>
      <c r="Y89" s="1349" t="s">
        <v>96</v>
      </c>
      <c r="Z89" s="785" t="s">
        <v>95</v>
      </c>
      <c r="AA89" s="785" t="s">
        <v>96</v>
      </c>
    </row>
    <row r="90" spans="1:27" ht="30">
      <c r="A90" s="107" t="s">
        <v>2922</v>
      </c>
      <c r="B90" s="1018">
        <v>0</v>
      </c>
      <c r="C90" s="1017">
        <v>0</v>
      </c>
      <c r="D90" s="1018" t="s">
        <v>191</v>
      </c>
      <c r="E90" s="1017" t="s">
        <v>543</v>
      </c>
      <c r="F90" s="1018" t="s">
        <v>191</v>
      </c>
      <c r="G90" s="1017" t="s">
        <v>543</v>
      </c>
      <c r="H90" s="1018" t="s">
        <v>191</v>
      </c>
      <c r="I90" s="1017">
        <v>0</v>
      </c>
      <c r="J90" s="1018">
        <v>0</v>
      </c>
      <c r="K90" s="1017">
        <v>0</v>
      </c>
      <c r="L90" s="1018">
        <v>0</v>
      </c>
      <c r="M90" s="1017">
        <v>0</v>
      </c>
      <c r="N90" s="1018" t="s">
        <v>1245</v>
      </c>
      <c r="O90" s="1017" t="s">
        <v>2447</v>
      </c>
      <c r="P90" s="1018" t="s">
        <v>1245</v>
      </c>
      <c r="Q90" s="1017" t="s">
        <v>1519</v>
      </c>
      <c r="R90" s="1018" t="s">
        <v>5204</v>
      </c>
      <c r="S90" s="1017" t="s">
        <v>3739</v>
      </c>
      <c r="T90" s="610" t="s">
        <v>5204</v>
      </c>
      <c r="U90" s="1013"/>
    </row>
    <row r="91" spans="1:27" ht="30">
      <c r="A91" s="107" t="s">
        <v>2923</v>
      </c>
      <c r="B91" s="1018">
        <v>0</v>
      </c>
      <c r="C91" s="1017">
        <v>0</v>
      </c>
      <c r="D91" s="1018" t="s">
        <v>741</v>
      </c>
      <c r="E91" s="1017" t="s">
        <v>320</v>
      </c>
      <c r="F91" s="1018">
        <v>0</v>
      </c>
      <c r="G91" s="1017">
        <v>0</v>
      </c>
      <c r="H91" s="1018" t="s">
        <v>1629</v>
      </c>
      <c r="I91" s="1017">
        <v>0</v>
      </c>
      <c r="J91" s="1018">
        <v>0</v>
      </c>
      <c r="K91" s="1017">
        <v>0</v>
      </c>
      <c r="L91" s="1018">
        <v>0</v>
      </c>
      <c r="M91" s="1017">
        <v>0</v>
      </c>
      <c r="N91" s="1018">
        <v>0</v>
      </c>
      <c r="O91" s="1017">
        <v>0</v>
      </c>
      <c r="P91" s="1018" t="s">
        <v>1471</v>
      </c>
      <c r="Q91" s="1017" t="s">
        <v>2091</v>
      </c>
      <c r="R91" s="1018" t="s">
        <v>3739</v>
      </c>
      <c r="S91" s="1017" t="s">
        <v>3739</v>
      </c>
      <c r="T91" s="610"/>
      <c r="U91" s="1013"/>
    </row>
    <row r="92" spans="1:27">
      <c r="A92" s="107" t="s">
        <v>2924</v>
      </c>
      <c r="B92" s="1018">
        <v>0</v>
      </c>
      <c r="C92" s="1017">
        <v>0</v>
      </c>
      <c r="D92" s="1018" t="s">
        <v>746</v>
      </c>
      <c r="E92" s="1017" t="s">
        <v>743</v>
      </c>
      <c r="F92" s="1018">
        <v>0</v>
      </c>
      <c r="G92" s="1017">
        <v>0</v>
      </c>
      <c r="H92" s="1018">
        <v>0</v>
      </c>
      <c r="I92" s="1017">
        <v>0</v>
      </c>
      <c r="J92" s="1018">
        <v>0</v>
      </c>
      <c r="K92" s="1017">
        <v>0</v>
      </c>
      <c r="L92" s="1018">
        <v>0</v>
      </c>
      <c r="M92" s="1017">
        <v>0</v>
      </c>
      <c r="N92" s="1018">
        <v>0</v>
      </c>
      <c r="O92" s="1017">
        <v>0</v>
      </c>
      <c r="P92" s="1018">
        <v>0</v>
      </c>
      <c r="Q92" s="1017">
        <v>0</v>
      </c>
      <c r="R92" s="1018" t="s">
        <v>3739</v>
      </c>
      <c r="S92" s="1017" t="s">
        <v>3739</v>
      </c>
      <c r="T92" s="610"/>
      <c r="U92" s="1013"/>
    </row>
    <row r="93" spans="1:27">
      <c r="A93" s="107" t="s">
        <v>2925</v>
      </c>
      <c r="B93" s="1018">
        <v>0</v>
      </c>
      <c r="C93" s="1017">
        <v>0</v>
      </c>
      <c r="D93" s="1018">
        <v>0</v>
      </c>
      <c r="E93" s="1017">
        <v>0</v>
      </c>
      <c r="F93" s="1018">
        <v>0</v>
      </c>
      <c r="G93" s="1017">
        <v>0</v>
      </c>
      <c r="H93" s="1018">
        <v>0</v>
      </c>
      <c r="I93" s="1017">
        <v>0</v>
      </c>
      <c r="J93" s="1018">
        <v>0</v>
      </c>
      <c r="K93" s="1017">
        <v>0</v>
      </c>
      <c r="L93" s="1018">
        <v>0</v>
      </c>
      <c r="M93" s="1017">
        <v>0</v>
      </c>
      <c r="N93" s="1018">
        <v>0</v>
      </c>
      <c r="O93" s="1017">
        <v>0</v>
      </c>
      <c r="P93" s="1018">
        <v>0</v>
      </c>
      <c r="Q93" s="1017">
        <v>0</v>
      </c>
      <c r="R93" s="1018">
        <v>0</v>
      </c>
      <c r="S93" s="1017">
        <v>0</v>
      </c>
      <c r="T93" s="610"/>
      <c r="U93" s="1013"/>
    </row>
    <row r="94" spans="1:27">
      <c r="A94" s="107" t="s">
        <v>2926</v>
      </c>
      <c r="B94" s="1018">
        <v>0</v>
      </c>
      <c r="C94" s="1017">
        <v>0</v>
      </c>
      <c r="D94" s="1018">
        <v>0</v>
      </c>
      <c r="E94" s="1017">
        <v>0</v>
      </c>
      <c r="F94" s="1018">
        <v>0</v>
      </c>
      <c r="G94" s="1017">
        <v>0</v>
      </c>
      <c r="H94" s="1018">
        <v>0</v>
      </c>
      <c r="I94" s="1017">
        <v>0</v>
      </c>
      <c r="J94" s="1018">
        <v>0</v>
      </c>
      <c r="K94" s="1017">
        <v>0</v>
      </c>
      <c r="L94" s="1018">
        <v>0</v>
      </c>
      <c r="M94" s="1017">
        <v>0</v>
      </c>
      <c r="N94" s="1018">
        <v>0</v>
      </c>
      <c r="O94" s="1017">
        <v>0</v>
      </c>
      <c r="P94" s="1018">
        <v>0</v>
      </c>
      <c r="Q94" s="1017">
        <v>0</v>
      </c>
      <c r="R94" s="1018">
        <v>0</v>
      </c>
      <c r="S94" s="1017">
        <v>0</v>
      </c>
      <c r="T94" s="610"/>
      <c r="U94" s="1013"/>
    </row>
    <row r="95" spans="1:27">
      <c r="A95" s="107" t="s">
        <v>2927</v>
      </c>
      <c r="B95" s="1018">
        <v>0</v>
      </c>
      <c r="C95" s="1017">
        <v>0</v>
      </c>
      <c r="D95" s="1018">
        <v>0</v>
      </c>
      <c r="E95" s="1017">
        <v>0</v>
      </c>
      <c r="F95" s="1018">
        <v>0</v>
      </c>
      <c r="G95" s="1017">
        <v>0</v>
      </c>
      <c r="H95" s="1018">
        <v>0</v>
      </c>
      <c r="I95" s="1017">
        <v>0</v>
      </c>
      <c r="J95" s="1018">
        <v>0</v>
      </c>
      <c r="K95" s="1017">
        <v>0</v>
      </c>
      <c r="L95" s="1018">
        <v>0</v>
      </c>
      <c r="M95" s="1017">
        <v>0</v>
      </c>
      <c r="N95" s="1018">
        <v>0</v>
      </c>
      <c r="O95" s="1017">
        <v>0</v>
      </c>
      <c r="P95" s="1018">
        <v>0</v>
      </c>
      <c r="Q95" s="1017">
        <v>0</v>
      </c>
      <c r="R95" s="1018">
        <v>0</v>
      </c>
      <c r="S95" s="1017">
        <v>0</v>
      </c>
      <c r="T95" s="610"/>
      <c r="U95" s="1013"/>
    </row>
    <row r="96" spans="1:27">
      <c r="A96" s="107" t="s">
        <v>2928</v>
      </c>
      <c r="B96" s="1018">
        <v>0</v>
      </c>
      <c r="C96" s="1017">
        <v>0</v>
      </c>
      <c r="D96" s="1018">
        <v>0</v>
      </c>
      <c r="E96" s="1017">
        <v>0</v>
      </c>
      <c r="F96" s="1018">
        <v>0</v>
      </c>
      <c r="G96" s="1017">
        <v>0</v>
      </c>
      <c r="H96" s="1018">
        <v>0</v>
      </c>
      <c r="I96" s="1017">
        <v>0</v>
      </c>
      <c r="J96" s="1018">
        <v>0</v>
      </c>
      <c r="K96" s="1017">
        <v>0</v>
      </c>
      <c r="L96" s="1018">
        <v>0</v>
      </c>
      <c r="M96" s="1017">
        <v>0</v>
      </c>
      <c r="N96" s="1018">
        <v>0</v>
      </c>
      <c r="O96" s="1017">
        <v>0</v>
      </c>
      <c r="P96" s="1018">
        <v>0</v>
      </c>
      <c r="Q96" s="1017">
        <v>0</v>
      </c>
      <c r="R96" s="1018">
        <v>0</v>
      </c>
      <c r="S96" s="1017">
        <v>0</v>
      </c>
      <c r="T96" s="610"/>
      <c r="U96" s="1013"/>
    </row>
    <row r="97" spans="1:21">
      <c r="A97" s="107" t="s">
        <v>2929</v>
      </c>
      <c r="B97" s="1018">
        <v>0</v>
      </c>
      <c r="C97" s="1017">
        <v>0</v>
      </c>
      <c r="D97" s="1018">
        <v>0</v>
      </c>
      <c r="E97" s="1017">
        <v>0</v>
      </c>
      <c r="F97" s="1018">
        <v>0</v>
      </c>
      <c r="G97" s="1017">
        <v>0</v>
      </c>
      <c r="H97" s="1018">
        <v>0</v>
      </c>
      <c r="I97" s="1017">
        <v>0</v>
      </c>
      <c r="J97" s="1018">
        <v>0</v>
      </c>
      <c r="K97" s="1017">
        <v>0</v>
      </c>
      <c r="L97" s="1018">
        <v>0</v>
      </c>
      <c r="M97" s="1017">
        <v>0</v>
      </c>
      <c r="N97" s="1018">
        <v>0</v>
      </c>
      <c r="O97" s="1017">
        <v>0</v>
      </c>
      <c r="P97" s="1018">
        <v>0</v>
      </c>
      <c r="Q97" s="1017">
        <v>0</v>
      </c>
      <c r="R97" s="1018">
        <v>0</v>
      </c>
      <c r="S97" s="1017">
        <v>0</v>
      </c>
      <c r="T97" s="610"/>
      <c r="U97" s="1013"/>
    </row>
    <row r="98" spans="1:21">
      <c r="A98" s="107" t="s">
        <v>2930</v>
      </c>
      <c r="B98" s="1018">
        <v>0</v>
      </c>
      <c r="C98" s="1017">
        <v>0</v>
      </c>
      <c r="D98" s="1018">
        <v>0</v>
      </c>
      <c r="E98" s="1017">
        <v>0</v>
      </c>
      <c r="F98" s="1018">
        <v>0</v>
      </c>
      <c r="G98" s="1017">
        <v>0</v>
      </c>
      <c r="H98" s="1018">
        <v>0</v>
      </c>
      <c r="I98" s="1017">
        <v>0</v>
      </c>
      <c r="J98" s="1018">
        <v>0</v>
      </c>
      <c r="K98" s="1017">
        <v>0</v>
      </c>
      <c r="L98" s="1018">
        <v>0</v>
      </c>
      <c r="M98" s="1017">
        <v>0</v>
      </c>
      <c r="N98" s="1018">
        <v>0</v>
      </c>
      <c r="O98" s="1017">
        <v>0</v>
      </c>
      <c r="P98" s="1018">
        <v>0</v>
      </c>
      <c r="Q98" s="1017">
        <v>0</v>
      </c>
      <c r="R98" s="1018">
        <v>0</v>
      </c>
      <c r="S98" s="1017">
        <v>0</v>
      </c>
      <c r="T98" s="610"/>
      <c r="U98" s="1013"/>
    </row>
    <row r="99" spans="1:21">
      <c r="A99" s="107" t="s">
        <v>2931</v>
      </c>
      <c r="B99" s="1018">
        <v>0</v>
      </c>
      <c r="C99" s="1017">
        <v>0</v>
      </c>
      <c r="D99" s="1018">
        <v>0</v>
      </c>
      <c r="E99" s="1017">
        <v>0</v>
      </c>
      <c r="F99" s="1018">
        <v>0</v>
      </c>
      <c r="G99" s="1017">
        <v>0</v>
      </c>
      <c r="H99" s="1018">
        <v>0</v>
      </c>
      <c r="I99" s="1017">
        <v>0</v>
      </c>
      <c r="J99" s="1018">
        <v>0</v>
      </c>
      <c r="K99" s="1017">
        <v>0</v>
      </c>
      <c r="L99" s="1018">
        <v>0</v>
      </c>
      <c r="M99" s="1017">
        <v>0</v>
      </c>
      <c r="N99" s="1018">
        <v>0</v>
      </c>
      <c r="O99" s="1017">
        <v>0</v>
      </c>
      <c r="P99" s="1018">
        <v>0</v>
      </c>
      <c r="Q99" s="1017">
        <v>0</v>
      </c>
      <c r="R99" s="1018">
        <v>0</v>
      </c>
      <c r="S99" s="1017">
        <v>0</v>
      </c>
      <c r="T99" s="610"/>
      <c r="U99" s="1013"/>
    </row>
  </sheetData>
  <mergeCells count="40">
    <mergeCell ref="B60:C60"/>
    <mergeCell ref="D60:E60"/>
    <mergeCell ref="F60:G60"/>
    <mergeCell ref="H60:I60"/>
    <mergeCell ref="J60:K60"/>
    <mergeCell ref="L60:M60"/>
    <mergeCell ref="N60:O60"/>
    <mergeCell ref="P60:Q60"/>
    <mergeCell ref="R60:S60"/>
    <mergeCell ref="T60:U60"/>
    <mergeCell ref="V60:W60"/>
    <mergeCell ref="X60:Y60"/>
    <mergeCell ref="Z60:AA60"/>
    <mergeCell ref="B74:C74"/>
    <mergeCell ref="D74:E74"/>
    <mergeCell ref="F74:G74"/>
    <mergeCell ref="H74:I74"/>
    <mergeCell ref="J74:K74"/>
    <mergeCell ref="L74:M74"/>
    <mergeCell ref="N74:O74"/>
    <mergeCell ref="P74:Q74"/>
    <mergeCell ref="R74:S74"/>
    <mergeCell ref="T74:U74"/>
    <mergeCell ref="V74:W74"/>
    <mergeCell ref="X74:Y74"/>
    <mergeCell ref="Z74:AA74"/>
    <mergeCell ref="T87:U87"/>
    <mergeCell ref="B88:C88"/>
    <mergeCell ref="D88:E88"/>
    <mergeCell ref="F88:G88"/>
    <mergeCell ref="H88:I88"/>
    <mergeCell ref="J88:K88"/>
    <mergeCell ref="X88:Y88"/>
    <mergeCell ref="Z88:AA88"/>
    <mergeCell ref="L88:M88"/>
    <mergeCell ref="N88:O88"/>
    <mergeCell ref="P88:Q88"/>
    <mergeCell ref="R88:S88"/>
    <mergeCell ref="T88:U88"/>
    <mergeCell ref="V88:W88"/>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9.140625" defaultRowHeight="15" customHeight="1"/>
  <cols>
    <col min="1" max="1" width="42.28515625" style="81" customWidth="1"/>
    <col min="2" max="21" width="20.7109375" style="81" customWidth="1"/>
    <col min="22" max="22" width="26" style="81" customWidth="1"/>
    <col min="23" max="23" width="19.28515625" style="81" bestFit="1" customWidth="1"/>
    <col min="24" max="24" width="15.28515625" style="81" bestFit="1" customWidth="1"/>
    <col min="25" max="25" width="15.5703125" style="81" bestFit="1" customWidth="1"/>
    <col min="26" max="26" width="15.42578125" style="81" customWidth="1"/>
    <col min="27" max="27" width="15.28515625" style="81" customWidth="1"/>
    <col min="28" max="16384" width="9.140625" style="81"/>
  </cols>
  <sheetData>
    <row r="1" spans="1:21">
      <c r="A1" s="126"/>
      <c r="B1" s="89"/>
      <c r="C1" s="125"/>
      <c r="D1" s="125"/>
      <c r="E1" s="89"/>
      <c r="F1" s="89"/>
      <c r="G1" s="89"/>
      <c r="H1" s="89"/>
      <c r="I1" s="89"/>
      <c r="J1" s="89"/>
      <c r="K1" s="89"/>
      <c r="L1" s="89"/>
      <c r="M1" s="89"/>
      <c r="N1" s="89"/>
      <c r="O1" s="89"/>
      <c r="P1" s="89"/>
      <c r="Q1" s="89"/>
      <c r="R1" s="89"/>
      <c r="S1" s="89"/>
      <c r="T1" s="611"/>
      <c r="U1" s="611"/>
    </row>
    <row r="2" spans="1:21">
      <c r="A2" s="126"/>
      <c r="B2" s="89"/>
      <c r="C2" s="125"/>
      <c r="D2" s="125"/>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20</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128" t="s">
        <v>2285</v>
      </c>
      <c r="B10" s="129">
        <v>33685848</v>
      </c>
      <c r="C10" s="129">
        <v>35130609</v>
      </c>
      <c r="D10" s="129">
        <v>43062080.878400005</v>
      </c>
      <c r="E10" s="129">
        <v>16438363.671572426</v>
      </c>
      <c r="F10" s="129">
        <v>42384929.251350656</v>
      </c>
      <c r="G10" s="129">
        <v>22727015.706806283</v>
      </c>
      <c r="H10" s="129">
        <v>51802034.038752235</v>
      </c>
      <c r="I10" s="129">
        <v>22438435.863481227</v>
      </c>
      <c r="J10" s="129">
        <v>42509162.494382016</v>
      </c>
      <c r="K10" s="129">
        <v>16293356</v>
      </c>
      <c r="L10" s="151">
        <v>42087045.988764048</v>
      </c>
      <c r="M10" s="151">
        <f>[22]Questionnaire!C21</f>
        <v>13196795.612000002</v>
      </c>
      <c r="N10" s="151">
        <f>[3]Questionnaire!C48</f>
        <v>33495940.141800001</v>
      </c>
      <c r="O10" s="151">
        <f>[23]Questionnaire!C48</f>
        <v>14904922.400599999</v>
      </c>
      <c r="P10" s="89"/>
      <c r="Q10" s="89"/>
      <c r="R10" s="89"/>
      <c r="S10" s="89"/>
      <c r="T10" s="611"/>
      <c r="U10" s="611"/>
    </row>
    <row r="11" spans="1:21">
      <c r="A11" s="128" t="s">
        <v>2303</v>
      </c>
      <c r="B11" s="152">
        <v>25806728.152800001</v>
      </c>
      <c r="C11" s="152">
        <v>26913559.554900002</v>
      </c>
      <c r="D11" s="152">
        <v>32989860.160942245</v>
      </c>
      <c r="E11" s="152">
        <v>12733156.5</v>
      </c>
      <c r="F11" s="152">
        <v>32950044</v>
      </c>
      <c r="G11" s="152">
        <v>16929354</v>
      </c>
      <c r="H11" s="153">
        <v>37696340.170000002</v>
      </c>
      <c r="I11" s="153">
        <v>16436154.27</v>
      </c>
      <c r="J11" s="153">
        <v>37833154.619999997</v>
      </c>
      <c r="K11" s="153">
        <v>14562024</v>
      </c>
      <c r="L11" s="154">
        <v>37457470.93</v>
      </c>
      <c r="M11" s="154">
        <f>[22]Questionnaire!B21</f>
        <v>11997086.92</v>
      </c>
      <c r="N11" s="154">
        <f>[3]Questionnaire!B48</f>
        <v>31599943.530000001</v>
      </c>
      <c r="O11" s="154">
        <f>[23]Questionnaire!B48</f>
        <v>12631290.17</v>
      </c>
      <c r="P11" s="89"/>
      <c r="Q11" s="89"/>
      <c r="R11" s="89"/>
      <c r="S11" s="89"/>
      <c r="T11" s="611"/>
      <c r="U11" s="611"/>
    </row>
    <row r="12" spans="1:21">
      <c r="A12" s="128"/>
      <c r="B12" s="152"/>
      <c r="C12" s="152"/>
      <c r="D12" s="152"/>
      <c r="E12" s="152"/>
      <c r="F12" s="152"/>
      <c r="G12" s="152"/>
      <c r="H12" s="155"/>
      <c r="I12" s="155"/>
      <c r="J12" s="155"/>
      <c r="K12" s="155"/>
      <c r="L12" s="102"/>
      <c r="M12" s="102"/>
      <c r="N12" s="102"/>
      <c r="O12" s="102"/>
      <c r="P12" s="89"/>
      <c r="Q12" s="89"/>
      <c r="R12" s="89"/>
      <c r="S12" s="89"/>
      <c r="T12" s="611"/>
      <c r="U12" s="611"/>
    </row>
    <row r="13" spans="1:21" ht="15.75">
      <c r="A13" s="126"/>
      <c r="B13" s="89"/>
      <c r="C13" s="89"/>
      <c r="D13" s="89"/>
      <c r="E13" s="89"/>
      <c r="F13" s="89"/>
      <c r="G13" s="89"/>
      <c r="H13" s="102"/>
      <c r="I13" s="102"/>
      <c r="J13" s="102"/>
      <c r="K13" s="102"/>
      <c r="L13" s="132"/>
      <c r="M13" s="102"/>
      <c r="N13" s="102"/>
      <c r="O13" s="102"/>
      <c r="P13" s="89"/>
      <c r="Q13" s="89"/>
      <c r="R13" s="89"/>
      <c r="S13" s="89"/>
      <c r="T13" s="611"/>
      <c r="U13" s="611"/>
    </row>
    <row r="14" spans="1:21" ht="15.75">
      <c r="A14" s="83" t="s">
        <v>53</v>
      </c>
      <c r="B14" s="84">
        <v>2009</v>
      </c>
      <c r="C14" s="84">
        <v>2010</v>
      </c>
      <c r="D14" s="84">
        <v>2011</v>
      </c>
      <c r="E14" s="84" t="s">
        <v>1185</v>
      </c>
      <c r="F14" s="84">
        <v>2012</v>
      </c>
      <c r="G14" s="84" t="s">
        <v>2325</v>
      </c>
      <c r="H14" s="105" t="s">
        <v>2913</v>
      </c>
      <c r="I14" s="105" t="s">
        <v>3553</v>
      </c>
      <c r="J14" s="105" t="s">
        <v>4165</v>
      </c>
      <c r="K14" s="105" t="s">
        <v>4674</v>
      </c>
      <c r="L14" s="105" t="s">
        <v>4675</v>
      </c>
      <c r="M14" s="105" t="s">
        <v>5846</v>
      </c>
      <c r="N14" s="105" t="s">
        <v>6494</v>
      </c>
      <c r="O14" s="127" t="s">
        <v>6914</v>
      </c>
      <c r="P14" s="89"/>
      <c r="Q14" s="89"/>
      <c r="R14" s="89"/>
      <c r="S14" s="89"/>
      <c r="T14" s="611"/>
      <c r="U14" s="611"/>
    </row>
    <row r="15" spans="1:21">
      <c r="A15" s="88" t="s">
        <v>54</v>
      </c>
      <c r="B15" s="112">
        <v>120</v>
      </c>
      <c r="C15" s="112">
        <v>369</v>
      </c>
      <c r="D15" s="112">
        <v>402</v>
      </c>
      <c r="E15" s="112">
        <v>415</v>
      </c>
      <c r="F15" s="112">
        <v>424</v>
      </c>
      <c r="G15" s="112">
        <v>424</v>
      </c>
      <c r="H15" s="1039">
        <v>424</v>
      </c>
      <c r="I15" s="118">
        <v>424</v>
      </c>
      <c r="J15" s="118">
        <v>425</v>
      </c>
      <c r="K15" s="118">
        <v>424</v>
      </c>
      <c r="L15" s="118">
        <v>425</v>
      </c>
      <c r="M15" s="113">
        <f>[22]Questionnaire!C43</f>
        <v>423</v>
      </c>
      <c r="N15" s="113">
        <f>[3]Questionnaire!C54</f>
        <v>415</v>
      </c>
      <c r="O15" s="113">
        <f>[23]Questionnaire!C58</f>
        <v>413</v>
      </c>
      <c r="P15" s="89"/>
      <c r="Q15" s="89"/>
      <c r="R15" s="89"/>
      <c r="S15" s="89"/>
      <c r="T15" s="611"/>
      <c r="U15" s="611"/>
    </row>
    <row r="16" spans="1:21">
      <c r="A16" s="88" t="s">
        <v>90</v>
      </c>
      <c r="B16" s="156">
        <v>25</v>
      </c>
      <c r="C16" s="112">
        <v>95</v>
      </c>
      <c r="D16" s="112">
        <v>93</v>
      </c>
      <c r="E16" s="112">
        <v>93</v>
      </c>
      <c r="F16" s="112">
        <v>93</v>
      </c>
      <c r="G16" s="112">
        <v>117</v>
      </c>
      <c r="H16" s="1039">
        <v>117</v>
      </c>
      <c r="I16" s="118">
        <v>117</v>
      </c>
      <c r="J16" s="118">
        <v>117</v>
      </c>
      <c r="K16" s="118">
        <v>117</v>
      </c>
      <c r="L16" s="118" t="s">
        <v>5347</v>
      </c>
      <c r="M16" s="113">
        <f>[22]Questionnaire!C44</f>
        <v>92</v>
      </c>
      <c r="N16" s="113">
        <f>[3]Questionnaire!C55</f>
        <v>0</v>
      </c>
      <c r="O16" s="113">
        <f>[23]Questionnaire!C59</f>
        <v>0</v>
      </c>
      <c r="P16" s="89"/>
      <c r="Q16" s="89"/>
      <c r="R16" s="89"/>
      <c r="S16" s="89"/>
      <c r="T16" s="611"/>
      <c r="U16" s="611"/>
    </row>
    <row r="17" spans="1:21">
      <c r="A17" s="88" t="s">
        <v>1457</v>
      </c>
      <c r="B17" s="156">
        <v>0</v>
      </c>
      <c r="C17" s="156">
        <v>0</v>
      </c>
      <c r="D17" s="156">
        <v>0</v>
      </c>
      <c r="E17" s="156">
        <v>0</v>
      </c>
      <c r="F17" s="112">
        <v>0</v>
      </c>
      <c r="G17" s="112">
        <v>0</v>
      </c>
      <c r="H17" s="1039">
        <v>0</v>
      </c>
      <c r="I17" s="118">
        <v>0</v>
      </c>
      <c r="J17" s="118" t="s">
        <v>1530</v>
      </c>
      <c r="K17" s="118" t="s">
        <v>1003</v>
      </c>
      <c r="L17" s="118">
        <v>0</v>
      </c>
      <c r="M17" s="113" t="s">
        <v>1530</v>
      </c>
      <c r="N17" s="113">
        <f>[3]Questionnaire!C56</f>
        <v>0</v>
      </c>
      <c r="O17" s="113">
        <f>[23]Questionnaire!C60</f>
        <v>0</v>
      </c>
      <c r="P17" s="89"/>
      <c r="Q17" s="89"/>
      <c r="R17" s="89"/>
      <c r="S17" s="89"/>
      <c r="T17" s="611"/>
      <c r="U17" s="611"/>
    </row>
    <row r="18" spans="1:21">
      <c r="A18" s="88" t="s">
        <v>91</v>
      </c>
      <c r="B18" s="112">
        <v>445</v>
      </c>
      <c r="C18" s="112">
        <v>446</v>
      </c>
      <c r="D18" s="112">
        <v>436</v>
      </c>
      <c r="E18" s="112">
        <v>436</v>
      </c>
      <c r="F18" s="112">
        <v>424</v>
      </c>
      <c r="G18" s="112">
        <v>424</v>
      </c>
      <c r="H18" s="1039">
        <v>424</v>
      </c>
      <c r="I18" s="118">
        <v>424</v>
      </c>
      <c r="J18" s="118">
        <v>425</v>
      </c>
      <c r="K18" s="118">
        <v>424</v>
      </c>
      <c r="L18" s="118">
        <v>425</v>
      </c>
      <c r="M18" s="113">
        <f>[22]Questionnaire!C46</f>
        <v>423</v>
      </c>
      <c r="N18" s="113">
        <f>[3]Questionnaire!C57</f>
        <v>415</v>
      </c>
      <c r="O18" s="113">
        <f>[23]Questionnaire!C61</f>
        <v>413</v>
      </c>
      <c r="P18" s="89"/>
      <c r="Q18" s="89"/>
      <c r="R18" s="89"/>
      <c r="S18" s="89"/>
      <c r="T18" s="611"/>
      <c r="U18" s="611"/>
    </row>
    <row r="19" spans="1:21">
      <c r="A19" s="126"/>
      <c r="B19" s="89"/>
      <c r="C19" s="89"/>
      <c r="D19" s="89"/>
      <c r="E19" s="89"/>
      <c r="F19" s="89"/>
      <c r="G19" s="89"/>
      <c r="H19" s="102"/>
      <c r="I19" s="102"/>
      <c r="J19" s="102"/>
      <c r="K19" s="102"/>
      <c r="L19" s="102"/>
      <c r="M19" s="102"/>
      <c r="N19" s="102"/>
      <c r="O19" s="102"/>
      <c r="P19" s="89"/>
      <c r="Q19" s="89"/>
      <c r="R19" s="89"/>
      <c r="S19" s="89"/>
      <c r="T19" s="611"/>
      <c r="U19" s="611"/>
    </row>
    <row r="20" spans="1:21">
      <c r="A20" s="126"/>
      <c r="B20" s="89"/>
      <c r="C20" s="89"/>
      <c r="D20" s="89"/>
      <c r="E20" s="89"/>
      <c r="F20" s="89"/>
      <c r="G20" s="89"/>
      <c r="H20" s="102"/>
      <c r="I20" s="102"/>
      <c r="J20" s="102"/>
      <c r="K20" s="102"/>
      <c r="L20" s="102"/>
      <c r="M20" s="102"/>
      <c r="N20" s="102"/>
      <c r="O20" s="102"/>
      <c r="P20" s="89"/>
      <c r="Q20" s="89"/>
      <c r="R20" s="89"/>
      <c r="S20" s="89"/>
      <c r="T20" s="611"/>
      <c r="U20" s="611"/>
    </row>
    <row r="21" spans="1:21" ht="31.5">
      <c r="A21" s="83" t="s">
        <v>2291</v>
      </c>
      <c r="B21" s="84">
        <v>2009</v>
      </c>
      <c r="C21" s="84">
        <v>2010</v>
      </c>
      <c r="D21" s="84">
        <v>2011</v>
      </c>
      <c r="E21" s="84" t="s">
        <v>1185</v>
      </c>
      <c r="F21" s="84">
        <v>2012</v>
      </c>
      <c r="G21" s="84" t="s">
        <v>2325</v>
      </c>
      <c r="H21" s="105" t="s">
        <v>2913</v>
      </c>
      <c r="I21" s="105" t="s">
        <v>3553</v>
      </c>
      <c r="J21" s="105" t="s">
        <v>4165</v>
      </c>
      <c r="K21" s="105" t="s">
        <v>4674</v>
      </c>
      <c r="L21" s="105" t="s">
        <v>4675</v>
      </c>
      <c r="M21" s="105" t="s">
        <v>5846</v>
      </c>
      <c r="N21" s="105" t="s">
        <v>6494</v>
      </c>
      <c r="O21" s="127" t="s">
        <v>6914</v>
      </c>
      <c r="P21" s="89"/>
      <c r="Q21" s="89"/>
      <c r="R21" s="89"/>
      <c r="S21" s="89"/>
      <c r="T21" s="611"/>
      <c r="U21" s="611"/>
    </row>
    <row r="22" spans="1:21">
      <c r="A22" s="88" t="s">
        <v>2285</v>
      </c>
      <c r="B22" s="129">
        <v>204179748</v>
      </c>
      <c r="C22" s="129">
        <v>198537879</v>
      </c>
      <c r="D22" s="129">
        <v>226754170.03132004</v>
      </c>
      <c r="E22" s="129">
        <v>75761683.449522331</v>
      </c>
      <c r="F22" s="129">
        <v>206869050.68175972</v>
      </c>
      <c r="G22" s="129" t="s">
        <v>2908</v>
      </c>
      <c r="H22" s="129">
        <v>236086000.299299</v>
      </c>
      <c r="I22" s="102" t="s">
        <v>2908</v>
      </c>
      <c r="J22" s="129">
        <v>166067415.73033708</v>
      </c>
      <c r="K22" s="129" t="s">
        <v>2908</v>
      </c>
      <c r="L22" s="108">
        <v>177030569</v>
      </c>
      <c r="M22" s="129" t="s">
        <v>2908</v>
      </c>
      <c r="N22" s="108" t="e">
        <f>[3]Questionnaire!D61</f>
        <v>#VALUE!</v>
      </c>
      <c r="O22" s="129" t="s">
        <v>2908</v>
      </c>
      <c r="P22" s="89"/>
      <c r="Q22" s="89"/>
      <c r="R22" s="89"/>
      <c r="S22" s="89"/>
      <c r="T22" s="611"/>
      <c r="U22" s="611"/>
    </row>
    <row r="23" spans="1:21">
      <c r="A23" s="88" t="s">
        <v>2303</v>
      </c>
      <c r="B23" s="152">
        <v>156422104.94280002</v>
      </c>
      <c r="C23" s="152">
        <v>152099869.10190001</v>
      </c>
      <c r="D23" s="152">
        <v>173716369.66099429</v>
      </c>
      <c r="E23" s="152">
        <v>58685000</v>
      </c>
      <c r="F23" s="152">
        <v>160820000</v>
      </c>
      <c r="G23" s="152" t="s">
        <v>2908</v>
      </c>
      <c r="H23" s="153">
        <v>171800000</v>
      </c>
      <c r="I23" s="102" t="s">
        <v>2908</v>
      </c>
      <c r="J23" s="153">
        <v>147800000</v>
      </c>
      <c r="K23" s="153" t="s">
        <v>2908</v>
      </c>
      <c r="L23" s="153">
        <v>155786900.72</v>
      </c>
      <c r="M23" s="153" t="s">
        <v>2908</v>
      </c>
      <c r="N23" s="108">
        <f>[3]Questionnaire!D62</f>
        <v>0</v>
      </c>
      <c r="O23" s="153" t="s">
        <v>2908</v>
      </c>
      <c r="P23" s="89"/>
      <c r="Q23" s="89"/>
      <c r="R23" s="89"/>
      <c r="S23" s="89"/>
      <c r="T23" s="611"/>
      <c r="U23" s="611"/>
    </row>
    <row r="24" spans="1:21">
      <c r="A24" s="88"/>
      <c r="B24" s="152"/>
      <c r="C24" s="152"/>
      <c r="D24" s="152"/>
      <c r="E24" s="152"/>
      <c r="F24" s="152"/>
      <c r="G24" s="89"/>
      <c r="H24" s="153"/>
      <c r="I24" s="153"/>
      <c r="J24" s="153"/>
      <c r="K24" s="153"/>
      <c r="L24" s="102"/>
      <c r="M24" s="102"/>
      <c r="N24" s="102"/>
      <c r="O24" s="102"/>
      <c r="P24" s="89"/>
      <c r="Q24" s="89"/>
      <c r="R24" s="89"/>
      <c r="S24" s="89"/>
      <c r="T24" s="611"/>
      <c r="U24" s="611"/>
    </row>
    <row r="25" spans="1:21" ht="15.75">
      <c r="A25" s="126"/>
      <c r="B25" s="89"/>
      <c r="C25" s="89"/>
      <c r="D25" s="89"/>
      <c r="E25" s="89"/>
      <c r="F25" s="89"/>
      <c r="G25" s="89"/>
      <c r="H25" s="102"/>
      <c r="I25" s="102"/>
      <c r="J25" s="102"/>
      <c r="K25" s="102"/>
      <c r="L25" s="132"/>
      <c r="M25" s="102"/>
      <c r="N25" s="102"/>
      <c r="O25" s="102"/>
      <c r="P25" s="89"/>
      <c r="Q25" s="89"/>
      <c r="R25" s="89"/>
      <c r="S25" s="89"/>
      <c r="T25" s="611"/>
      <c r="U25" s="611"/>
    </row>
    <row r="26" spans="1:21" ht="15.75">
      <c r="A26" s="83" t="s">
        <v>59</v>
      </c>
      <c r="B26" s="84">
        <v>2009</v>
      </c>
      <c r="C26" s="84">
        <v>2010</v>
      </c>
      <c r="D26" s="84">
        <v>2011</v>
      </c>
      <c r="E26" s="84" t="s">
        <v>1185</v>
      </c>
      <c r="F26" s="84">
        <v>2012</v>
      </c>
      <c r="G26" s="84" t="s">
        <v>2325</v>
      </c>
      <c r="H26" s="105" t="s">
        <v>2913</v>
      </c>
      <c r="I26" s="105" t="s">
        <v>3553</v>
      </c>
      <c r="J26" s="105" t="s">
        <v>4165</v>
      </c>
      <c r="K26" s="105" t="s">
        <v>4674</v>
      </c>
      <c r="L26" s="105" t="s">
        <v>4675</v>
      </c>
      <c r="M26" s="105" t="s">
        <v>5846</v>
      </c>
      <c r="N26" s="105" t="s">
        <v>6494</v>
      </c>
      <c r="O26" s="127" t="s">
        <v>6914</v>
      </c>
      <c r="P26" s="89"/>
      <c r="Q26" s="89"/>
      <c r="R26" s="89"/>
      <c r="S26" s="89"/>
      <c r="T26" s="611"/>
      <c r="U26" s="611"/>
    </row>
    <row r="27" spans="1:21">
      <c r="A27" s="126"/>
      <c r="B27" s="134">
        <v>22600000</v>
      </c>
      <c r="C27" s="134">
        <v>23700000</v>
      </c>
      <c r="D27" s="135">
        <v>22800000</v>
      </c>
      <c r="E27" s="134">
        <v>10021333</v>
      </c>
      <c r="F27" s="134">
        <v>22000000</v>
      </c>
      <c r="G27" s="89" t="s">
        <v>2908</v>
      </c>
      <c r="H27" s="134">
        <v>20300000</v>
      </c>
      <c r="I27" s="102" t="s">
        <v>2908</v>
      </c>
      <c r="J27" s="112">
        <v>21000000</v>
      </c>
      <c r="K27" s="112" t="s">
        <v>2908</v>
      </c>
      <c r="L27" s="113">
        <v>21300000</v>
      </c>
      <c r="M27" s="112" t="s">
        <v>2908</v>
      </c>
      <c r="N27" s="112">
        <f>[3]Questionnaire!C67</f>
        <v>19408138</v>
      </c>
      <c r="O27" s="113">
        <f>[23]Questionnaire!C65</f>
        <v>8521237</v>
      </c>
      <c r="P27" s="89"/>
      <c r="Q27" s="89"/>
      <c r="R27" s="89"/>
      <c r="S27" s="89"/>
      <c r="T27" s="611"/>
      <c r="U27" s="611"/>
    </row>
    <row r="28" spans="1:21">
      <c r="A28" s="126"/>
      <c r="B28" s="89"/>
      <c r="C28" s="89"/>
      <c r="D28" s="89"/>
      <c r="E28" s="89"/>
      <c r="F28" s="89"/>
      <c r="G28" s="89"/>
      <c r="H28" s="102"/>
      <c r="I28" s="102"/>
      <c r="J28" s="102"/>
      <c r="K28" s="102"/>
      <c r="L28" s="102"/>
      <c r="M28" s="102"/>
      <c r="N28" s="102"/>
      <c r="O28" s="102"/>
      <c r="P28" s="89"/>
      <c r="Q28" s="89"/>
      <c r="R28" s="89"/>
      <c r="S28" s="89"/>
      <c r="T28" s="611"/>
      <c r="U28" s="611"/>
    </row>
    <row r="29" spans="1:21" ht="15.75">
      <c r="A29" s="126"/>
      <c r="B29" s="89"/>
      <c r="C29" s="89"/>
      <c r="D29" s="89"/>
      <c r="E29" s="89"/>
      <c r="F29" s="89"/>
      <c r="G29" s="89"/>
      <c r="H29" s="102"/>
      <c r="I29" s="102"/>
      <c r="J29" s="102"/>
      <c r="K29" s="102"/>
      <c r="L29" s="132"/>
      <c r="M29" s="102"/>
      <c r="N29" s="102"/>
      <c r="O29" s="102"/>
      <c r="P29" s="89"/>
      <c r="Q29" s="89"/>
      <c r="R29" s="89"/>
      <c r="S29" s="89"/>
      <c r="T29" s="611"/>
      <c r="U29" s="611"/>
    </row>
    <row r="30" spans="1:21" ht="15.75">
      <c r="A30" s="83" t="s">
        <v>60</v>
      </c>
      <c r="B30" s="84">
        <v>2009</v>
      </c>
      <c r="C30" s="84">
        <v>2010</v>
      </c>
      <c r="D30" s="84">
        <v>2011</v>
      </c>
      <c r="E30" s="84" t="s">
        <v>1185</v>
      </c>
      <c r="F30" s="84">
        <v>2012</v>
      </c>
      <c r="G30" s="84" t="s">
        <v>2325</v>
      </c>
      <c r="H30" s="105" t="s">
        <v>2913</v>
      </c>
      <c r="I30" s="105" t="s">
        <v>3553</v>
      </c>
      <c r="J30" s="105" t="s">
        <v>4165</v>
      </c>
      <c r="K30" s="105" t="s">
        <v>4674</v>
      </c>
      <c r="L30" s="105" t="s">
        <v>4675</v>
      </c>
      <c r="M30" s="105" t="s">
        <v>5846</v>
      </c>
      <c r="N30" s="105" t="s">
        <v>6494</v>
      </c>
      <c r="O30" s="127" t="s">
        <v>6914</v>
      </c>
      <c r="P30" s="89"/>
      <c r="Q30" s="89"/>
      <c r="R30" s="89"/>
      <c r="S30" s="89"/>
      <c r="T30" s="611"/>
      <c r="U30" s="611"/>
    </row>
    <row r="31" spans="1:21" ht="31.5">
      <c r="A31" s="88" t="s">
        <v>2284</v>
      </c>
      <c r="B31" s="136"/>
      <c r="C31" s="137" t="s">
        <v>5333</v>
      </c>
      <c r="D31" s="136"/>
      <c r="E31" s="136"/>
      <c r="F31" s="137">
        <v>11149625</v>
      </c>
      <c r="G31" s="136">
        <v>0</v>
      </c>
      <c r="H31" s="1038">
        <v>11132269</v>
      </c>
      <c r="I31" s="138">
        <v>0</v>
      </c>
      <c r="J31" s="116">
        <v>11204000</v>
      </c>
      <c r="K31" s="116" t="s">
        <v>5334</v>
      </c>
      <c r="L31" s="116" t="s">
        <v>5448</v>
      </c>
      <c r="M31" s="116" t="s">
        <v>5334</v>
      </c>
      <c r="N31" s="116">
        <f>[3]Questionnaire!C90</f>
        <v>9614000</v>
      </c>
      <c r="O31" s="102"/>
      <c r="P31" s="89"/>
      <c r="Q31" s="89"/>
      <c r="R31" s="89"/>
      <c r="S31" s="89"/>
      <c r="T31" s="611"/>
      <c r="U31" s="611"/>
    </row>
    <row r="32" spans="1:21">
      <c r="A32" s="88" t="s">
        <v>61</v>
      </c>
      <c r="B32" s="157">
        <v>0</v>
      </c>
      <c r="C32" s="139">
        <v>0.52</v>
      </c>
      <c r="D32" s="139">
        <v>0.52</v>
      </c>
      <c r="E32" s="139">
        <v>0.52</v>
      </c>
      <c r="F32" s="139">
        <v>0.48699999999999999</v>
      </c>
      <c r="G32" s="89" t="s">
        <v>2908</v>
      </c>
      <c r="H32" s="1026">
        <v>0.502</v>
      </c>
      <c r="I32" s="102" t="s">
        <v>2908</v>
      </c>
      <c r="J32" s="119">
        <v>0.51</v>
      </c>
      <c r="K32" s="119" t="s">
        <v>2908</v>
      </c>
      <c r="L32" s="119">
        <v>0.51600000000000001</v>
      </c>
      <c r="M32" s="119" t="s">
        <v>2908</v>
      </c>
      <c r="N32" s="119">
        <f>[3]Questionnaire!C81</f>
        <v>0.51600000000000001</v>
      </c>
      <c r="O32" s="119" t="s">
        <v>2908</v>
      </c>
      <c r="P32" s="89"/>
      <c r="Q32" s="89"/>
      <c r="R32" s="89"/>
      <c r="S32" s="89"/>
      <c r="T32" s="611"/>
      <c r="U32" s="611"/>
    </row>
    <row r="33" spans="1:21">
      <c r="A33" s="88" t="s">
        <v>62</v>
      </c>
      <c r="B33" s="157">
        <v>0</v>
      </c>
      <c r="C33" s="139">
        <v>0.48</v>
      </c>
      <c r="D33" s="139">
        <v>0.48</v>
      </c>
      <c r="E33" s="139">
        <v>0.48</v>
      </c>
      <c r="F33" s="139">
        <v>0.51300000000000001</v>
      </c>
      <c r="G33" s="89" t="s">
        <v>2908</v>
      </c>
      <c r="H33" s="1026">
        <v>0.498</v>
      </c>
      <c r="I33" s="102" t="s">
        <v>2908</v>
      </c>
      <c r="J33" s="119">
        <v>0.49</v>
      </c>
      <c r="K33" s="119" t="s">
        <v>2908</v>
      </c>
      <c r="L33" s="119">
        <v>0.48399999999999999</v>
      </c>
      <c r="M33" s="119" t="s">
        <v>2908</v>
      </c>
      <c r="N33" s="119">
        <f>[3]Questionnaire!C82</f>
        <v>0.48399999999999999</v>
      </c>
      <c r="O33" s="119" t="s">
        <v>2908</v>
      </c>
      <c r="P33" s="89"/>
      <c r="Q33" s="89"/>
      <c r="R33" s="89"/>
      <c r="S33" s="89"/>
      <c r="T33" s="611"/>
      <c r="U33" s="611"/>
    </row>
    <row r="34" spans="1:21">
      <c r="A34" s="88" t="s">
        <v>92</v>
      </c>
      <c r="B34" s="157">
        <v>0</v>
      </c>
      <c r="C34" s="139">
        <v>5.5E-2</v>
      </c>
      <c r="D34" s="139">
        <v>5.4000000000000006E-2</v>
      </c>
      <c r="E34" s="139">
        <v>5.4000000000000006E-2</v>
      </c>
      <c r="F34" s="139">
        <v>3.9E-2</v>
      </c>
      <c r="G34" s="89" t="s">
        <v>2908</v>
      </c>
      <c r="H34" s="1026">
        <v>7.0000000000000007E-2</v>
      </c>
      <c r="I34" s="102" t="s">
        <v>2908</v>
      </c>
      <c r="J34" s="119">
        <v>8.1000000000000003E-2</v>
      </c>
      <c r="K34" s="119" t="s">
        <v>2908</v>
      </c>
      <c r="L34" s="119">
        <v>6.5000000000000002E-2</v>
      </c>
      <c r="M34" s="119" t="s">
        <v>2908</v>
      </c>
      <c r="N34" s="119">
        <f>[3]Questionnaire!C84</f>
        <v>0.39</v>
      </c>
      <c r="O34" s="119" t="s">
        <v>2908</v>
      </c>
      <c r="P34" s="89"/>
      <c r="Q34" s="89"/>
      <c r="R34" s="89"/>
      <c r="S34" s="89"/>
      <c r="T34" s="611"/>
      <c r="U34" s="611"/>
    </row>
    <row r="35" spans="1:21">
      <c r="A35" s="88" t="s">
        <v>93</v>
      </c>
      <c r="B35" s="157">
        <v>0</v>
      </c>
      <c r="C35" s="139">
        <v>0.124</v>
      </c>
      <c r="D35" s="139">
        <v>0.122</v>
      </c>
      <c r="E35" s="139">
        <v>0.122</v>
      </c>
      <c r="F35" s="139">
        <v>0.04</v>
      </c>
      <c r="G35" s="89" t="s">
        <v>2908</v>
      </c>
      <c r="H35" s="1026">
        <v>9.0999999999999998E-2</v>
      </c>
      <c r="I35" s="102" t="s">
        <v>2908</v>
      </c>
      <c r="J35" s="119">
        <v>8.6999999999999994E-2</v>
      </c>
      <c r="K35" s="119" t="s">
        <v>2908</v>
      </c>
      <c r="L35" s="119">
        <v>0.09</v>
      </c>
      <c r="M35" s="119" t="s">
        <v>2908</v>
      </c>
      <c r="N35" s="119">
        <f>[3]Questionnaire!C85</f>
        <v>3.9E-2</v>
      </c>
      <c r="O35" s="119" t="s">
        <v>2908</v>
      </c>
      <c r="P35" s="89"/>
      <c r="Q35" s="89"/>
      <c r="R35" s="89"/>
      <c r="S35" s="89"/>
      <c r="T35" s="611"/>
      <c r="U35" s="611"/>
    </row>
    <row r="36" spans="1:21">
      <c r="A36" s="88" t="s">
        <v>63</v>
      </c>
      <c r="B36" s="157">
        <v>0</v>
      </c>
      <c r="C36" s="139">
        <v>0.44600000000000001</v>
      </c>
      <c r="D36" s="139">
        <v>0.46600000000000003</v>
      </c>
      <c r="E36" s="139">
        <v>0.46600000000000003</v>
      </c>
      <c r="F36" s="139">
        <v>0.249</v>
      </c>
      <c r="G36" s="89" t="s">
        <v>2908</v>
      </c>
      <c r="H36" s="1026">
        <v>0.441</v>
      </c>
      <c r="I36" s="102" t="s">
        <v>2908</v>
      </c>
      <c r="J36" s="119">
        <v>0.40699999999999997</v>
      </c>
      <c r="K36" s="119" t="s">
        <v>2908</v>
      </c>
      <c r="L36" s="119">
        <v>0.44400000000000001</v>
      </c>
      <c r="M36" s="119" t="s">
        <v>2908</v>
      </c>
      <c r="N36" s="119">
        <f>[3]Questionnaire!C86</f>
        <v>0.248</v>
      </c>
      <c r="O36" s="119" t="s">
        <v>2908</v>
      </c>
      <c r="P36" s="89"/>
      <c r="Q36" s="89"/>
      <c r="R36" s="89"/>
      <c r="S36" s="89"/>
      <c r="T36" s="611"/>
      <c r="U36" s="611"/>
    </row>
    <row r="37" spans="1:21">
      <c r="A37" s="88" t="s">
        <v>64</v>
      </c>
      <c r="B37" s="157">
        <v>0</v>
      </c>
      <c r="C37" s="139">
        <v>0.23499999999999999</v>
      </c>
      <c r="D37" s="139">
        <v>0.21100000000000002</v>
      </c>
      <c r="E37" s="139">
        <v>0.21100000000000002</v>
      </c>
      <c r="F37" s="139">
        <v>0.248</v>
      </c>
      <c r="G37" s="89" t="s">
        <v>2908</v>
      </c>
      <c r="H37" s="1026">
        <v>0.22800000000000001</v>
      </c>
      <c r="I37" s="102" t="s">
        <v>2908</v>
      </c>
      <c r="J37" s="119">
        <v>0.23499999999999999</v>
      </c>
      <c r="K37" s="119" t="s">
        <v>2908</v>
      </c>
      <c r="L37" s="119">
        <v>0.22500000000000001</v>
      </c>
      <c r="M37" s="119" t="s">
        <v>2908</v>
      </c>
      <c r="N37" s="119">
        <f>[3]Questionnaire!C87</f>
        <v>0.23899999999999999</v>
      </c>
      <c r="O37" s="119" t="s">
        <v>2908</v>
      </c>
      <c r="P37" s="89"/>
      <c r="Q37" s="89"/>
      <c r="R37" s="89"/>
      <c r="S37" s="89"/>
      <c r="T37" s="611"/>
      <c r="U37" s="611"/>
    </row>
    <row r="38" spans="1:21">
      <c r="A38" s="88" t="s">
        <v>703</v>
      </c>
      <c r="B38" s="157">
        <v>0</v>
      </c>
      <c r="C38" s="139">
        <v>0.14000000000000001</v>
      </c>
      <c r="D38" s="139">
        <v>0.14699999999999999</v>
      </c>
      <c r="E38" s="139">
        <v>0.14699999999999999</v>
      </c>
      <c r="F38" s="139">
        <v>0.42499999999999999</v>
      </c>
      <c r="G38" s="89" t="s">
        <v>2908</v>
      </c>
      <c r="H38" s="1026">
        <v>0.17</v>
      </c>
      <c r="I38" s="102" t="s">
        <v>2908</v>
      </c>
      <c r="J38" s="119">
        <v>0.19</v>
      </c>
      <c r="K38" s="119" t="s">
        <v>2908</v>
      </c>
      <c r="L38" s="119">
        <v>0.17499999999999999</v>
      </c>
      <c r="M38" s="119" t="s">
        <v>2908</v>
      </c>
      <c r="N38" s="119">
        <f>[3]Questionnaire!C88</f>
        <v>0.436</v>
      </c>
      <c r="O38" s="119" t="s">
        <v>2908</v>
      </c>
      <c r="P38" s="89"/>
      <c r="Q38" s="89"/>
      <c r="R38" s="89"/>
      <c r="S38" s="89"/>
      <c r="T38" s="611"/>
      <c r="U38" s="611"/>
    </row>
    <row r="39" spans="1:21" ht="15.75">
      <c r="A39" s="88"/>
      <c r="B39" s="157"/>
      <c r="C39" s="157"/>
      <c r="D39" s="157"/>
      <c r="E39" s="157"/>
      <c r="F39" s="158"/>
      <c r="G39" s="89"/>
      <c r="H39" s="158"/>
      <c r="I39" s="158"/>
      <c r="J39" s="119"/>
      <c r="K39" s="119"/>
      <c r="L39" s="132"/>
      <c r="M39" s="102"/>
      <c r="N39" s="102"/>
      <c r="O39" s="102"/>
      <c r="P39" s="89"/>
      <c r="Q39" s="89"/>
      <c r="R39" s="89"/>
      <c r="S39" s="89"/>
      <c r="T39" s="611"/>
      <c r="U39" s="611"/>
    </row>
    <row r="40" spans="1:21" ht="15.75">
      <c r="A40" s="126"/>
      <c r="B40" s="89"/>
      <c r="C40" s="89"/>
      <c r="D40" s="89"/>
      <c r="E40" s="89"/>
      <c r="F40" s="89"/>
      <c r="G40" s="89"/>
      <c r="H40" s="102"/>
      <c r="I40" s="102"/>
      <c r="J40" s="102"/>
      <c r="K40" s="102"/>
      <c r="L40" s="159"/>
      <c r="M40" s="102"/>
      <c r="N40" s="102"/>
      <c r="O40" s="102"/>
      <c r="P40" s="89"/>
      <c r="Q40" s="89"/>
      <c r="R40" s="89"/>
      <c r="S40" s="89"/>
      <c r="T40" s="611"/>
      <c r="U40" s="611"/>
    </row>
    <row r="41" spans="1:21" ht="31.5">
      <c r="A41" s="83" t="s">
        <v>67</v>
      </c>
      <c r="B41" s="84">
        <v>2009</v>
      </c>
      <c r="C41" s="84">
        <v>2010</v>
      </c>
      <c r="D41" s="84">
        <v>2011</v>
      </c>
      <c r="E41" s="84" t="s">
        <v>1185</v>
      </c>
      <c r="F41" s="84">
        <v>2012</v>
      </c>
      <c r="G41" s="84" t="s">
        <v>2325</v>
      </c>
      <c r="H41" s="105" t="s">
        <v>2913</v>
      </c>
      <c r="I41" s="105" t="s">
        <v>3553</v>
      </c>
      <c r="J41" s="105" t="s">
        <v>4165</v>
      </c>
      <c r="K41" s="105" t="s">
        <v>4674</v>
      </c>
      <c r="L41" s="105" t="s">
        <v>4675</v>
      </c>
      <c r="M41" s="105" t="s">
        <v>5846</v>
      </c>
      <c r="N41" s="105" t="s">
        <v>6494</v>
      </c>
      <c r="O41" s="127" t="s">
        <v>6914</v>
      </c>
      <c r="P41" s="89"/>
      <c r="Q41" s="89"/>
      <c r="R41" s="89"/>
      <c r="S41" s="89"/>
      <c r="T41" s="611"/>
      <c r="U41" s="611"/>
    </row>
    <row r="42" spans="1:21">
      <c r="A42" s="126"/>
      <c r="B42" s="134"/>
      <c r="C42" s="134" t="s">
        <v>113</v>
      </c>
      <c r="D42" s="134" t="s">
        <v>725</v>
      </c>
      <c r="E42" s="134" t="s">
        <v>725</v>
      </c>
      <c r="F42" s="134" t="s">
        <v>725</v>
      </c>
      <c r="G42" s="89" t="s">
        <v>2908</v>
      </c>
      <c r="H42" s="121" t="s">
        <v>725</v>
      </c>
      <c r="I42" s="102" t="s">
        <v>2908</v>
      </c>
      <c r="J42" s="160" t="s">
        <v>725</v>
      </c>
      <c r="K42" s="160" t="s">
        <v>2908</v>
      </c>
      <c r="L42" s="108" t="s">
        <v>113</v>
      </c>
      <c r="M42" s="160" t="s">
        <v>2908</v>
      </c>
      <c r="N42" s="160" t="str">
        <f>[3]Questionnaire!B96</f>
        <v>5-10 times per year</v>
      </c>
      <c r="O42" s="160" t="s">
        <v>2908</v>
      </c>
      <c r="P42" s="89"/>
      <c r="Q42" s="89"/>
      <c r="R42" s="89"/>
      <c r="S42" s="89"/>
      <c r="T42" s="611"/>
      <c r="U42" s="611"/>
    </row>
    <row r="43" spans="1:21">
      <c r="A43" s="126"/>
      <c r="B43" s="89"/>
      <c r="C43" s="89"/>
      <c r="D43" s="89"/>
      <c r="E43" s="89"/>
      <c r="F43" s="89"/>
      <c r="G43" s="89"/>
      <c r="H43" s="102"/>
      <c r="I43" s="102"/>
      <c r="J43" s="102"/>
      <c r="K43" s="102"/>
      <c r="L43" s="102"/>
      <c r="M43" s="102"/>
      <c r="N43" s="102"/>
      <c r="O43" s="102"/>
      <c r="P43" s="89"/>
      <c r="Q43" s="89"/>
      <c r="R43" s="89"/>
      <c r="S43" s="89"/>
      <c r="T43" s="611"/>
      <c r="U43" s="611"/>
    </row>
    <row r="44" spans="1:21" ht="15.75">
      <c r="A44" s="126"/>
      <c r="B44" s="89"/>
      <c r="C44" s="89"/>
      <c r="D44" s="89"/>
      <c r="E44" s="89"/>
      <c r="F44" s="89"/>
      <c r="G44" s="89"/>
      <c r="H44" s="102"/>
      <c r="I44" s="102"/>
      <c r="J44" s="102"/>
      <c r="K44" s="102"/>
      <c r="L44" s="105"/>
      <c r="M44" s="1369"/>
      <c r="N44" s="1369"/>
      <c r="O44" s="102"/>
      <c r="P44" s="89"/>
      <c r="Q44" s="89"/>
      <c r="R44" s="89"/>
      <c r="S44" s="89"/>
      <c r="T44" s="611"/>
      <c r="U44" s="611"/>
    </row>
    <row r="45" spans="1:21" ht="15.75">
      <c r="A45" s="83" t="s">
        <v>94</v>
      </c>
      <c r="B45" s="84">
        <v>2009</v>
      </c>
      <c r="C45" s="84">
        <v>2010</v>
      </c>
      <c r="D45" s="84">
        <v>2011</v>
      </c>
      <c r="E45" s="84" t="s">
        <v>1185</v>
      </c>
      <c r="F45" s="84">
        <v>2012</v>
      </c>
      <c r="G45" s="84" t="s">
        <v>2325</v>
      </c>
      <c r="H45" s="105" t="s">
        <v>2913</v>
      </c>
      <c r="I45" s="105" t="s">
        <v>3553</v>
      </c>
      <c r="J45" s="105" t="s">
        <v>4165</v>
      </c>
      <c r="K45" s="105" t="s">
        <v>4674</v>
      </c>
      <c r="L45" s="105" t="s">
        <v>4675</v>
      </c>
      <c r="M45" s="105" t="s">
        <v>5846</v>
      </c>
      <c r="N45" s="105" t="s">
        <v>6494</v>
      </c>
      <c r="O45" s="127" t="s">
        <v>6914</v>
      </c>
      <c r="P45" s="89"/>
      <c r="Q45" s="89"/>
      <c r="R45" s="89"/>
      <c r="S45" s="89"/>
      <c r="T45" s="611"/>
      <c r="U45" s="611"/>
    </row>
    <row r="46" spans="1:21" ht="30">
      <c r="A46" s="88" t="s">
        <v>66</v>
      </c>
      <c r="B46" s="161">
        <v>0</v>
      </c>
      <c r="C46" s="139">
        <v>8.0000000000000002E-3</v>
      </c>
      <c r="D46" s="139">
        <v>8.6999999999999994E-3</v>
      </c>
      <c r="E46" s="139">
        <v>8.6999999999999994E-3</v>
      </c>
      <c r="F46" s="139">
        <v>9.1000000000000004E-3</v>
      </c>
      <c r="G46" s="89" t="s">
        <v>2908</v>
      </c>
      <c r="H46" s="1026">
        <v>0.01</v>
      </c>
      <c r="I46" s="102" t="s">
        <v>2908</v>
      </c>
      <c r="J46" s="140">
        <v>0.01</v>
      </c>
      <c r="K46" s="140" t="s">
        <v>2908</v>
      </c>
      <c r="L46" s="139">
        <v>9.7999999999999997E-3</v>
      </c>
      <c r="M46" s="140" t="s">
        <v>2908</v>
      </c>
      <c r="N46" s="140"/>
      <c r="O46" s="120">
        <f>[23]Questionnaire!C126</f>
        <v>0.01</v>
      </c>
      <c r="P46" s="89"/>
      <c r="Q46" s="89"/>
      <c r="R46" s="89"/>
      <c r="S46" s="89"/>
      <c r="T46" s="611"/>
      <c r="U46" s="611"/>
    </row>
    <row r="47" spans="1:21">
      <c r="A47" s="126"/>
      <c r="B47" s="125"/>
      <c r="C47" s="125"/>
      <c r="D47" s="125"/>
      <c r="E47" s="125"/>
      <c r="F47" s="125"/>
      <c r="G47" s="125"/>
      <c r="H47" s="121"/>
      <c r="I47" s="121"/>
      <c r="J47" s="121"/>
      <c r="K47" s="102"/>
      <c r="L47" s="102"/>
      <c r="M47" s="102"/>
      <c r="N47" s="102"/>
      <c r="O47" s="102"/>
      <c r="P47" s="89"/>
      <c r="Q47" s="89"/>
      <c r="R47" s="89"/>
      <c r="S47" s="89"/>
      <c r="T47" s="611"/>
      <c r="U47" s="611"/>
    </row>
    <row r="48" spans="1:21">
      <c r="A48" s="126"/>
      <c r="B48" s="89"/>
      <c r="C48" s="89"/>
      <c r="D48" s="89"/>
      <c r="E48" s="89"/>
      <c r="F48" s="89"/>
      <c r="G48" s="89"/>
      <c r="H48" s="102"/>
      <c r="I48" s="102"/>
      <c r="J48" s="102"/>
      <c r="K48" s="102"/>
      <c r="L48" s="102"/>
      <c r="M48" s="102"/>
      <c r="N48" s="102"/>
      <c r="O48" s="102"/>
      <c r="P48" s="89"/>
      <c r="Q48" s="89"/>
      <c r="R48" s="89"/>
      <c r="S48" s="89"/>
      <c r="T48" s="611"/>
      <c r="U48" s="611"/>
    </row>
    <row r="49" spans="1:27">
      <c r="A49" s="126"/>
      <c r="B49" s="89"/>
      <c r="C49" s="89"/>
      <c r="D49" s="89"/>
      <c r="E49" s="89"/>
      <c r="F49" s="89"/>
      <c r="G49" s="89"/>
      <c r="H49" s="102"/>
      <c r="I49" s="102"/>
      <c r="J49" s="102"/>
      <c r="K49" s="102"/>
      <c r="L49" s="102"/>
      <c r="M49" s="102"/>
      <c r="N49" s="102"/>
      <c r="O49" s="102"/>
      <c r="P49" s="89"/>
      <c r="Q49" s="89"/>
      <c r="R49" s="89"/>
      <c r="S49" s="89"/>
      <c r="T49" s="611"/>
      <c r="U49" s="611"/>
    </row>
    <row r="50" spans="1:27" ht="31.5">
      <c r="A50" s="83" t="s">
        <v>2288</v>
      </c>
      <c r="B50" s="84">
        <v>2009</v>
      </c>
      <c r="C50" s="84">
        <v>2010</v>
      </c>
      <c r="D50" s="84">
        <v>2011</v>
      </c>
      <c r="E50" s="84" t="s">
        <v>2933</v>
      </c>
      <c r="F50" s="84" t="s">
        <v>2915</v>
      </c>
      <c r="G50" s="84" t="s">
        <v>2934</v>
      </c>
      <c r="H50" s="105" t="s">
        <v>2917</v>
      </c>
      <c r="I50" s="105" t="s">
        <v>2935</v>
      </c>
      <c r="J50" s="105" t="s">
        <v>2919</v>
      </c>
      <c r="K50" s="105" t="s">
        <v>2936</v>
      </c>
      <c r="L50" s="105" t="s">
        <v>2921</v>
      </c>
      <c r="M50" s="105" t="s">
        <v>3572</v>
      </c>
      <c r="N50" s="105" t="s">
        <v>3556</v>
      </c>
      <c r="O50" s="105" t="s">
        <v>4197</v>
      </c>
      <c r="P50" s="105" t="s">
        <v>4168</v>
      </c>
      <c r="Q50" s="105" t="s">
        <v>5335</v>
      </c>
      <c r="R50" s="105" t="s">
        <v>5335</v>
      </c>
      <c r="S50" s="84" t="s">
        <v>5189</v>
      </c>
      <c r="T50" s="906" t="s">
        <v>5171</v>
      </c>
      <c r="U50" s="105" t="s">
        <v>5849</v>
      </c>
      <c r="V50" s="105" t="s">
        <v>5850</v>
      </c>
      <c r="W50" s="1368"/>
      <c r="X50" s="105" t="s">
        <v>6510</v>
      </c>
      <c r="Y50" s="105" t="s">
        <v>6508</v>
      </c>
      <c r="Z50" s="127" t="s">
        <v>7052</v>
      </c>
      <c r="AA50" s="127" t="s">
        <v>6919</v>
      </c>
    </row>
    <row r="51" spans="1:27" ht="30">
      <c r="A51" s="88" t="s">
        <v>46</v>
      </c>
      <c r="B51" s="852">
        <v>0</v>
      </c>
      <c r="C51" s="852">
        <v>2790046.66666666</v>
      </c>
      <c r="D51" s="853">
        <v>2633846.4350000001</v>
      </c>
      <c r="E51" s="162">
        <v>970000</v>
      </c>
      <c r="F51" s="852">
        <v>1252259.2305706171</v>
      </c>
      <c r="G51" s="162">
        <v>1986166.375</v>
      </c>
      <c r="H51" s="852">
        <v>2554883.4255209672</v>
      </c>
      <c r="I51" s="162">
        <v>970000</v>
      </c>
      <c r="J51" s="852">
        <v>1302188.2131829776</v>
      </c>
      <c r="K51" s="162">
        <v>2184783.0125000002</v>
      </c>
      <c r="L51" s="852">
        <v>3002312.7834272366</v>
      </c>
      <c r="M51" s="162">
        <v>1200000</v>
      </c>
      <c r="N51" s="852">
        <v>1638225.2559726962</v>
      </c>
      <c r="O51" s="162">
        <v>2435689</v>
      </c>
      <c r="P51" s="852">
        <v>2736729.2134831459</v>
      </c>
      <c r="Q51" s="162">
        <v>1250000</v>
      </c>
      <c r="R51" s="852">
        <v>1398617</v>
      </c>
      <c r="S51" s="163">
        <v>2600000</v>
      </c>
      <c r="T51" s="1024">
        <v>2921348.3146067415</v>
      </c>
      <c r="U51" s="163">
        <f>[22]Questionnaire!C56</f>
        <v>1250000</v>
      </c>
      <c r="V51" s="1024">
        <v>2921348.3146067415</v>
      </c>
      <c r="W51" s="107" t="s">
        <v>6592</v>
      </c>
      <c r="X51" s="163">
        <f>[3]Questionnaire!D108</f>
        <v>2600000</v>
      </c>
      <c r="Y51" s="1024">
        <f>[3]Questionnaire!E108</f>
        <v>2756000</v>
      </c>
      <c r="Z51" s="163">
        <f>[23]Questionnaire!C79</f>
        <v>1200000</v>
      </c>
      <c r="AA51" s="1024">
        <f>[23]Questionnaire!D79</f>
        <v>1416000</v>
      </c>
    </row>
    <row r="52" spans="1:27" ht="30">
      <c r="A52" s="88" t="s">
        <v>47</v>
      </c>
      <c r="B52" s="852">
        <v>0</v>
      </c>
      <c r="C52" s="852">
        <v>0</v>
      </c>
      <c r="D52" s="853">
        <v>3257067.7776162941</v>
      </c>
      <c r="E52" s="162">
        <v>1200000</v>
      </c>
      <c r="F52" s="852">
        <v>1549186.676994578</v>
      </c>
      <c r="G52" s="162">
        <v>2456134.132790226</v>
      </c>
      <c r="H52" s="852">
        <v>3159421.3182277158</v>
      </c>
      <c r="I52" s="162">
        <v>1200000</v>
      </c>
      <c r="J52" s="852">
        <v>1610954.4905356423</v>
      </c>
      <c r="K52" s="162">
        <v>2701747.5460692532</v>
      </c>
      <c r="L52" s="852">
        <v>3712721.6518747467</v>
      </c>
      <c r="M52" s="162">
        <v>1200000</v>
      </c>
      <c r="N52" s="852">
        <v>1638225.2559726962</v>
      </c>
      <c r="O52" s="162">
        <v>2652125</v>
      </c>
      <c r="P52" s="852">
        <v>2979915.7303370787</v>
      </c>
      <c r="Q52" s="162">
        <v>1250000</v>
      </c>
      <c r="R52" s="852">
        <v>1398617</v>
      </c>
      <c r="S52" s="163">
        <v>2600000</v>
      </c>
      <c r="T52" s="1024">
        <v>2921348.3146067415</v>
      </c>
      <c r="U52" s="163">
        <v>0</v>
      </c>
      <c r="V52" s="1024">
        <v>2921348.3146067415</v>
      </c>
      <c r="W52" s="107" t="s">
        <v>6593</v>
      </c>
      <c r="X52" s="163">
        <f>[3]Questionnaire!D109</f>
        <v>0</v>
      </c>
      <c r="Y52" s="1024">
        <f>[3]Questionnaire!E109</f>
        <v>0</v>
      </c>
      <c r="Z52" s="163">
        <f>[23]Questionnaire!C80</f>
        <v>0</v>
      </c>
      <c r="AA52" s="1024">
        <f>[23]Questionnaire!D80</f>
        <v>0</v>
      </c>
    </row>
    <row r="53" spans="1:27">
      <c r="A53" s="88" t="s">
        <v>48</v>
      </c>
      <c r="B53" s="852">
        <v>0</v>
      </c>
      <c r="C53" s="852">
        <v>0</v>
      </c>
      <c r="D53" s="853">
        <v>0</v>
      </c>
      <c r="E53" s="162">
        <v>0</v>
      </c>
      <c r="F53" s="852">
        <v>0</v>
      </c>
      <c r="G53" s="162">
        <v>0</v>
      </c>
      <c r="H53" s="852">
        <v>0</v>
      </c>
      <c r="I53" s="162">
        <v>0</v>
      </c>
      <c r="J53" s="852">
        <v>0</v>
      </c>
      <c r="K53" s="162">
        <v>0</v>
      </c>
      <c r="L53" s="852">
        <v>0</v>
      </c>
      <c r="M53" s="162">
        <v>0</v>
      </c>
      <c r="N53" s="852">
        <v>0</v>
      </c>
      <c r="O53" s="162">
        <v>0</v>
      </c>
      <c r="P53" s="852">
        <v>0</v>
      </c>
      <c r="Q53" s="162">
        <v>0</v>
      </c>
      <c r="R53" s="852">
        <v>0</v>
      </c>
      <c r="S53" s="163" t="s">
        <v>1530</v>
      </c>
      <c r="T53" s="1024" t="s">
        <v>1530</v>
      </c>
      <c r="U53" s="163" t="s">
        <v>1530</v>
      </c>
      <c r="V53" s="1024" t="s">
        <v>1530</v>
      </c>
      <c r="W53" s="107" t="s">
        <v>5190</v>
      </c>
      <c r="X53" s="163">
        <f>[3]Questionnaire!D110</f>
        <v>0</v>
      </c>
      <c r="Y53" s="1024">
        <f>[3]Questionnaire!E110</f>
        <v>0</v>
      </c>
      <c r="Z53" s="163">
        <f>[23]Questionnaire!C81</f>
        <v>0</v>
      </c>
      <c r="AA53" s="1024">
        <f>[23]Questionnaire!D81</f>
        <v>0</v>
      </c>
    </row>
    <row r="54" spans="1:27">
      <c r="A54" s="88" t="s">
        <v>50</v>
      </c>
      <c r="B54" s="852">
        <v>0</v>
      </c>
      <c r="C54" s="852">
        <v>0</v>
      </c>
      <c r="D54" s="853">
        <v>0</v>
      </c>
      <c r="E54" s="162">
        <v>0</v>
      </c>
      <c r="F54" s="852">
        <v>0</v>
      </c>
      <c r="G54" s="162">
        <v>0</v>
      </c>
      <c r="H54" s="852">
        <v>0</v>
      </c>
      <c r="I54" s="162">
        <v>0</v>
      </c>
      <c r="J54" s="852">
        <v>0</v>
      </c>
      <c r="K54" s="162">
        <v>0</v>
      </c>
      <c r="L54" s="852">
        <v>0</v>
      </c>
      <c r="M54" s="162">
        <v>0</v>
      </c>
      <c r="N54" s="852">
        <v>0</v>
      </c>
      <c r="O54" s="162">
        <v>0</v>
      </c>
      <c r="P54" s="852">
        <v>0</v>
      </c>
      <c r="Q54" s="162">
        <v>0</v>
      </c>
      <c r="R54" s="852">
        <v>0</v>
      </c>
      <c r="S54" s="163">
        <v>0</v>
      </c>
      <c r="T54" s="1024">
        <v>0</v>
      </c>
      <c r="U54" s="163">
        <v>0</v>
      </c>
      <c r="V54" s="1024">
        <v>0</v>
      </c>
      <c r="W54" s="107" t="s">
        <v>6594</v>
      </c>
      <c r="X54" s="163">
        <f>[3]Questionnaire!D111</f>
        <v>0</v>
      </c>
      <c r="Y54" s="1024">
        <f>[3]Questionnaire!E111</f>
        <v>0</v>
      </c>
      <c r="Z54" s="163">
        <f>[23]Questionnaire!C82</f>
        <v>0</v>
      </c>
      <c r="AA54" s="1024">
        <f>[23]Questionnaire!D82</f>
        <v>0</v>
      </c>
    </row>
    <row r="55" spans="1:27">
      <c r="A55" s="88" t="s">
        <v>51</v>
      </c>
      <c r="B55" s="852">
        <v>0</v>
      </c>
      <c r="C55" s="852">
        <v>0</v>
      </c>
      <c r="D55" s="853">
        <v>0</v>
      </c>
      <c r="E55" s="162">
        <v>0</v>
      </c>
      <c r="F55" s="852">
        <v>0</v>
      </c>
      <c r="G55" s="162">
        <v>0</v>
      </c>
      <c r="H55" s="852">
        <v>0</v>
      </c>
      <c r="I55" s="162">
        <v>0</v>
      </c>
      <c r="J55" s="852">
        <v>0</v>
      </c>
      <c r="K55" s="162">
        <v>0</v>
      </c>
      <c r="L55" s="852">
        <v>0</v>
      </c>
      <c r="M55" s="162">
        <v>0</v>
      </c>
      <c r="N55" s="852">
        <v>0</v>
      </c>
      <c r="O55" s="162">
        <v>0</v>
      </c>
      <c r="P55" s="852">
        <v>0</v>
      </c>
      <c r="Q55" s="162">
        <v>0</v>
      </c>
      <c r="R55" s="852">
        <v>0</v>
      </c>
      <c r="S55" s="163" t="s">
        <v>1530</v>
      </c>
      <c r="T55" s="1024" t="s">
        <v>1530</v>
      </c>
      <c r="U55" s="163" t="s">
        <v>1530</v>
      </c>
      <c r="V55" s="1024" t="s">
        <v>1530</v>
      </c>
      <c r="W55" s="107" t="s">
        <v>6500</v>
      </c>
      <c r="X55" s="163">
        <f>[3]Questionnaire!D112</f>
        <v>0</v>
      </c>
      <c r="Y55" s="1024">
        <f>[3]Questionnaire!E112</f>
        <v>0</v>
      </c>
      <c r="Z55" s="163">
        <f>[23]Questionnaire!C83</f>
        <v>0</v>
      </c>
      <c r="AA55" s="1024">
        <f>[23]Questionnaire!D83</f>
        <v>0</v>
      </c>
    </row>
    <row r="56" spans="1:27">
      <c r="A56" s="88" t="s">
        <v>5190</v>
      </c>
      <c r="B56" s="852"/>
      <c r="C56" s="852"/>
      <c r="D56" s="853"/>
      <c r="E56" s="162"/>
      <c r="F56" s="852"/>
      <c r="G56" s="162"/>
      <c r="H56" s="852"/>
      <c r="I56" s="162"/>
      <c r="J56" s="852"/>
      <c r="K56" s="162"/>
      <c r="L56" s="852"/>
      <c r="M56" s="162"/>
      <c r="N56" s="852"/>
      <c r="O56" s="162"/>
      <c r="P56" s="852"/>
      <c r="Q56" s="162"/>
      <c r="R56" s="852"/>
      <c r="S56" s="163">
        <v>0</v>
      </c>
      <c r="T56" s="1024">
        <v>0</v>
      </c>
      <c r="U56" s="163">
        <v>0</v>
      </c>
      <c r="V56" s="1024">
        <v>0</v>
      </c>
      <c r="W56" s="107" t="s">
        <v>49</v>
      </c>
      <c r="X56" s="163">
        <f>[3]Questionnaire!D113</f>
        <v>2600000</v>
      </c>
      <c r="Y56" s="1024">
        <f>[3]Questionnaire!E113</f>
        <v>2756000</v>
      </c>
      <c r="Z56" s="163">
        <f>[23]Questionnaire!C84</f>
        <v>0</v>
      </c>
      <c r="AA56" s="1024">
        <f>[23]Questionnaire!D84</f>
        <v>0</v>
      </c>
    </row>
    <row r="57" spans="1:27">
      <c r="A57" s="88" t="s">
        <v>5177</v>
      </c>
      <c r="B57" s="852"/>
      <c r="C57" s="852"/>
      <c r="D57" s="853"/>
      <c r="E57" s="162"/>
      <c r="F57" s="852"/>
      <c r="G57" s="162"/>
      <c r="H57" s="852"/>
      <c r="I57" s="162"/>
      <c r="J57" s="852"/>
      <c r="K57" s="162"/>
      <c r="L57" s="852"/>
      <c r="M57" s="162"/>
      <c r="N57" s="852"/>
      <c r="O57" s="162"/>
      <c r="P57" s="852"/>
      <c r="Q57" s="162"/>
      <c r="R57" s="852"/>
      <c r="S57" s="163">
        <v>0</v>
      </c>
      <c r="T57" s="1024">
        <v>0</v>
      </c>
      <c r="U57" s="163">
        <v>0</v>
      </c>
      <c r="V57" s="1024">
        <v>0</v>
      </c>
      <c r="W57" s="107"/>
      <c r="X57" s="163">
        <f>[3]Questionnaire!D114</f>
        <v>0</v>
      </c>
      <c r="Y57" s="1024">
        <f>[3]Questionnaire!E114</f>
        <v>0</v>
      </c>
      <c r="Z57" s="163">
        <f>[3]Questionnaire!F114</f>
        <v>0</v>
      </c>
      <c r="AA57" s="1024">
        <f>[3]Questionnaire!G114</f>
        <v>0</v>
      </c>
    </row>
    <row r="58" spans="1:27">
      <c r="A58" s="88" t="s">
        <v>49</v>
      </c>
      <c r="B58" s="852">
        <v>0</v>
      </c>
      <c r="C58" s="852">
        <v>3239718.4879333256</v>
      </c>
      <c r="D58" s="853">
        <v>0</v>
      </c>
      <c r="E58" s="162">
        <v>0</v>
      </c>
      <c r="F58" s="852">
        <v>0</v>
      </c>
      <c r="G58" s="162">
        <v>0</v>
      </c>
      <c r="H58" s="852">
        <v>0</v>
      </c>
      <c r="I58" s="162">
        <v>0</v>
      </c>
      <c r="J58" s="852">
        <v>0</v>
      </c>
      <c r="K58" s="162">
        <v>0</v>
      </c>
      <c r="L58" s="852">
        <v>0</v>
      </c>
      <c r="M58" s="162">
        <v>0</v>
      </c>
      <c r="N58" s="852">
        <v>0</v>
      </c>
      <c r="O58" s="162">
        <v>0</v>
      </c>
      <c r="P58" s="852">
        <v>0</v>
      </c>
      <c r="Q58" s="162">
        <v>0</v>
      </c>
      <c r="R58" s="852">
        <v>0</v>
      </c>
      <c r="S58" s="163">
        <v>0</v>
      </c>
      <c r="T58" s="1024">
        <v>0</v>
      </c>
      <c r="U58" s="163">
        <v>0</v>
      </c>
      <c r="V58" s="1024">
        <v>0</v>
      </c>
      <c r="W58" s="107"/>
      <c r="X58" s="163">
        <f>[3]Questionnaire!D115</f>
        <v>0</v>
      </c>
      <c r="Y58" s="1024">
        <f>[3]Questionnaire!E115</f>
        <v>0</v>
      </c>
      <c r="Z58" s="163">
        <f>[3]Questionnaire!F115</f>
        <v>0</v>
      </c>
      <c r="AA58" s="1024">
        <f>[3]Questionnaire!G115</f>
        <v>0</v>
      </c>
    </row>
    <row r="59" spans="1:27">
      <c r="A59" s="88" t="s">
        <v>479</v>
      </c>
      <c r="B59" s="852">
        <v>0</v>
      </c>
      <c r="C59" s="852">
        <v>0</v>
      </c>
      <c r="D59" s="853">
        <v>5890914.2126162937</v>
      </c>
      <c r="E59" s="162">
        <v>2170000</v>
      </c>
      <c r="F59" s="852">
        <v>2801445.9075651951</v>
      </c>
      <c r="G59" s="162">
        <v>4442300.5077902265</v>
      </c>
      <c r="H59" s="852">
        <v>5714304.7437486835</v>
      </c>
      <c r="I59" s="162">
        <v>2170000</v>
      </c>
      <c r="J59" s="852">
        <v>2913142.7037186199</v>
      </c>
      <c r="K59" s="162">
        <v>4886530.5585692534</v>
      </c>
      <c r="L59" s="852">
        <v>6715034.4353019837</v>
      </c>
      <c r="M59" s="162">
        <v>2400000</v>
      </c>
      <c r="N59" s="852">
        <v>3276450.5119453925</v>
      </c>
      <c r="O59" s="162">
        <v>0</v>
      </c>
      <c r="P59" s="852">
        <v>0</v>
      </c>
      <c r="Q59" s="162">
        <v>2500000</v>
      </c>
      <c r="R59" s="852">
        <v>2797234</v>
      </c>
      <c r="S59" s="163">
        <v>5200000</v>
      </c>
      <c r="T59" s="1024">
        <v>5842696.6292134831</v>
      </c>
      <c r="U59" s="163">
        <f>SUM(U51:U58)</f>
        <v>1250000</v>
      </c>
      <c r="V59" s="1024">
        <v>5842696.6292134831</v>
      </c>
      <c r="W59" s="107" t="s">
        <v>479</v>
      </c>
      <c r="X59" s="163">
        <f>SUM(X51:X58)</f>
        <v>5200000</v>
      </c>
      <c r="Y59" s="1024">
        <f>SUM(Y51:Y58)</f>
        <v>5512000</v>
      </c>
      <c r="Z59" s="163">
        <f>[23]Questionnaire!C90</f>
        <v>1200000</v>
      </c>
      <c r="AA59" s="1024">
        <f>[23]Questionnaire!D90</f>
        <v>1416000</v>
      </c>
    </row>
    <row r="60" spans="1:27">
      <c r="A60" s="126"/>
      <c r="B60" s="146"/>
      <c r="C60" s="125"/>
      <c r="D60" s="125"/>
      <c r="E60" s="125"/>
      <c r="F60" s="125"/>
      <c r="G60" s="125"/>
      <c r="H60" s="121"/>
      <c r="I60" s="121"/>
      <c r="J60" s="121"/>
      <c r="K60" s="121"/>
      <c r="L60" s="102"/>
      <c r="M60" s="102"/>
      <c r="N60" s="102"/>
      <c r="O60" s="102"/>
      <c r="P60" s="89"/>
      <c r="Q60" s="89"/>
      <c r="R60" s="89"/>
      <c r="S60" s="89"/>
      <c r="U60" s="611"/>
    </row>
    <row r="61" spans="1:27" ht="15.75" customHeight="1">
      <c r="A61" s="83"/>
      <c r="B61" s="1460">
        <v>2010</v>
      </c>
      <c r="C61" s="1460"/>
      <c r="D61" s="1460">
        <v>2011</v>
      </c>
      <c r="E61" s="1460"/>
      <c r="F61" s="1460" t="s">
        <v>1185</v>
      </c>
      <c r="G61" s="1460"/>
      <c r="H61" s="1464">
        <v>2012</v>
      </c>
      <c r="I61" s="1464"/>
      <c r="J61" s="1464" t="s">
        <v>2325</v>
      </c>
      <c r="K61" s="1464"/>
      <c r="L61" s="1464" t="s">
        <v>2913</v>
      </c>
      <c r="M61" s="1464"/>
      <c r="N61" s="1464" t="s">
        <v>3553</v>
      </c>
      <c r="O61" s="1464"/>
      <c r="P61" s="1464" t="s">
        <v>4165</v>
      </c>
      <c r="Q61" s="1464"/>
      <c r="R61" s="1464" t="s">
        <v>4674</v>
      </c>
      <c r="S61" s="1464"/>
      <c r="T61" s="1460" t="s">
        <v>4675</v>
      </c>
      <c r="U61" s="1463"/>
      <c r="V61" s="1464" t="s">
        <v>5846</v>
      </c>
      <c r="W61" s="1464"/>
      <c r="X61" s="1464" t="s">
        <v>6494</v>
      </c>
      <c r="Y61" s="1464"/>
      <c r="Z61" s="1472" t="s">
        <v>6914</v>
      </c>
      <c r="AA61" s="1472"/>
    </row>
    <row r="62" spans="1:27" ht="15.75">
      <c r="A62" s="83" t="s">
        <v>2326</v>
      </c>
      <c r="B62" s="781" t="s">
        <v>95</v>
      </c>
      <c r="C62" s="781" t="s">
        <v>96</v>
      </c>
      <c r="D62" s="781" t="s">
        <v>95</v>
      </c>
      <c r="E62" s="781" t="s">
        <v>96</v>
      </c>
      <c r="F62" s="781" t="s">
        <v>95</v>
      </c>
      <c r="G62" s="781" t="s">
        <v>96</v>
      </c>
      <c r="H62" s="782" t="s">
        <v>95</v>
      </c>
      <c r="I62" s="782" t="s">
        <v>96</v>
      </c>
      <c r="J62" s="782" t="s">
        <v>95</v>
      </c>
      <c r="K62" s="782" t="s">
        <v>96</v>
      </c>
      <c r="L62" s="782" t="s">
        <v>95</v>
      </c>
      <c r="M62" s="782" t="s">
        <v>96</v>
      </c>
      <c r="N62" s="782" t="s">
        <v>95</v>
      </c>
      <c r="O62" s="782" t="s">
        <v>96</v>
      </c>
      <c r="P62" s="782" t="s">
        <v>95</v>
      </c>
      <c r="Q62" s="782" t="s">
        <v>96</v>
      </c>
      <c r="R62" s="782" t="s">
        <v>95</v>
      </c>
      <c r="S62" s="782" t="s">
        <v>96</v>
      </c>
      <c r="T62" s="1348" t="s">
        <v>95</v>
      </c>
      <c r="U62" s="1351" t="s">
        <v>96</v>
      </c>
      <c r="V62" s="1349" t="s">
        <v>95</v>
      </c>
      <c r="W62" s="1349" t="s">
        <v>96</v>
      </c>
      <c r="X62" s="1349" t="s">
        <v>95</v>
      </c>
      <c r="Y62" s="1349" t="s">
        <v>96</v>
      </c>
      <c r="Z62" s="785" t="s">
        <v>95</v>
      </c>
      <c r="AA62" s="785" t="s">
        <v>96</v>
      </c>
    </row>
    <row r="63" spans="1:27" ht="38.25">
      <c r="A63" s="88" t="s">
        <v>2922</v>
      </c>
      <c r="B63" s="1018">
        <v>0</v>
      </c>
      <c r="C63" s="1017">
        <v>0</v>
      </c>
      <c r="D63" s="1018">
        <v>0</v>
      </c>
      <c r="E63" s="1017">
        <v>0</v>
      </c>
      <c r="F63" s="1018">
        <v>0</v>
      </c>
      <c r="G63" s="1017">
        <v>0</v>
      </c>
      <c r="H63" s="1018">
        <v>0</v>
      </c>
      <c r="I63" s="1017">
        <v>0</v>
      </c>
      <c r="J63" s="164" t="s">
        <v>748</v>
      </c>
      <c r="K63" s="859" t="s">
        <v>2376</v>
      </c>
      <c r="L63" s="1018">
        <v>0</v>
      </c>
      <c r="M63" s="1017">
        <v>0</v>
      </c>
      <c r="N63" s="1018" t="s">
        <v>748</v>
      </c>
      <c r="O63" s="1017"/>
      <c r="P63" s="1018" t="s">
        <v>4212</v>
      </c>
      <c r="Q63" s="1017" t="s">
        <v>3050</v>
      </c>
      <c r="R63" s="1018" t="s">
        <v>3223</v>
      </c>
      <c r="S63" s="1017" t="s">
        <v>1049</v>
      </c>
      <c r="T63" s="613" t="s">
        <v>1610</v>
      </c>
      <c r="U63" s="1031" t="s">
        <v>752</v>
      </c>
      <c r="V63" s="81" t="str">
        <f>[22]Questionnaire!C86</f>
        <v>PEUGEOT</v>
      </c>
      <c r="W63" s="81" t="str">
        <f>[22]Questionnaire!D86</f>
        <v>AUTOMOTIVE</v>
      </c>
      <c r="X63" s="81" t="str">
        <f>[3]Questionnaire!C140</f>
        <v xml:space="preserve">COCA-COLA </v>
      </c>
      <c r="Y63" s="81" t="str">
        <f>[3]Questionnaire!D140</f>
        <v>SOFT DRINKS</v>
      </c>
      <c r="Z63" s="81" t="str">
        <f>[23]Questionnaire!C110</f>
        <v>Peugeot</v>
      </c>
      <c r="AA63" s="81" t="str">
        <f>[23]Questionnaire!D110</f>
        <v>Automotive</v>
      </c>
    </row>
    <row r="64" spans="1:27" ht="30">
      <c r="A64" s="88" t="s">
        <v>2923</v>
      </c>
      <c r="B64" s="1018">
        <v>0</v>
      </c>
      <c r="C64" s="1017">
        <v>0</v>
      </c>
      <c r="D64" s="1018">
        <v>0</v>
      </c>
      <c r="E64" s="1017">
        <v>0</v>
      </c>
      <c r="F64" s="1018">
        <v>0</v>
      </c>
      <c r="G64" s="1017">
        <v>0</v>
      </c>
      <c r="H64" s="1018">
        <v>0</v>
      </c>
      <c r="I64" s="1017">
        <v>0</v>
      </c>
      <c r="J64" s="164" t="s">
        <v>2367</v>
      </c>
      <c r="K64" s="859" t="s">
        <v>2717</v>
      </c>
      <c r="L64" s="1018">
        <v>0</v>
      </c>
      <c r="M64" s="1017">
        <v>0</v>
      </c>
      <c r="N64" s="1018" t="s">
        <v>1610</v>
      </c>
      <c r="O64" s="1017"/>
      <c r="P64" s="1018" t="s">
        <v>168</v>
      </c>
      <c r="Q64" s="1017" t="s">
        <v>543</v>
      </c>
      <c r="R64" s="1018" t="s">
        <v>5336</v>
      </c>
      <c r="S64" s="1017" t="s">
        <v>5337</v>
      </c>
      <c r="T64" s="613" t="s">
        <v>882</v>
      </c>
      <c r="U64" s="1031" t="s">
        <v>3588</v>
      </c>
      <c r="V64" s="81" t="str">
        <f>[22]Questionnaire!C87</f>
        <v> KFD</v>
      </c>
      <c r="W64" s="81" t="str">
        <f>[22]Questionnaire!D87</f>
        <v>FILM DISTRIBUTOR</v>
      </c>
      <c r="X64" s="81" t="str">
        <f>[3]Questionnaire!C141</f>
        <v>UNILEVER</v>
      </c>
      <c r="Y64" s="81" t="str">
        <f>[3]Questionnaire!D141</f>
        <v>RETAIL</v>
      </c>
      <c r="Z64" s="81" t="str">
        <f>[23]Questionnaire!C111</f>
        <v>Ikea</v>
      </c>
      <c r="AA64" s="81" t="str">
        <f>[23]Questionnaire!D111</f>
        <v>Retail</v>
      </c>
    </row>
    <row r="65" spans="1:27">
      <c r="A65" s="88" t="s">
        <v>2924</v>
      </c>
      <c r="B65" s="1018">
        <v>0</v>
      </c>
      <c r="C65" s="1017">
        <v>0</v>
      </c>
      <c r="D65" s="1018">
        <v>0</v>
      </c>
      <c r="E65" s="1017">
        <v>0</v>
      </c>
      <c r="F65" s="1018">
        <v>0</v>
      </c>
      <c r="G65" s="1017">
        <v>0</v>
      </c>
      <c r="H65" s="1018">
        <v>0</v>
      </c>
      <c r="I65" s="1017">
        <v>0</v>
      </c>
      <c r="J65" s="164" t="s">
        <v>2368</v>
      </c>
      <c r="K65" s="859" t="s">
        <v>2717</v>
      </c>
      <c r="L65" s="1018">
        <v>0</v>
      </c>
      <c r="M65" s="1017">
        <v>0</v>
      </c>
      <c r="N65" s="1018" t="s">
        <v>2367</v>
      </c>
      <c r="O65" s="1017" t="s">
        <v>752</v>
      </c>
      <c r="P65" s="1018" t="s">
        <v>1396</v>
      </c>
      <c r="Q65" s="1017" t="s">
        <v>209</v>
      </c>
      <c r="R65" s="1018" t="s">
        <v>5338</v>
      </c>
      <c r="S65" s="1017" t="s">
        <v>5337</v>
      </c>
      <c r="T65" s="613" t="s">
        <v>4693</v>
      </c>
      <c r="U65" s="1031" t="s">
        <v>1049</v>
      </c>
      <c r="V65" s="81" t="str">
        <f>[22]Questionnaire!C88</f>
        <v>20TH CENTURY FOX</v>
      </c>
      <c r="W65" s="81" t="str">
        <f>[22]Questionnaire!D88</f>
        <v>FILM DISTRIBUTOR</v>
      </c>
      <c r="X65" s="81" t="str">
        <f>[3]Questionnaire!C142</f>
        <v>D'IETEREN GROUP</v>
      </c>
      <c r="Y65" s="81" t="str">
        <f>[3]Questionnaire!D142</f>
        <v>AUTOMOTIVE</v>
      </c>
    </row>
    <row r="66" spans="1:27">
      <c r="A66" s="88" t="s">
        <v>2925</v>
      </c>
      <c r="B66" s="1018">
        <v>0</v>
      </c>
      <c r="C66" s="1017">
        <v>0</v>
      </c>
      <c r="D66" s="1018">
        <v>0</v>
      </c>
      <c r="E66" s="1017">
        <v>0</v>
      </c>
      <c r="F66" s="1018">
        <v>0</v>
      </c>
      <c r="G66" s="1017">
        <v>0</v>
      </c>
      <c r="H66" s="1018">
        <v>0</v>
      </c>
      <c r="I66" s="1017">
        <v>0</v>
      </c>
      <c r="J66" s="164" t="s">
        <v>2369</v>
      </c>
      <c r="K66" s="859" t="s">
        <v>2717</v>
      </c>
      <c r="L66" s="1018">
        <v>0</v>
      </c>
      <c r="M66" s="1017">
        <v>0</v>
      </c>
      <c r="N66" s="1018" t="s">
        <v>2374</v>
      </c>
      <c r="O66" s="1017" t="s">
        <v>3586</v>
      </c>
      <c r="P66" s="1018" t="s">
        <v>4213</v>
      </c>
      <c r="Q66" s="1017" t="s">
        <v>4214</v>
      </c>
      <c r="R66" s="1018" t="s">
        <v>2367</v>
      </c>
      <c r="S66" s="1017" t="s">
        <v>5337</v>
      </c>
      <c r="T66" s="613" t="s">
        <v>4694</v>
      </c>
      <c r="U66" s="1031" t="s">
        <v>817</v>
      </c>
      <c r="V66" s="81" t="str">
        <f>[22]Questionnaire!C89</f>
        <v>BELGA FILMS</v>
      </c>
      <c r="W66" s="81" t="str">
        <f>[22]Questionnaire!D89</f>
        <v>FILM DISTRIBUTOR</v>
      </c>
      <c r="X66" s="81" t="str">
        <f>[3]Questionnaire!C143</f>
        <v>SCOTCH&amp;SODA</v>
      </c>
      <c r="Y66" s="81" t="str">
        <f>[3]Questionnaire!D143</f>
        <v>CLOTHING</v>
      </c>
    </row>
    <row r="67" spans="1:27" ht="45">
      <c r="A67" s="88" t="s">
        <v>2926</v>
      </c>
      <c r="B67" s="1018">
        <v>0</v>
      </c>
      <c r="C67" s="1017">
        <v>0</v>
      </c>
      <c r="D67" s="1018">
        <v>0</v>
      </c>
      <c r="E67" s="1017">
        <v>0</v>
      </c>
      <c r="F67" s="1018">
        <v>0</v>
      </c>
      <c r="G67" s="1017">
        <v>0</v>
      </c>
      <c r="H67" s="1018">
        <v>0</v>
      </c>
      <c r="I67" s="1017">
        <v>0</v>
      </c>
      <c r="J67" s="164" t="s">
        <v>2370</v>
      </c>
      <c r="K67" s="859" t="s">
        <v>2717</v>
      </c>
      <c r="L67" s="1018">
        <v>0</v>
      </c>
      <c r="M67" s="1017">
        <v>0</v>
      </c>
      <c r="N67" s="1018" t="s">
        <v>2371</v>
      </c>
      <c r="O67" s="1017" t="s">
        <v>3586</v>
      </c>
      <c r="P67" s="1018" t="s">
        <v>1217</v>
      </c>
      <c r="Q67" s="1017" t="s">
        <v>137</v>
      </c>
      <c r="R67" s="1018" t="s">
        <v>5339</v>
      </c>
      <c r="S67" s="1017" t="s">
        <v>5337</v>
      </c>
      <c r="T67" s="613" t="s">
        <v>1613</v>
      </c>
      <c r="U67" s="1031" t="s">
        <v>1617</v>
      </c>
      <c r="V67" s="81" t="str">
        <f>[22]Questionnaire!C90</f>
        <v>SONY PICTURES RELEASING</v>
      </c>
      <c r="W67" s="81" t="str">
        <f>[22]Questionnaire!D90</f>
        <v>FILM DISTRIBUTOR</v>
      </c>
      <c r="X67" s="81" t="str">
        <f>[3]Questionnaire!C144</f>
        <v>JET IMPORT FRISDRANKEN</v>
      </c>
      <c r="Y67" s="81" t="str">
        <f>[3]Questionnaire!D144</f>
        <v>BEVERAGES / ALCOHOL</v>
      </c>
    </row>
    <row r="68" spans="1:27" ht="30">
      <c r="A68" s="88" t="s">
        <v>2927</v>
      </c>
      <c r="B68" s="1018">
        <v>0</v>
      </c>
      <c r="C68" s="1017">
        <v>0</v>
      </c>
      <c r="D68" s="1018">
        <v>0</v>
      </c>
      <c r="E68" s="1017">
        <v>0</v>
      </c>
      <c r="F68" s="1018">
        <v>0</v>
      </c>
      <c r="G68" s="1017">
        <v>0</v>
      </c>
      <c r="H68" s="1018">
        <v>0</v>
      </c>
      <c r="I68" s="1017">
        <v>0</v>
      </c>
      <c r="J68" s="1018" t="s">
        <v>2371</v>
      </c>
      <c r="K68" s="1017" t="s">
        <v>2717</v>
      </c>
      <c r="L68" s="1018">
        <v>0</v>
      </c>
      <c r="M68" s="1017">
        <v>0</v>
      </c>
      <c r="N68" s="1018" t="s">
        <v>3587</v>
      </c>
      <c r="O68" s="1017" t="s">
        <v>3588</v>
      </c>
      <c r="P68" s="1018" t="s">
        <v>4215</v>
      </c>
      <c r="Q68" s="1017" t="s">
        <v>536</v>
      </c>
      <c r="R68" s="1018" t="s">
        <v>5340</v>
      </c>
      <c r="S68" s="1017" t="s">
        <v>5337</v>
      </c>
      <c r="T68" s="613" t="s">
        <v>4696</v>
      </c>
      <c r="U68" s="1031" t="s">
        <v>1617</v>
      </c>
      <c r="V68" s="81" t="str">
        <f>[22]Questionnaire!C91</f>
        <v>WALT DISNEY</v>
      </c>
      <c r="W68" s="81" t="str">
        <f>[22]Questionnaire!D91</f>
        <v>FILM DISTRIBUTOR</v>
      </c>
      <c r="X68" s="81" t="str">
        <f>[3]Questionnaire!C145</f>
        <v>ANHEUSER BUSCH INBEV</v>
      </c>
      <c r="Y68" s="81" t="str">
        <f>[3]Questionnaire!D145</f>
        <v>BEVERAGES / ALCOHOL</v>
      </c>
    </row>
    <row r="69" spans="1:27" ht="30">
      <c r="A69" s="88" t="s">
        <v>2928</v>
      </c>
      <c r="B69" s="1018">
        <v>0</v>
      </c>
      <c r="C69" s="1017">
        <v>0</v>
      </c>
      <c r="D69" s="1018">
        <v>0</v>
      </c>
      <c r="E69" s="1017">
        <v>0</v>
      </c>
      <c r="F69" s="1018">
        <v>0</v>
      </c>
      <c r="G69" s="1017">
        <v>0</v>
      </c>
      <c r="H69" s="1018">
        <v>0</v>
      </c>
      <c r="I69" s="1017">
        <v>0</v>
      </c>
      <c r="J69" s="1018" t="s">
        <v>2372</v>
      </c>
      <c r="K69" s="1017" t="s">
        <v>2717</v>
      </c>
      <c r="L69" s="1018">
        <v>0</v>
      </c>
      <c r="M69" s="1017">
        <v>0</v>
      </c>
      <c r="N69" s="1018" t="s">
        <v>2369</v>
      </c>
      <c r="O69" s="1017" t="s">
        <v>3586</v>
      </c>
      <c r="P69" s="1018" t="s">
        <v>4216</v>
      </c>
      <c r="Q69" s="1017" t="s">
        <v>983</v>
      </c>
      <c r="R69" s="1018" t="s">
        <v>751</v>
      </c>
      <c r="S69" s="1017" t="s">
        <v>5341</v>
      </c>
      <c r="T69" s="613" t="s">
        <v>2383</v>
      </c>
      <c r="U69" s="1031" t="s">
        <v>3588</v>
      </c>
      <c r="V69" s="81" t="str">
        <f>[22]Questionnaire!C92</f>
        <v>COCA-COLA</v>
      </c>
      <c r="W69" s="81" t="str">
        <f>[22]Questionnaire!D92</f>
        <v>BEVERAGE</v>
      </c>
      <c r="X69" s="81" t="str">
        <f>[3]Questionnaire!C146</f>
        <v>IKEA BELGIUM</v>
      </c>
      <c r="Y69" s="81" t="str">
        <f>[3]Questionnaire!D146</f>
        <v>RETAIL</v>
      </c>
    </row>
    <row r="70" spans="1:27" ht="30">
      <c r="A70" s="88" t="s">
        <v>2929</v>
      </c>
      <c r="B70" s="1018">
        <v>0</v>
      </c>
      <c r="C70" s="1017">
        <v>0</v>
      </c>
      <c r="D70" s="1018">
        <v>0</v>
      </c>
      <c r="E70" s="1017">
        <v>0</v>
      </c>
      <c r="F70" s="1018">
        <v>0</v>
      </c>
      <c r="G70" s="1017">
        <v>0</v>
      </c>
      <c r="H70" s="1018">
        <v>0</v>
      </c>
      <c r="I70" s="1017">
        <v>0</v>
      </c>
      <c r="J70" s="1018" t="s">
        <v>1616</v>
      </c>
      <c r="K70" s="1017" t="s">
        <v>2380</v>
      </c>
      <c r="L70" s="1018">
        <v>0</v>
      </c>
      <c r="M70" s="1017">
        <v>0</v>
      </c>
      <c r="N70" s="1018" t="s">
        <v>1616</v>
      </c>
      <c r="O70" s="1017" t="s">
        <v>1617</v>
      </c>
      <c r="P70" s="1018" t="s">
        <v>228</v>
      </c>
      <c r="Q70" s="1017" t="s">
        <v>536</v>
      </c>
      <c r="R70" s="1018" t="s">
        <v>3335</v>
      </c>
      <c r="S70" s="1017" t="s">
        <v>1049</v>
      </c>
      <c r="T70" s="613" t="s">
        <v>4697</v>
      </c>
      <c r="U70" s="1031" t="s">
        <v>1725</v>
      </c>
      <c r="V70" s="81" t="str">
        <f>[22]Questionnaire!C93</f>
        <v>MERCEDES</v>
      </c>
      <c r="W70" s="81" t="str">
        <f>[22]Questionnaire!D93</f>
        <v>AUTOMOTIVE</v>
      </c>
      <c r="X70" s="81" t="str">
        <f>[3]Questionnaire!C147</f>
        <v>EUROP ASSISTANCE</v>
      </c>
      <c r="Y70" s="81" t="str">
        <f>[3]Questionnaire!D147</f>
        <v>SERVICES</v>
      </c>
    </row>
    <row r="71" spans="1:27" ht="30">
      <c r="A71" s="88" t="s">
        <v>2930</v>
      </c>
      <c r="B71" s="1018">
        <v>0</v>
      </c>
      <c r="C71" s="1017">
        <v>0</v>
      </c>
      <c r="D71" s="1018">
        <v>0</v>
      </c>
      <c r="E71" s="1017">
        <v>0</v>
      </c>
      <c r="F71" s="1018">
        <v>0</v>
      </c>
      <c r="G71" s="1017">
        <v>0</v>
      </c>
      <c r="H71" s="1018">
        <v>0</v>
      </c>
      <c r="I71" s="1017">
        <v>0</v>
      </c>
      <c r="J71" s="1018" t="s">
        <v>2373</v>
      </c>
      <c r="K71" s="1017" t="s">
        <v>2717</v>
      </c>
      <c r="L71" s="1018">
        <v>0</v>
      </c>
      <c r="M71" s="1017">
        <v>0</v>
      </c>
      <c r="N71" s="1018" t="s">
        <v>1618</v>
      </c>
      <c r="O71" s="1017" t="s">
        <v>322</v>
      </c>
      <c r="P71" s="1018" t="s">
        <v>223</v>
      </c>
      <c r="Q71" s="1017" t="s">
        <v>1859</v>
      </c>
      <c r="R71" s="1018" t="s">
        <v>5342</v>
      </c>
      <c r="S71" s="1017" t="s">
        <v>5337</v>
      </c>
      <c r="T71" s="613" t="s">
        <v>4698</v>
      </c>
      <c r="U71" s="1031" t="s">
        <v>5345</v>
      </c>
      <c r="V71" s="81" t="str">
        <f>[22]Questionnaire!C94</f>
        <v>eONE</v>
      </c>
      <c r="W71" s="81" t="str">
        <f>[22]Questionnaire!D94</f>
        <v>FILM DISTRIBUTOR</v>
      </c>
      <c r="X71" s="81" t="str">
        <f>[3]Questionnaire!C148</f>
        <v>MCDONALD'S</v>
      </c>
      <c r="Y71" s="81" t="str">
        <f>[3]Questionnaire!D148</f>
        <v>CHARITY</v>
      </c>
    </row>
    <row r="72" spans="1:27" ht="25.5">
      <c r="A72" s="88" t="s">
        <v>2931</v>
      </c>
      <c r="B72" s="1018">
        <v>0</v>
      </c>
      <c r="C72" s="1017">
        <v>0</v>
      </c>
      <c r="D72" s="1018">
        <v>0</v>
      </c>
      <c r="E72" s="1017">
        <v>0</v>
      </c>
      <c r="F72" s="1018">
        <v>0</v>
      </c>
      <c r="G72" s="1017">
        <v>0</v>
      </c>
      <c r="H72" s="1018">
        <v>0</v>
      </c>
      <c r="I72" s="1017">
        <v>0</v>
      </c>
      <c r="J72" s="1018" t="s">
        <v>2374</v>
      </c>
      <c r="K72" s="1017" t="s">
        <v>765</v>
      </c>
      <c r="L72" s="1018">
        <v>0</v>
      </c>
      <c r="M72" s="1017">
        <v>0</v>
      </c>
      <c r="N72" s="1018"/>
      <c r="O72" s="1017"/>
      <c r="P72" s="1018" t="s">
        <v>4217</v>
      </c>
      <c r="Q72" s="1017" t="s">
        <v>1859</v>
      </c>
      <c r="R72" s="1018" t="s">
        <v>5343</v>
      </c>
      <c r="S72" s="1017" t="s">
        <v>1534</v>
      </c>
      <c r="T72" s="613" t="s">
        <v>1615</v>
      </c>
      <c r="U72" s="1031" t="s">
        <v>1049</v>
      </c>
      <c r="V72" s="81" t="str">
        <f>[22]Questionnaire!C95</f>
        <v>QUICK</v>
      </c>
      <c r="W72" s="81" t="str">
        <f>[22]Questionnaire!D95</f>
        <v>FOOD</v>
      </c>
      <c r="X72" s="81" t="str">
        <f>[3]Questionnaire!C149</f>
        <v>DAIMLER BENZ GROUP</v>
      </c>
      <c r="Y72" s="81" t="str">
        <f>[3]Questionnaire!D149</f>
        <v>AUTOMOTIVE</v>
      </c>
    </row>
    <row r="73" spans="1:27">
      <c r="A73" s="126"/>
      <c r="B73" s="89"/>
      <c r="C73" s="89"/>
      <c r="D73" s="125"/>
      <c r="E73" s="89"/>
      <c r="F73" s="125"/>
      <c r="G73" s="125"/>
      <c r="H73" s="121"/>
      <c r="I73" s="121"/>
      <c r="J73" s="121"/>
      <c r="K73" s="121"/>
      <c r="L73" s="89"/>
      <c r="M73" s="89"/>
      <c r="N73" s="102"/>
      <c r="O73" s="102"/>
      <c r="P73" s="102"/>
      <c r="Q73" s="102"/>
      <c r="R73" s="89"/>
      <c r="S73" s="89"/>
      <c r="T73" s="93"/>
      <c r="U73" s="93"/>
    </row>
    <row r="74" spans="1:27">
      <c r="A74" s="126"/>
      <c r="B74" s="146"/>
      <c r="C74" s="125"/>
      <c r="D74" s="125"/>
      <c r="E74" s="125"/>
      <c r="F74" s="125"/>
      <c r="G74" s="125"/>
      <c r="H74" s="121"/>
      <c r="I74" s="121"/>
      <c r="J74" s="121"/>
      <c r="K74" s="121"/>
      <c r="L74" s="89"/>
      <c r="M74" s="89"/>
      <c r="N74" s="102"/>
      <c r="O74" s="102"/>
      <c r="P74" s="102"/>
      <c r="Q74" s="102"/>
      <c r="R74" s="89"/>
      <c r="S74" s="89"/>
      <c r="T74" s="93"/>
      <c r="U74" s="93"/>
    </row>
    <row r="75" spans="1:27" ht="15.75" customHeight="1">
      <c r="A75" s="83"/>
      <c r="B75" s="1460">
        <v>2010</v>
      </c>
      <c r="C75" s="1460"/>
      <c r="D75" s="1460">
        <v>2011</v>
      </c>
      <c r="E75" s="1460"/>
      <c r="F75" s="1460" t="s">
        <v>1185</v>
      </c>
      <c r="G75" s="1460"/>
      <c r="H75" s="1464">
        <v>2012</v>
      </c>
      <c r="I75" s="1464"/>
      <c r="J75" s="1464" t="s">
        <v>2325</v>
      </c>
      <c r="K75" s="1464"/>
      <c r="L75" s="1464" t="s">
        <v>2913</v>
      </c>
      <c r="M75" s="1464"/>
      <c r="N75" s="1464" t="s">
        <v>3553</v>
      </c>
      <c r="O75" s="1464"/>
      <c r="P75" s="1464" t="s">
        <v>4165</v>
      </c>
      <c r="Q75" s="1464"/>
      <c r="R75" s="1464" t="s">
        <v>4674</v>
      </c>
      <c r="S75" s="1464"/>
      <c r="T75" s="1460" t="s">
        <v>4675</v>
      </c>
      <c r="U75" s="1463"/>
      <c r="V75" s="1464" t="s">
        <v>5846</v>
      </c>
      <c r="W75" s="1464"/>
      <c r="X75" s="1464" t="s">
        <v>6494</v>
      </c>
      <c r="Y75" s="1464"/>
      <c r="Z75" s="1472" t="s">
        <v>6914</v>
      </c>
      <c r="AA75" s="1472"/>
    </row>
    <row r="76" spans="1:27" ht="15.75">
      <c r="A76" s="83" t="s">
        <v>68</v>
      </c>
      <c r="B76" s="781" t="s">
        <v>95</v>
      </c>
      <c r="C76" s="781" t="s">
        <v>96</v>
      </c>
      <c r="D76" s="781" t="s">
        <v>95</v>
      </c>
      <c r="E76" s="781" t="s">
        <v>96</v>
      </c>
      <c r="F76" s="781" t="s">
        <v>95</v>
      </c>
      <c r="G76" s="781" t="s">
        <v>96</v>
      </c>
      <c r="H76" s="782" t="s">
        <v>95</v>
      </c>
      <c r="I76" s="782" t="s">
        <v>96</v>
      </c>
      <c r="J76" s="782" t="s">
        <v>95</v>
      </c>
      <c r="K76" s="782" t="s">
        <v>96</v>
      </c>
      <c r="L76" s="782" t="s">
        <v>95</v>
      </c>
      <c r="M76" s="782" t="s">
        <v>96</v>
      </c>
      <c r="N76" s="782" t="s">
        <v>95</v>
      </c>
      <c r="O76" s="782" t="s">
        <v>96</v>
      </c>
      <c r="P76" s="782" t="s">
        <v>95</v>
      </c>
      <c r="Q76" s="782" t="s">
        <v>96</v>
      </c>
      <c r="R76" s="782" t="s">
        <v>95</v>
      </c>
      <c r="S76" s="782" t="s">
        <v>96</v>
      </c>
      <c r="T76" s="1348" t="s">
        <v>95</v>
      </c>
      <c r="U76" s="1351" t="s">
        <v>96</v>
      </c>
      <c r="V76" s="1349" t="s">
        <v>95</v>
      </c>
      <c r="W76" s="1349" t="s">
        <v>96</v>
      </c>
      <c r="X76" s="1349" t="s">
        <v>95</v>
      </c>
      <c r="Y76" s="1349" t="s">
        <v>96</v>
      </c>
      <c r="Z76" s="785" t="s">
        <v>95</v>
      </c>
      <c r="AA76" s="785" t="s">
        <v>96</v>
      </c>
    </row>
    <row r="77" spans="1:27" ht="38.25">
      <c r="A77" s="88" t="s">
        <v>2922</v>
      </c>
      <c r="B77" s="1018" t="s">
        <v>325</v>
      </c>
      <c r="C77" s="1017" t="s">
        <v>532</v>
      </c>
      <c r="D77" s="1018" t="s">
        <v>748</v>
      </c>
      <c r="E77" s="1017" t="s">
        <v>750</v>
      </c>
      <c r="F77" s="1018" t="s">
        <v>1212</v>
      </c>
      <c r="G77" s="1017" t="s">
        <v>1213</v>
      </c>
      <c r="H77" s="1018" t="s">
        <v>1610</v>
      </c>
      <c r="I77" s="1017" t="s">
        <v>752</v>
      </c>
      <c r="J77" s="164" t="s">
        <v>2375</v>
      </c>
      <c r="K77" s="859" t="s">
        <v>464</v>
      </c>
      <c r="L77" s="1018" t="s">
        <v>748</v>
      </c>
      <c r="M77" s="1017" t="s">
        <v>750</v>
      </c>
      <c r="N77" s="1018" t="s">
        <v>1610</v>
      </c>
      <c r="O77" s="1017" t="s">
        <v>752</v>
      </c>
      <c r="P77" s="1018" t="s">
        <v>4218</v>
      </c>
      <c r="Q77" s="1017" t="s">
        <v>752</v>
      </c>
      <c r="R77" s="1018" t="s">
        <v>1610</v>
      </c>
      <c r="S77" s="1017" t="s">
        <v>752</v>
      </c>
      <c r="T77" s="613" t="s">
        <v>1610</v>
      </c>
      <c r="U77" s="1031" t="s">
        <v>752</v>
      </c>
      <c r="V77" s="81" t="str">
        <f>[22]Questionnaire!C103</f>
        <v>COCA-COLA COMPANY</v>
      </c>
      <c r="W77" s="81" t="str">
        <f>[22]Questionnaire!D103</f>
        <v>Beverages</v>
      </c>
      <c r="X77" s="81" t="str">
        <f>[3]Questionnaire!C157</f>
        <v>COCA-COLA COMPANY</v>
      </c>
      <c r="Y77" s="81" t="str">
        <f>[3]Questionnaire!D157</f>
        <v>Beverages</v>
      </c>
      <c r="Z77" s="81" t="str">
        <f>[23]Questionnaire!C133</f>
        <v>COCA-COLA COMPANY</v>
      </c>
      <c r="AA77" s="81" t="str">
        <f>[23]Questionnaire!D133</f>
        <v>Beverages</v>
      </c>
    </row>
    <row r="78" spans="1:27" ht="30">
      <c r="A78" s="88" t="s">
        <v>2923</v>
      </c>
      <c r="B78" s="1018" t="s">
        <v>191</v>
      </c>
      <c r="C78" s="1017" t="s">
        <v>530</v>
      </c>
      <c r="D78" s="1018" t="s">
        <v>751</v>
      </c>
      <c r="E78" s="1017" t="s">
        <v>752</v>
      </c>
      <c r="F78" s="1018" t="s">
        <v>168</v>
      </c>
      <c r="G78" s="1017" t="s">
        <v>543</v>
      </c>
      <c r="H78" s="1018" t="s">
        <v>748</v>
      </c>
      <c r="I78" s="1017" t="s">
        <v>750</v>
      </c>
      <c r="J78" s="164" t="s">
        <v>748</v>
      </c>
      <c r="K78" s="859" t="s">
        <v>2376</v>
      </c>
      <c r="L78" s="1018" t="s">
        <v>3084</v>
      </c>
      <c r="M78" s="1017" t="s">
        <v>752</v>
      </c>
      <c r="N78" s="1018" t="s">
        <v>748</v>
      </c>
      <c r="O78" s="1017" t="s">
        <v>750</v>
      </c>
      <c r="P78" s="1018" t="s">
        <v>748</v>
      </c>
      <c r="Q78" s="1017" t="s">
        <v>750</v>
      </c>
      <c r="R78" s="1018" t="s">
        <v>882</v>
      </c>
      <c r="S78" s="1017" t="s">
        <v>3588</v>
      </c>
      <c r="T78" s="613" t="s">
        <v>882</v>
      </c>
      <c r="U78" s="1031" t="s">
        <v>3588</v>
      </c>
      <c r="V78" s="81" t="str">
        <f>[22]Questionnaire!C104</f>
        <v>D'IETEREN GROUP</v>
      </c>
      <c r="W78" s="81" t="str">
        <f>[22]Questionnaire!D104</f>
        <v>Automotive</v>
      </c>
      <c r="X78" s="81" t="str">
        <f>[3]Questionnaire!C158</f>
        <v>UNILEVER</v>
      </c>
      <c r="Y78" s="81" t="str">
        <f>[3]Questionnaire!D158</f>
        <v>FMCG</v>
      </c>
      <c r="Z78" s="81" t="str">
        <f>[23]Questionnaire!C134</f>
        <v>UNILEVER</v>
      </c>
      <c r="AA78" s="81" t="str">
        <f>[23]Questionnaire!D134</f>
        <v>FMCG</v>
      </c>
    </row>
    <row r="79" spans="1:27" ht="30">
      <c r="A79" s="88" t="s">
        <v>2924</v>
      </c>
      <c r="B79" s="1018" t="s">
        <v>225</v>
      </c>
      <c r="C79" s="1017" t="s">
        <v>532</v>
      </c>
      <c r="D79" s="1018" t="s">
        <v>754</v>
      </c>
      <c r="E79" s="1017" t="s">
        <v>752</v>
      </c>
      <c r="F79" s="1018" t="s">
        <v>191</v>
      </c>
      <c r="G79" s="1017" t="s">
        <v>543</v>
      </c>
      <c r="H79" s="1018" t="s">
        <v>1611</v>
      </c>
      <c r="I79" s="1017" t="s">
        <v>1612</v>
      </c>
      <c r="J79" s="164" t="s">
        <v>2377</v>
      </c>
      <c r="K79" s="859" t="s">
        <v>464</v>
      </c>
      <c r="L79" s="1018" t="s">
        <v>3085</v>
      </c>
      <c r="M79" s="1017" t="s">
        <v>752</v>
      </c>
      <c r="N79" s="1018" t="s">
        <v>3589</v>
      </c>
      <c r="O79" s="1017" t="s">
        <v>1617</v>
      </c>
      <c r="P79" s="1018" t="s">
        <v>3591</v>
      </c>
      <c r="Q79" s="1017" t="s">
        <v>1534</v>
      </c>
      <c r="R79" s="1018" t="s">
        <v>4693</v>
      </c>
      <c r="S79" s="1017" t="s">
        <v>1049</v>
      </c>
      <c r="T79" s="613" t="s">
        <v>4693</v>
      </c>
      <c r="U79" s="1031" t="s">
        <v>1049</v>
      </c>
      <c r="V79" s="81" t="str">
        <f>[22]Questionnaire!C105</f>
        <v>ANHEUSER BUSCH INBEV</v>
      </c>
      <c r="W79" s="81" t="str">
        <f>[22]Questionnaire!D105</f>
        <v>Beverages</v>
      </c>
      <c r="X79" s="81" t="str">
        <f>[3]Questionnaire!C159</f>
        <v>ROYAL CANIN BENELUX</v>
      </c>
      <c r="Y79" s="81" t="str">
        <f>[3]Questionnaire!D159</f>
        <v>Retail</v>
      </c>
      <c r="Z79" s="81" t="str">
        <f>[23]Questionnaire!C135</f>
        <v>ROYAL CANIN BENELUX</v>
      </c>
      <c r="AA79" s="81" t="str">
        <f>[23]Questionnaire!D135</f>
        <v>Retail</v>
      </c>
    </row>
    <row r="80" spans="1:27" ht="30">
      <c r="A80" s="88" t="s">
        <v>2925</v>
      </c>
      <c r="B80" s="1018" t="s">
        <v>223</v>
      </c>
      <c r="C80" s="1017" t="s">
        <v>549</v>
      </c>
      <c r="D80" s="1018" t="s">
        <v>756</v>
      </c>
      <c r="E80" s="1017" t="s">
        <v>757</v>
      </c>
      <c r="F80" s="1018" t="s">
        <v>1214</v>
      </c>
      <c r="G80" s="1017" t="s">
        <v>543</v>
      </c>
      <c r="H80" s="1018" t="s">
        <v>1613</v>
      </c>
      <c r="I80" s="1017" t="s">
        <v>752</v>
      </c>
      <c r="J80" s="164" t="s">
        <v>2378</v>
      </c>
      <c r="K80" s="859" t="s">
        <v>447</v>
      </c>
      <c r="L80" s="1018" t="s">
        <v>3086</v>
      </c>
      <c r="M80" s="1017" t="s">
        <v>1617</v>
      </c>
      <c r="N80" s="1018" t="s">
        <v>882</v>
      </c>
      <c r="O80" s="1017" t="s">
        <v>322</v>
      </c>
      <c r="P80" s="1018" t="s">
        <v>882</v>
      </c>
      <c r="Q80" s="1017" t="s">
        <v>1534</v>
      </c>
      <c r="R80" s="1018" t="s">
        <v>1620</v>
      </c>
      <c r="S80" s="1017" t="s">
        <v>1534</v>
      </c>
      <c r="T80" s="613" t="s">
        <v>4694</v>
      </c>
      <c r="U80" s="1031" t="s">
        <v>817</v>
      </c>
      <c r="V80" s="81" t="str">
        <f>[22]Questionnaire!C106</f>
        <v>CLUB MEDITERRANEE</v>
      </c>
      <c r="W80" s="81" t="str">
        <f>[22]Questionnaire!D106</f>
        <v>Tourism</v>
      </c>
      <c r="X80" s="81" t="str">
        <f>[3]Questionnaire!C160</f>
        <v>BNP-PARIBAS</v>
      </c>
      <c r="Y80" s="81" t="str">
        <f>[3]Questionnaire!D160</f>
        <v>Finance</v>
      </c>
      <c r="Z80" s="81" t="str">
        <f>[23]Questionnaire!C136</f>
        <v>DAIMLER BENZ GROUP</v>
      </c>
      <c r="AA80" s="81" t="str">
        <f>[23]Questionnaire!D136</f>
        <v>Automotive</v>
      </c>
    </row>
    <row r="81" spans="1:27" ht="30">
      <c r="A81" s="88" t="s">
        <v>2926</v>
      </c>
      <c r="B81" s="1018" t="s">
        <v>224</v>
      </c>
      <c r="C81" s="1017" t="s">
        <v>536</v>
      </c>
      <c r="D81" s="1018" t="s">
        <v>759</v>
      </c>
      <c r="E81" s="1017" t="s">
        <v>752</v>
      </c>
      <c r="F81" s="1018" t="s">
        <v>1215</v>
      </c>
      <c r="G81" s="1017" t="s">
        <v>543</v>
      </c>
      <c r="H81" s="1018" t="s">
        <v>1614</v>
      </c>
      <c r="I81" s="1017" t="s">
        <v>1049</v>
      </c>
      <c r="J81" s="164" t="s">
        <v>1248</v>
      </c>
      <c r="K81" s="859" t="s">
        <v>447</v>
      </c>
      <c r="L81" s="1018" t="s">
        <v>1615</v>
      </c>
      <c r="M81" s="1017" t="s">
        <v>1049</v>
      </c>
      <c r="N81" s="1018" t="s">
        <v>3590</v>
      </c>
      <c r="O81" s="1017" t="s">
        <v>322</v>
      </c>
      <c r="P81" s="1018" t="s">
        <v>1613</v>
      </c>
      <c r="Q81" s="1017" t="s">
        <v>752</v>
      </c>
      <c r="R81" s="1018" t="s">
        <v>4697</v>
      </c>
      <c r="S81" s="1017" t="s">
        <v>1617</v>
      </c>
      <c r="T81" s="613" t="s">
        <v>1613</v>
      </c>
      <c r="U81" s="1031" t="s">
        <v>1617</v>
      </c>
      <c r="V81" s="81" t="str">
        <f>[22]Questionnaire!C107</f>
        <v>TOTAL BELGIUM</v>
      </c>
      <c r="W81" s="81" t="str">
        <f>[22]Questionnaire!D107</f>
        <v>Oil</v>
      </c>
      <c r="X81" s="81" t="str">
        <f>[3]Questionnaire!C161</f>
        <v>ORANGE</v>
      </c>
      <c r="Y81" s="81" t="str">
        <f>[3]Questionnaire!D161</f>
        <v>Telcom</v>
      </c>
      <c r="Z81" s="81" t="str">
        <f>[23]Questionnaire!C137</f>
        <v>COMMUNAUTES ET REGIONS</v>
      </c>
      <c r="AA81" s="81" t="str">
        <f>[23]Questionnaire!D137</f>
        <v>Public sector</v>
      </c>
    </row>
    <row r="82" spans="1:27" ht="30">
      <c r="A82" s="88" t="s">
        <v>2927</v>
      </c>
      <c r="B82" s="1018" t="s">
        <v>222</v>
      </c>
      <c r="C82" s="1017" t="s">
        <v>536</v>
      </c>
      <c r="D82" s="1018" t="s">
        <v>761</v>
      </c>
      <c r="E82" s="1017" t="s">
        <v>752</v>
      </c>
      <c r="F82" s="1018" t="s">
        <v>1216</v>
      </c>
      <c r="G82" s="1017" t="s">
        <v>316</v>
      </c>
      <c r="H82" s="1018" t="s">
        <v>1615</v>
      </c>
      <c r="I82" s="1017" t="s">
        <v>1049</v>
      </c>
      <c r="J82" s="1018" t="s">
        <v>2379</v>
      </c>
      <c r="K82" s="1017" t="s">
        <v>2380</v>
      </c>
      <c r="L82" s="1018" t="s">
        <v>3087</v>
      </c>
      <c r="M82" s="1017" t="s">
        <v>3088</v>
      </c>
      <c r="N82" s="1018" t="s">
        <v>3591</v>
      </c>
      <c r="O82" s="1017" t="s">
        <v>1417</v>
      </c>
      <c r="P82" s="1018" t="s">
        <v>1611</v>
      </c>
      <c r="Q82" s="1017" t="s">
        <v>1617</v>
      </c>
      <c r="R82" s="1018" t="s">
        <v>1611</v>
      </c>
      <c r="S82" s="1017" t="s">
        <v>1617</v>
      </c>
      <c r="T82" s="613" t="s">
        <v>4696</v>
      </c>
      <c r="U82" s="1031" t="s">
        <v>1617</v>
      </c>
      <c r="V82" s="81" t="str">
        <f>[22]Questionnaire!C108</f>
        <v>UNILEVER</v>
      </c>
      <c r="W82" s="81" t="str">
        <f>[22]Questionnaire!D108</f>
        <v>Retail</v>
      </c>
      <c r="X82" s="81" t="str">
        <f>[3]Questionnaire!C162</f>
        <v>BMW GROUP BELGIUM</v>
      </c>
      <c r="Y82" s="81" t="str">
        <f>[3]Questionnaire!D162</f>
        <v>Automotive</v>
      </c>
      <c r="Z82" s="81" t="str">
        <f>[23]Questionnaire!C138</f>
        <v>BNP-PARIBAS</v>
      </c>
      <c r="AA82" s="81" t="str">
        <f>[23]Questionnaire!D138</f>
        <v>Banking</v>
      </c>
    </row>
    <row r="83" spans="1:27" ht="45">
      <c r="A83" s="88" t="s">
        <v>2928</v>
      </c>
      <c r="B83" s="1018" t="s">
        <v>343</v>
      </c>
      <c r="C83" s="1017" t="s">
        <v>550</v>
      </c>
      <c r="D83" s="1018" t="s">
        <v>762</v>
      </c>
      <c r="E83" s="1017" t="s">
        <v>752</v>
      </c>
      <c r="F83" s="1018" t="s">
        <v>224</v>
      </c>
      <c r="G83" s="1017" t="s">
        <v>536</v>
      </c>
      <c r="H83" s="1018" t="s">
        <v>1616</v>
      </c>
      <c r="I83" s="1017" t="s">
        <v>1617</v>
      </c>
      <c r="J83" s="1018" t="s">
        <v>2381</v>
      </c>
      <c r="K83" s="1017" t="s">
        <v>2382</v>
      </c>
      <c r="L83" s="1018" t="s">
        <v>3089</v>
      </c>
      <c r="M83" s="1017" t="s">
        <v>322</v>
      </c>
      <c r="N83" s="1018" t="s">
        <v>3592</v>
      </c>
      <c r="O83" s="1017" t="s">
        <v>322</v>
      </c>
      <c r="P83" s="1018" t="s">
        <v>4219</v>
      </c>
      <c r="Q83" s="1017" t="s">
        <v>752</v>
      </c>
      <c r="R83" s="1018" t="s">
        <v>1613</v>
      </c>
      <c r="S83" s="1017" t="s">
        <v>1617</v>
      </c>
      <c r="T83" s="613" t="s">
        <v>2383</v>
      </c>
      <c r="U83" s="1031" t="s">
        <v>3588</v>
      </c>
      <c r="V83" s="81" t="str">
        <f>[22]Questionnaire!C109</f>
        <v>NETHYS</v>
      </c>
      <c r="W83" s="81" t="str">
        <f>[22]Questionnaire!D109</f>
        <v>Energy</v>
      </c>
      <c r="X83" s="81" t="str">
        <f>[3]Questionnaire!C163</f>
        <v>SAMSUNG GROUP</v>
      </c>
      <c r="Y83" s="81" t="str">
        <f>[3]Questionnaire!D163</f>
        <v>Telcom</v>
      </c>
      <c r="Z83" s="81" t="str">
        <f>[23]Questionnaire!C139</f>
        <v>HEINEKEN COMPANY</v>
      </c>
      <c r="AA83" s="81" t="str">
        <f>[23]Questionnaire!D139</f>
        <v>Beverages</v>
      </c>
    </row>
    <row r="84" spans="1:27" ht="30">
      <c r="A84" s="88" t="s">
        <v>2929</v>
      </c>
      <c r="B84" s="1018" t="s">
        <v>344</v>
      </c>
      <c r="C84" s="1017" t="s">
        <v>532</v>
      </c>
      <c r="D84" s="1018" t="s">
        <v>764</v>
      </c>
      <c r="E84" s="1017" t="s">
        <v>765</v>
      </c>
      <c r="F84" s="1018" t="s">
        <v>1059</v>
      </c>
      <c r="G84" s="1017" t="s">
        <v>536</v>
      </c>
      <c r="H84" s="1018" t="s">
        <v>1618</v>
      </c>
      <c r="I84" s="1017" t="s">
        <v>322</v>
      </c>
      <c r="J84" s="1018" t="s">
        <v>1615</v>
      </c>
      <c r="K84" s="1017" t="s">
        <v>2382</v>
      </c>
      <c r="L84" s="1018" t="s">
        <v>3090</v>
      </c>
      <c r="M84" s="1017" t="s">
        <v>1617</v>
      </c>
      <c r="N84" s="1018" t="s">
        <v>3593</v>
      </c>
      <c r="O84" s="1017" t="s">
        <v>1617</v>
      </c>
      <c r="P84" s="1018" t="s">
        <v>3593</v>
      </c>
      <c r="Q84" s="1017" t="s">
        <v>752</v>
      </c>
      <c r="R84" s="1018" t="s">
        <v>4694</v>
      </c>
      <c r="S84" s="1017" t="s">
        <v>817</v>
      </c>
      <c r="T84" s="613" t="s">
        <v>4697</v>
      </c>
      <c r="U84" s="1031" t="s">
        <v>1725</v>
      </c>
      <c r="V84" s="81" t="str">
        <f>[22]Questionnaire!C110</f>
        <v>JET IMPORT FRISDRANKEN</v>
      </c>
      <c r="W84" s="81" t="str">
        <f>[22]Questionnaire!D110</f>
        <v>Beverages</v>
      </c>
      <c r="X84" s="81" t="str">
        <f>[3]Questionnaire!C164</f>
        <v>COMMUNAUTES ET REGIONS</v>
      </c>
      <c r="Y84" s="81" t="str">
        <f>[3]Questionnaire!D164</f>
        <v>Public sector</v>
      </c>
      <c r="Z84" s="81" t="str">
        <f>[23]Questionnaire!C140</f>
        <v>ORANGE</v>
      </c>
      <c r="AA84" s="81" t="str">
        <f>[23]Questionnaire!D140</f>
        <v>Telecom</v>
      </c>
    </row>
    <row r="85" spans="1:27" ht="30">
      <c r="A85" s="88" t="s">
        <v>2930</v>
      </c>
      <c r="B85" s="1018" t="s">
        <v>227</v>
      </c>
      <c r="C85" s="1017" t="s">
        <v>532</v>
      </c>
      <c r="D85" s="1018" t="s">
        <v>767</v>
      </c>
      <c r="E85" s="1017" t="s">
        <v>752</v>
      </c>
      <c r="F85" s="1018" t="s">
        <v>1217</v>
      </c>
      <c r="G85" s="1017" t="s">
        <v>1218</v>
      </c>
      <c r="H85" s="1018" t="s">
        <v>1619</v>
      </c>
      <c r="I85" s="1017" t="s">
        <v>1049</v>
      </c>
      <c r="J85" s="1018" t="s">
        <v>1616</v>
      </c>
      <c r="K85" s="1017" t="s">
        <v>2380</v>
      </c>
      <c r="L85" s="1018" t="s">
        <v>3091</v>
      </c>
      <c r="M85" s="1017" t="s">
        <v>3092</v>
      </c>
      <c r="N85" s="1018" t="s">
        <v>1613</v>
      </c>
      <c r="O85" s="1017" t="s">
        <v>1617</v>
      </c>
      <c r="P85" s="1018" t="s">
        <v>4220</v>
      </c>
      <c r="Q85" s="1017" t="s">
        <v>4221</v>
      </c>
      <c r="R85" s="1018" t="s">
        <v>5344</v>
      </c>
      <c r="S85" s="1017" t="s">
        <v>5345</v>
      </c>
      <c r="T85" s="613" t="s">
        <v>4698</v>
      </c>
      <c r="U85" s="1031" t="s">
        <v>1534</v>
      </c>
      <c r="V85" s="81" t="str">
        <f>[22]Questionnaire!C111</f>
        <v>THALYS INTERNATIONAL</v>
      </c>
      <c r="W85" s="81" t="str">
        <f>[22]Questionnaire!D111</f>
        <v>Transport</v>
      </c>
      <c r="X85" s="81" t="str">
        <f>[3]Questionnaire!C165</f>
        <v>CLUB MEDITERRANEE</v>
      </c>
      <c r="Y85" s="81" t="str">
        <f>[3]Questionnaire!D165</f>
        <v>Tourism</v>
      </c>
      <c r="Z85" s="81" t="str">
        <f>[23]Questionnaire!C141</f>
        <v>PROXIMUS GROUP</v>
      </c>
      <c r="AA85" s="81" t="str">
        <f>[23]Questionnaire!D141</f>
        <v>Telecom</v>
      </c>
    </row>
    <row r="86" spans="1:27" ht="30">
      <c r="A86" s="88" t="s">
        <v>2931</v>
      </c>
      <c r="B86" s="1018" t="s">
        <v>226</v>
      </c>
      <c r="C86" s="1017" t="s">
        <v>551</v>
      </c>
      <c r="D86" s="1018" t="s">
        <v>770</v>
      </c>
      <c r="E86" s="1017" t="s">
        <v>771</v>
      </c>
      <c r="F86" s="1018" t="s">
        <v>227</v>
      </c>
      <c r="G86" s="1017" t="s">
        <v>543</v>
      </c>
      <c r="H86" s="1018" t="s">
        <v>1620</v>
      </c>
      <c r="I86" s="1017" t="s">
        <v>1621</v>
      </c>
      <c r="J86" s="1018" t="s">
        <v>2383</v>
      </c>
      <c r="K86" s="1017" t="s">
        <v>2384</v>
      </c>
      <c r="L86" s="1018" t="s">
        <v>3093</v>
      </c>
      <c r="M86" s="1017" t="s">
        <v>752</v>
      </c>
      <c r="N86" s="1018" t="s">
        <v>3594</v>
      </c>
      <c r="O86" s="1017" t="s">
        <v>3092</v>
      </c>
      <c r="P86" s="1018" t="s">
        <v>4222</v>
      </c>
      <c r="Q86" s="1017" t="s">
        <v>1041</v>
      </c>
      <c r="R86" s="1018" t="s">
        <v>1615</v>
      </c>
      <c r="S86" s="1017" t="s">
        <v>1049</v>
      </c>
      <c r="T86" s="613" t="s">
        <v>1615</v>
      </c>
      <c r="U86" s="1031" t="s">
        <v>1049</v>
      </c>
      <c r="V86" s="81" t="str">
        <f>[22]Questionnaire!C112</f>
        <v>OFFICE TOURISME TUNISIE</v>
      </c>
      <c r="W86" s="81" t="str">
        <f>[22]Questionnaire!D112</f>
        <v>Tourism</v>
      </c>
      <c r="X86" s="81" t="str">
        <f>[3]Questionnaire!C166</f>
        <v>REMEHA</v>
      </c>
      <c r="Y86" s="81" t="str">
        <f>[3]Questionnaire!D166</f>
        <v>Retail</v>
      </c>
      <c r="Z86" s="81" t="str">
        <f>[23]Questionnaire!C142</f>
        <v>MOBILE VIKINGS</v>
      </c>
      <c r="AA86" s="81" t="str">
        <f>[23]Questionnaire!D142</f>
        <v>Telecom</v>
      </c>
    </row>
    <row r="87" spans="1:27">
      <c r="A87" s="126"/>
      <c r="B87" s="89"/>
      <c r="C87" s="89"/>
      <c r="D87" s="125"/>
      <c r="E87" s="89"/>
      <c r="F87" s="125"/>
      <c r="G87" s="125"/>
      <c r="H87" s="121"/>
      <c r="I87" s="121"/>
      <c r="J87" s="121"/>
      <c r="K87" s="121"/>
      <c r="L87" s="89"/>
      <c r="M87" s="89"/>
      <c r="N87" s="102"/>
      <c r="O87" s="102"/>
      <c r="P87" s="102"/>
      <c r="Q87" s="102"/>
      <c r="R87" s="102"/>
      <c r="S87" s="102"/>
      <c r="T87" s="610"/>
      <c r="U87" s="1013"/>
    </row>
    <row r="88" spans="1:27" ht="15.75">
      <c r="A88" s="126"/>
      <c r="B88" s="89"/>
      <c r="C88" s="89"/>
      <c r="D88" s="125"/>
      <c r="E88" s="89"/>
      <c r="F88" s="125"/>
      <c r="G88" s="125"/>
      <c r="H88" s="121"/>
      <c r="I88" s="121"/>
      <c r="J88" s="121"/>
      <c r="K88" s="121"/>
      <c r="L88" s="89"/>
      <c r="M88" s="89"/>
      <c r="N88" s="102"/>
      <c r="O88" s="102"/>
      <c r="P88" s="102"/>
      <c r="Q88" s="102"/>
      <c r="R88" s="102"/>
      <c r="S88" s="102"/>
      <c r="T88" s="1473"/>
      <c r="U88" s="1473"/>
    </row>
    <row r="89" spans="1:27" ht="15.75">
      <c r="A89" s="83"/>
      <c r="B89" s="1460">
        <v>2010</v>
      </c>
      <c r="C89" s="1460"/>
      <c r="D89" s="1460">
        <v>2011</v>
      </c>
      <c r="E89" s="1460"/>
      <c r="F89" s="1460" t="s">
        <v>1185</v>
      </c>
      <c r="G89" s="1460"/>
      <c r="H89" s="1464">
        <v>2012</v>
      </c>
      <c r="I89" s="1464"/>
      <c r="J89" s="1464" t="s">
        <v>2325</v>
      </c>
      <c r="K89" s="1464"/>
      <c r="L89" s="1464" t="s">
        <v>2913</v>
      </c>
      <c r="M89" s="1464"/>
      <c r="N89" s="1464" t="s">
        <v>3553</v>
      </c>
      <c r="O89" s="1464"/>
      <c r="P89" s="1464" t="s">
        <v>4165</v>
      </c>
      <c r="Q89" s="1464"/>
      <c r="R89" s="1464" t="s">
        <v>4674</v>
      </c>
      <c r="S89" s="1464"/>
      <c r="T89" s="1460" t="s">
        <v>4675</v>
      </c>
      <c r="U89" s="1463"/>
      <c r="V89" s="1464" t="s">
        <v>5846</v>
      </c>
      <c r="W89" s="1464"/>
      <c r="X89" s="1464" t="s">
        <v>6494</v>
      </c>
      <c r="Y89" s="1464"/>
      <c r="Z89" s="1472" t="s">
        <v>6914</v>
      </c>
      <c r="AA89" s="1472"/>
    </row>
    <row r="90" spans="1:27" ht="15.75">
      <c r="A90" s="83" t="s">
        <v>97</v>
      </c>
      <c r="B90" s="781" t="s">
        <v>95</v>
      </c>
      <c r="C90" s="781" t="s">
        <v>96</v>
      </c>
      <c r="D90" s="781" t="s">
        <v>95</v>
      </c>
      <c r="E90" s="781" t="s">
        <v>96</v>
      </c>
      <c r="F90" s="781" t="s">
        <v>95</v>
      </c>
      <c r="G90" s="781" t="s">
        <v>96</v>
      </c>
      <c r="H90" s="782" t="s">
        <v>95</v>
      </c>
      <c r="I90" s="782" t="s">
        <v>96</v>
      </c>
      <c r="J90" s="782" t="s">
        <v>95</v>
      </c>
      <c r="K90" s="782" t="s">
        <v>96</v>
      </c>
      <c r="L90" s="782" t="s">
        <v>95</v>
      </c>
      <c r="M90" s="782" t="s">
        <v>96</v>
      </c>
      <c r="N90" s="782" t="s">
        <v>95</v>
      </c>
      <c r="O90" s="782" t="s">
        <v>96</v>
      </c>
      <c r="P90" s="782" t="s">
        <v>95</v>
      </c>
      <c r="Q90" s="782" t="s">
        <v>96</v>
      </c>
      <c r="R90" s="782" t="s">
        <v>95</v>
      </c>
      <c r="S90" s="782" t="s">
        <v>96</v>
      </c>
      <c r="T90" s="1348" t="s">
        <v>95</v>
      </c>
      <c r="U90" s="1351" t="s">
        <v>96</v>
      </c>
      <c r="V90" s="1349" t="s">
        <v>95</v>
      </c>
      <c r="W90" s="1349" t="s">
        <v>96</v>
      </c>
      <c r="X90" s="1349" t="s">
        <v>95</v>
      </c>
      <c r="Y90" s="1349" t="s">
        <v>96</v>
      </c>
      <c r="Z90" s="785" t="s">
        <v>95</v>
      </c>
      <c r="AA90" s="785" t="s">
        <v>96</v>
      </c>
    </row>
    <row r="91" spans="1:27" ht="45">
      <c r="A91" s="88" t="s">
        <v>2922</v>
      </c>
      <c r="B91" s="1018">
        <v>0</v>
      </c>
      <c r="C91" s="1017">
        <v>0</v>
      </c>
      <c r="D91" s="1018" t="s">
        <v>749</v>
      </c>
      <c r="E91" s="1017" t="s">
        <v>552</v>
      </c>
      <c r="F91" s="1018" t="s">
        <v>1219</v>
      </c>
      <c r="G91" s="1017" t="s">
        <v>1220</v>
      </c>
      <c r="H91" s="1018" t="s">
        <v>1622</v>
      </c>
      <c r="I91" s="1017" t="s">
        <v>1623</v>
      </c>
      <c r="J91" s="164" t="s">
        <v>2385</v>
      </c>
      <c r="K91" s="859" t="s">
        <v>2386</v>
      </c>
      <c r="L91" s="1018" t="s">
        <v>3094</v>
      </c>
      <c r="M91" s="1017" t="s">
        <v>3095</v>
      </c>
      <c r="N91" s="1018" t="s">
        <v>2385</v>
      </c>
      <c r="O91" s="1017" t="s">
        <v>2386</v>
      </c>
      <c r="P91" s="1018" t="s">
        <v>1611</v>
      </c>
      <c r="Q91" s="1017" t="s">
        <v>1617</v>
      </c>
      <c r="R91" s="1018" t="s">
        <v>5346</v>
      </c>
      <c r="S91" s="1017" t="s">
        <v>3739</v>
      </c>
      <c r="T91" s="610" t="s">
        <v>2385</v>
      </c>
      <c r="U91" s="1013" t="s">
        <v>2386</v>
      </c>
    </row>
    <row r="92" spans="1:27" ht="30">
      <c r="A92" s="88" t="s">
        <v>2923</v>
      </c>
      <c r="B92" s="1018">
        <v>0</v>
      </c>
      <c r="C92" s="1017">
        <v>0</v>
      </c>
      <c r="D92" s="1018" t="s">
        <v>561</v>
      </c>
      <c r="E92" s="1017" t="s">
        <v>753</v>
      </c>
      <c r="F92" s="1018" t="s">
        <v>561</v>
      </c>
      <c r="G92" s="1017" t="s">
        <v>753</v>
      </c>
      <c r="H92" s="1018" t="s">
        <v>1624</v>
      </c>
      <c r="I92" s="1017" t="s">
        <v>1612</v>
      </c>
      <c r="J92" s="1018">
        <v>0</v>
      </c>
      <c r="K92" s="1017">
        <v>0</v>
      </c>
      <c r="L92" s="1018" t="s">
        <v>3086</v>
      </c>
      <c r="M92" s="1017" t="s">
        <v>1617</v>
      </c>
      <c r="N92" s="1018">
        <v>0</v>
      </c>
      <c r="O92" s="1017">
        <v>0</v>
      </c>
      <c r="P92" s="1018" t="s">
        <v>3096</v>
      </c>
      <c r="Q92" s="1017" t="s">
        <v>3092</v>
      </c>
      <c r="R92" s="1018" t="s">
        <v>3739</v>
      </c>
      <c r="S92" s="1017" t="s">
        <v>3739</v>
      </c>
      <c r="T92" s="610"/>
      <c r="U92" s="1013"/>
    </row>
    <row r="93" spans="1:27">
      <c r="A93" s="88" t="s">
        <v>2924</v>
      </c>
      <c r="B93" s="1018">
        <v>0</v>
      </c>
      <c r="C93" s="1017">
        <v>0</v>
      </c>
      <c r="D93" s="1018" t="s">
        <v>191</v>
      </c>
      <c r="E93" s="1017" t="s">
        <v>755</v>
      </c>
      <c r="F93" s="1018">
        <v>0</v>
      </c>
      <c r="G93" s="1017">
        <v>0</v>
      </c>
      <c r="H93" s="1018">
        <v>0</v>
      </c>
      <c r="I93" s="1017">
        <v>0</v>
      </c>
      <c r="J93" s="1018">
        <v>0</v>
      </c>
      <c r="K93" s="1017">
        <v>0</v>
      </c>
      <c r="L93" s="1018" t="s">
        <v>3096</v>
      </c>
      <c r="M93" s="1017" t="s">
        <v>3092</v>
      </c>
      <c r="N93" s="1018">
        <v>0</v>
      </c>
      <c r="O93" s="1017">
        <v>0</v>
      </c>
      <c r="P93" s="1018" t="s">
        <v>1530</v>
      </c>
      <c r="Q93" s="1017" t="s">
        <v>1530</v>
      </c>
      <c r="R93" s="1018" t="s">
        <v>3739</v>
      </c>
      <c r="S93" s="1017" t="s">
        <v>3739</v>
      </c>
      <c r="T93" s="610"/>
      <c r="U93" s="1013"/>
    </row>
    <row r="94" spans="1:27" ht="30">
      <c r="A94" s="88" t="s">
        <v>2925</v>
      </c>
      <c r="B94" s="1018">
        <v>0</v>
      </c>
      <c r="C94" s="1017">
        <v>0</v>
      </c>
      <c r="D94" s="1018" t="s">
        <v>219</v>
      </c>
      <c r="E94" s="1017" t="s">
        <v>758</v>
      </c>
      <c r="F94" s="1018">
        <v>0</v>
      </c>
      <c r="G94" s="1017">
        <v>0</v>
      </c>
      <c r="H94" s="1018">
        <v>0</v>
      </c>
      <c r="I94" s="1017">
        <v>0</v>
      </c>
      <c r="J94" s="1018">
        <v>0</v>
      </c>
      <c r="K94" s="1017">
        <v>0</v>
      </c>
      <c r="L94" s="1018">
        <v>0</v>
      </c>
      <c r="M94" s="1017">
        <v>0</v>
      </c>
      <c r="N94" s="1018">
        <v>0</v>
      </c>
      <c r="O94" s="1017">
        <v>0</v>
      </c>
      <c r="P94" s="1018" t="s">
        <v>1530</v>
      </c>
      <c r="Q94" s="1017" t="s">
        <v>1530</v>
      </c>
      <c r="R94" s="1018">
        <v>0</v>
      </c>
      <c r="S94" s="1017">
        <v>0</v>
      </c>
      <c r="T94" s="610"/>
      <c r="U94" s="1013"/>
    </row>
    <row r="95" spans="1:27">
      <c r="A95" s="88" t="s">
        <v>2926</v>
      </c>
      <c r="B95" s="1018">
        <v>0</v>
      </c>
      <c r="C95" s="1017">
        <v>0</v>
      </c>
      <c r="D95" s="1018" t="s">
        <v>479</v>
      </c>
      <c r="E95" s="1017" t="s">
        <v>760</v>
      </c>
      <c r="F95" s="1018">
        <v>0</v>
      </c>
      <c r="G95" s="1017">
        <v>0</v>
      </c>
      <c r="H95" s="1018">
        <v>0</v>
      </c>
      <c r="I95" s="1017">
        <v>0</v>
      </c>
      <c r="J95" s="1018">
        <v>0</v>
      </c>
      <c r="K95" s="1017">
        <v>0</v>
      </c>
      <c r="L95" s="1018">
        <v>0</v>
      </c>
      <c r="M95" s="1017">
        <v>0</v>
      </c>
      <c r="N95" s="1018">
        <v>0</v>
      </c>
      <c r="O95" s="1017">
        <v>0</v>
      </c>
      <c r="P95" s="1018" t="s">
        <v>1530</v>
      </c>
      <c r="Q95" s="1017" t="s">
        <v>1530</v>
      </c>
      <c r="R95" s="1018">
        <v>0</v>
      </c>
      <c r="S95" s="1017">
        <v>0</v>
      </c>
      <c r="T95" s="610"/>
      <c r="U95" s="1013"/>
    </row>
    <row r="96" spans="1:27">
      <c r="A96" s="88" t="s">
        <v>2927</v>
      </c>
      <c r="B96" s="1018">
        <v>0</v>
      </c>
      <c r="C96" s="1017">
        <v>0</v>
      </c>
      <c r="D96" s="1018" t="s">
        <v>228</v>
      </c>
      <c r="E96" s="1017" t="s">
        <v>552</v>
      </c>
      <c r="F96" s="1018">
        <v>0</v>
      </c>
      <c r="G96" s="1017">
        <v>0</v>
      </c>
      <c r="H96" s="1018">
        <v>0</v>
      </c>
      <c r="I96" s="1017">
        <v>0</v>
      </c>
      <c r="J96" s="1018">
        <v>0</v>
      </c>
      <c r="K96" s="1017">
        <v>0</v>
      </c>
      <c r="L96" s="1018">
        <v>0</v>
      </c>
      <c r="M96" s="1017">
        <v>0</v>
      </c>
      <c r="N96" s="1018">
        <v>0</v>
      </c>
      <c r="O96" s="1017">
        <v>0</v>
      </c>
      <c r="P96" s="1018" t="s">
        <v>1530</v>
      </c>
      <c r="Q96" s="1017" t="s">
        <v>1530</v>
      </c>
      <c r="R96" s="1018">
        <v>0</v>
      </c>
      <c r="S96" s="1017">
        <v>0</v>
      </c>
      <c r="T96" s="610"/>
      <c r="U96" s="1013"/>
    </row>
    <row r="97" spans="1:21">
      <c r="A97" s="88" t="s">
        <v>2928</v>
      </c>
      <c r="B97" s="1018">
        <v>0</v>
      </c>
      <c r="C97" s="1017">
        <v>0</v>
      </c>
      <c r="D97" s="1018" t="s">
        <v>120</v>
      </c>
      <c r="E97" s="1017" t="s">
        <v>763</v>
      </c>
      <c r="F97" s="1018">
        <v>0</v>
      </c>
      <c r="G97" s="1017">
        <v>0</v>
      </c>
      <c r="H97" s="1018">
        <v>0</v>
      </c>
      <c r="I97" s="1017">
        <v>0</v>
      </c>
      <c r="J97" s="1018">
        <v>0</v>
      </c>
      <c r="K97" s="1017">
        <v>0</v>
      </c>
      <c r="L97" s="1018">
        <v>0</v>
      </c>
      <c r="M97" s="1017">
        <v>0</v>
      </c>
      <c r="N97" s="1018">
        <v>0</v>
      </c>
      <c r="O97" s="1017">
        <v>0</v>
      </c>
      <c r="P97" s="1018" t="s">
        <v>1530</v>
      </c>
      <c r="Q97" s="1017" t="s">
        <v>1530</v>
      </c>
      <c r="R97" s="1018">
        <v>0</v>
      </c>
      <c r="S97" s="1017">
        <v>0</v>
      </c>
      <c r="T97" s="610"/>
      <c r="U97" s="1013"/>
    </row>
    <row r="98" spans="1:21">
      <c r="A98" s="88" t="s">
        <v>2929</v>
      </c>
      <c r="B98" s="1018">
        <v>0</v>
      </c>
      <c r="C98" s="1017">
        <v>0</v>
      </c>
      <c r="D98" s="1018" t="s">
        <v>218</v>
      </c>
      <c r="E98" s="1017" t="s">
        <v>766</v>
      </c>
      <c r="F98" s="1018">
        <v>0</v>
      </c>
      <c r="G98" s="1017">
        <v>0</v>
      </c>
      <c r="H98" s="1018">
        <v>0</v>
      </c>
      <c r="I98" s="1017">
        <v>0</v>
      </c>
      <c r="J98" s="1018">
        <v>0</v>
      </c>
      <c r="K98" s="1017">
        <v>0</v>
      </c>
      <c r="L98" s="1018">
        <v>0</v>
      </c>
      <c r="M98" s="1017">
        <v>0</v>
      </c>
      <c r="N98" s="1018">
        <v>0</v>
      </c>
      <c r="O98" s="1017">
        <v>0</v>
      </c>
      <c r="P98" s="1018" t="s">
        <v>1530</v>
      </c>
      <c r="Q98" s="1017" t="s">
        <v>1530</v>
      </c>
      <c r="R98" s="1018">
        <v>0</v>
      </c>
      <c r="S98" s="1017">
        <v>0</v>
      </c>
      <c r="T98" s="610"/>
      <c r="U98" s="1013"/>
    </row>
    <row r="99" spans="1:21">
      <c r="A99" s="88" t="s">
        <v>2930</v>
      </c>
      <c r="B99" s="1018">
        <v>0</v>
      </c>
      <c r="C99" s="1017">
        <v>0</v>
      </c>
      <c r="D99" s="1018" t="s">
        <v>768</v>
      </c>
      <c r="E99" s="1017" t="s">
        <v>769</v>
      </c>
      <c r="F99" s="1018">
        <v>0</v>
      </c>
      <c r="G99" s="1017">
        <v>0</v>
      </c>
      <c r="H99" s="1018">
        <v>0</v>
      </c>
      <c r="I99" s="1017">
        <v>0</v>
      </c>
      <c r="J99" s="1018">
        <v>0</v>
      </c>
      <c r="K99" s="1017">
        <v>0</v>
      </c>
      <c r="L99" s="1018">
        <v>0</v>
      </c>
      <c r="M99" s="1017">
        <v>0</v>
      </c>
      <c r="N99" s="1018">
        <v>0</v>
      </c>
      <c r="O99" s="1017">
        <v>0</v>
      </c>
      <c r="P99" s="1018" t="s">
        <v>1530</v>
      </c>
      <c r="Q99" s="1017" t="s">
        <v>1530</v>
      </c>
      <c r="R99" s="1018">
        <v>0</v>
      </c>
      <c r="S99" s="1017">
        <v>0</v>
      </c>
      <c r="T99" s="610"/>
      <c r="U99" s="1013"/>
    </row>
    <row r="100" spans="1:21">
      <c r="A100" s="88" t="s">
        <v>2931</v>
      </c>
      <c r="B100" s="1018">
        <v>0</v>
      </c>
      <c r="C100" s="1017">
        <v>0</v>
      </c>
      <c r="D100" s="1018">
        <v>0</v>
      </c>
      <c r="E100" s="1017">
        <v>0</v>
      </c>
      <c r="F100" s="1018">
        <v>0</v>
      </c>
      <c r="G100" s="1017">
        <v>0</v>
      </c>
      <c r="H100" s="1018">
        <v>0</v>
      </c>
      <c r="I100" s="1017">
        <v>0</v>
      </c>
      <c r="J100" s="1018">
        <v>0</v>
      </c>
      <c r="K100" s="1017">
        <v>0</v>
      </c>
      <c r="L100" s="1018">
        <v>0</v>
      </c>
      <c r="M100" s="1017">
        <v>0</v>
      </c>
      <c r="N100" s="1018">
        <v>0</v>
      </c>
      <c r="O100" s="1017">
        <v>0</v>
      </c>
      <c r="P100" s="1018" t="s">
        <v>1530</v>
      </c>
      <c r="Q100" s="1017" t="s">
        <v>1530</v>
      </c>
      <c r="R100" s="1018">
        <v>0</v>
      </c>
      <c r="S100" s="1017">
        <v>0</v>
      </c>
      <c r="T100" s="610"/>
      <c r="U100" s="1013"/>
    </row>
  </sheetData>
  <mergeCells count="40">
    <mergeCell ref="B61:C61"/>
    <mergeCell ref="D61:E61"/>
    <mergeCell ref="F61:G61"/>
    <mergeCell ref="H61:I61"/>
    <mergeCell ref="J61:K61"/>
    <mergeCell ref="L61:M61"/>
    <mergeCell ref="N61:O61"/>
    <mergeCell ref="P61:Q61"/>
    <mergeCell ref="R61:S61"/>
    <mergeCell ref="T61:U61"/>
    <mergeCell ref="V61:W61"/>
    <mergeCell ref="X61:Y61"/>
    <mergeCell ref="Z61:AA61"/>
    <mergeCell ref="B75:C75"/>
    <mergeCell ref="D75:E75"/>
    <mergeCell ref="F75:G75"/>
    <mergeCell ref="H75:I75"/>
    <mergeCell ref="J75:K75"/>
    <mergeCell ref="L75:M75"/>
    <mergeCell ref="N75:O75"/>
    <mergeCell ref="P75:Q75"/>
    <mergeCell ref="R75:S75"/>
    <mergeCell ref="T75:U75"/>
    <mergeCell ref="V75:W75"/>
    <mergeCell ref="X75:Y75"/>
    <mergeCell ref="Z75:AA75"/>
    <mergeCell ref="T88:U88"/>
    <mergeCell ref="B89:C89"/>
    <mergeCell ref="D89:E89"/>
    <mergeCell ref="F89:G89"/>
    <mergeCell ref="H89:I89"/>
    <mergeCell ref="J89:K89"/>
    <mergeCell ref="X89:Y89"/>
    <mergeCell ref="Z89:AA89"/>
    <mergeCell ref="L89:M89"/>
    <mergeCell ref="N89:O89"/>
    <mergeCell ref="P89:Q89"/>
    <mergeCell ref="R89:S89"/>
    <mergeCell ref="T89:U89"/>
    <mergeCell ref="V89:W8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zoomScale="80" zoomScaleNormal="80" workbookViewId="0">
      <pane xSplit="1" ySplit="9" topLeftCell="B10" activePane="bottomRight" state="frozen"/>
      <selection pane="topRight" activeCell="B1" sqref="B1"/>
      <selection pane="bottomLeft" activeCell="A10" sqref="A10"/>
      <selection pane="bottomRight" activeCell="E1" sqref="E1:F2"/>
    </sheetView>
  </sheetViews>
  <sheetFormatPr defaultRowHeight="12.75"/>
  <cols>
    <col min="1" max="1" width="42.140625" style="611" customWidth="1"/>
    <col min="2" max="10" width="16.7109375" style="611" customWidth="1"/>
    <col min="11" max="11" width="16.7109375" style="610" customWidth="1"/>
    <col min="12" max="12" width="16.7109375" style="611" customWidth="1"/>
    <col min="13" max="13" width="19.7109375" style="611" customWidth="1"/>
    <col min="14" max="15" width="19.7109375" style="610" customWidth="1"/>
    <col min="16" max="16384" width="9.140625" style="611"/>
  </cols>
  <sheetData>
    <row r="1" spans="1:15" ht="12.75" customHeight="1">
      <c r="A1" s="610"/>
      <c r="B1" s="1422" t="s">
        <v>112</v>
      </c>
      <c r="C1" s="1422"/>
      <c r="D1" s="187"/>
      <c r="E1" s="1423" t="s">
        <v>112</v>
      </c>
      <c r="F1" s="1423"/>
    </row>
    <row r="2" spans="1:15">
      <c r="A2" s="610"/>
      <c r="B2" s="1422"/>
      <c r="C2" s="1422"/>
      <c r="D2" s="187"/>
      <c r="E2" s="1423"/>
      <c r="F2" s="1423"/>
    </row>
    <row r="3" spans="1:15">
      <c r="A3" s="610"/>
      <c r="B3" s="187"/>
      <c r="C3" s="187"/>
      <c r="D3" s="187"/>
    </row>
    <row r="4" spans="1:15">
      <c r="A4" s="610"/>
      <c r="B4" s="187"/>
      <c r="C4" s="187"/>
      <c r="D4" s="187"/>
    </row>
    <row r="5" spans="1:15">
      <c r="A5" s="610"/>
      <c r="B5" s="187"/>
      <c r="C5" s="187"/>
      <c r="D5" s="187"/>
    </row>
    <row r="6" spans="1:15">
      <c r="A6" s="610"/>
      <c r="B6" s="187"/>
      <c r="C6" s="187"/>
      <c r="D6" s="187"/>
    </row>
    <row r="7" spans="1:15">
      <c r="A7" s="610"/>
      <c r="B7" s="187"/>
      <c r="C7" s="187"/>
      <c r="D7" s="187"/>
    </row>
    <row r="8" spans="1:15">
      <c r="A8" s="610"/>
      <c r="B8" s="187"/>
      <c r="C8" s="187"/>
      <c r="D8" s="187"/>
    </row>
    <row r="9" spans="1:15" ht="13.5" thickBot="1">
      <c r="A9" s="610"/>
      <c r="B9" s="187"/>
      <c r="C9" s="187"/>
      <c r="D9" s="187"/>
    </row>
    <row r="10" spans="1:15" ht="26.25" thickBot="1">
      <c r="A10" s="299" t="s">
        <v>14</v>
      </c>
      <c r="B10" s="300" t="s">
        <v>15</v>
      </c>
      <c r="C10" s="300" t="s">
        <v>16</v>
      </c>
      <c r="D10" s="300">
        <v>2011</v>
      </c>
      <c r="E10" s="300" t="s">
        <v>1185</v>
      </c>
      <c r="F10" s="300">
        <v>2012</v>
      </c>
      <c r="G10" s="300" t="s">
        <v>2325</v>
      </c>
      <c r="H10" s="300">
        <v>2013</v>
      </c>
      <c r="I10" s="300" t="s">
        <v>3553</v>
      </c>
      <c r="J10" s="300" t="s">
        <v>4165</v>
      </c>
      <c r="K10" s="301" t="s">
        <v>4674</v>
      </c>
      <c r="L10" s="300" t="s">
        <v>4675</v>
      </c>
      <c r="M10" s="301" t="s">
        <v>5846</v>
      </c>
      <c r="N10" s="301" t="s">
        <v>6494</v>
      </c>
      <c r="O10" s="311" t="s">
        <v>6914</v>
      </c>
    </row>
    <row r="11" spans="1:15" ht="15">
      <c r="A11" s="39" t="s">
        <v>17</v>
      </c>
      <c r="B11" s="1353">
        <v>34414245.346683189</v>
      </c>
      <c r="C11" s="1354">
        <v>42554173.25700926</v>
      </c>
      <c r="D11" s="1354">
        <v>52121440</v>
      </c>
      <c r="E11" s="1354">
        <v>23039601.858775768</v>
      </c>
      <c r="F11" s="1354">
        <v>53391315.418915749</v>
      </c>
      <c r="G11" s="1354">
        <v>23218200.265205711</v>
      </c>
      <c r="H11" s="1355">
        <v>42873694.569154635</v>
      </c>
      <c r="I11" s="1355">
        <v>23796317.919075143</v>
      </c>
      <c r="J11" s="1354">
        <v>53668391.264658377</v>
      </c>
      <c r="K11" s="1354">
        <v>28250296</v>
      </c>
      <c r="L11" s="1356">
        <v>55201822</v>
      </c>
      <c r="M11" s="1357">
        <v>31006800</v>
      </c>
      <c r="N11" s="1357">
        <v>65360724</v>
      </c>
      <c r="O11" s="1358">
        <v>28671000</v>
      </c>
    </row>
    <row r="12" spans="1:15" ht="15">
      <c r="A12" s="40" t="s">
        <v>18</v>
      </c>
      <c r="B12" s="1359">
        <v>69231953.700000003</v>
      </c>
      <c r="C12" s="37">
        <v>90500426.866666675</v>
      </c>
      <c r="D12" s="36">
        <v>81424040.000000015</v>
      </c>
      <c r="E12" s="36">
        <v>44773011.245314449</v>
      </c>
      <c r="F12" s="36">
        <v>93203476.80385381</v>
      </c>
      <c r="G12" s="36">
        <v>42834379.979379512</v>
      </c>
      <c r="H12" s="302">
        <v>91447545.54428789</v>
      </c>
      <c r="I12" s="302">
        <v>45686237.492920525</v>
      </c>
      <c r="J12" s="36">
        <v>75511811.023622051</v>
      </c>
      <c r="K12" s="36">
        <v>40238556</v>
      </c>
      <c r="L12" s="308">
        <v>86250000</v>
      </c>
      <c r="M12" s="308">
        <v>46360000</v>
      </c>
      <c r="N12" s="409">
        <v>92188000</v>
      </c>
      <c r="O12" s="1140">
        <v>50154000</v>
      </c>
    </row>
    <row r="13" spans="1:15" ht="15">
      <c r="A13" s="39" t="s">
        <v>19</v>
      </c>
      <c r="B13" s="1360">
        <v>16018119.999999998</v>
      </c>
      <c r="C13" s="36">
        <v>19008726.315000001</v>
      </c>
      <c r="D13" s="36">
        <v>19281955.200000003</v>
      </c>
      <c r="E13" s="36">
        <v>6274206.041828041</v>
      </c>
      <c r="F13" s="36">
        <v>16475430.923591459</v>
      </c>
      <c r="G13" s="36">
        <v>8117868.1702241907</v>
      </c>
      <c r="H13" s="302">
        <v>18547478.356465574</v>
      </c>
      <c r="I13" s="302">
        <v>8798634.812286688</v>
      </c>
      <c r="J13" s="36">
        <v>15165168.539325843</v>
      </c>
      <c r="K13" s="36">
        <v>6826370</v>
      </c>
      <c r="L13" s="308">
        <v>14983146</v>
      </c>
      <c r="M13" s="308">
        <v>6109400</v>
      </c>
      <c r="N13" s="409">
        <v>13975501.100000001</v>
      </c>
      <c r="O13" s="1361">
        <v>7893020</v>
      </c>
    </row>
    <row r="14" spans="1:15" ht="15">
      <c r="A14" s="40" t="s">
        <v>20</v>
      </c>
      <c r="B14" s="1359">
        <v>33685848</v>
      </c>
      <c r="C14" s="37">
        <v>35130609</v>
      </c>
      <c r="D14" s="36">
        <v>43062080.878400005</v>
      </c>
      <c r="E14" s="36">
        <v>16438363.671572426</v>
      </c>
      <c r="F14" s="36">
        <v>42384929.251350656</v>
      </c>
      <c r="G14" s="36">
        <v>22727015.706806283</v>
      </c>
      <c r="H14" s="302">
        <v>51802034.038752235</v>
      </c>
      <c r="I14" s="302">
        <v>22438435.863481227</v>
      </c>
      <c r="J14" s="36">
        <v>42509162</v>
      </c>
      <c r="K14" s="36">
        <v>16293356</v>
      </c>
      <c r="L14" s="308">
        <v>42087046</v>
      </c>
      <c r="M14" s="308">
        <v>13196796</v>
      </c>
      <c r="N14" s="409">
        <v>33495940.141800001</v>
      </c>
      <c r="O14" s="1361">
        <v>14904922.400599999</v>
      </c>
    </row>
    <row r="15" spans="1:15" ht="15">
      <c r="A15" s="39" t="s">
        <v>2283</v>
      </c>
      <c r="B15" s="1360">
        <v>40977963.601869091</v>
      </c>
      <c r="C15" s="36">
        <v>52600949.819500767</v>
      </c>
      <c r="D15" s="36">
        <v>53883000</v>
      </c>
      <c r="E15" s="36">
        <v>20849474.951839957</v>
      </c>
      <c r="F15" s="36">
        <v>52647095.665171899</v>
      </c>
      <c r="G15" s="36">
        <v>21459616.283542037</v>
      </c>
      <c r="H15" s="302">
        <v>44265800.196892522</v>
      </c>
      <c r="I15" s="302">
        <v>23783784.62131869</v>
      </c>
      <c r="J15" s="36">
        <v>36490597.678200692</v>
      </c>
      <c r="K15" s="454">
        <v>101717936</v>
      </c>
      <c r="L15" s="308">
        <v>29211956.521739129</v>
      </c>
      <c r="M15" s="308">
        <v>17135560</v>
      </c>
      <c r="N15" s="409">
        <v>43273105.773699723</v>
      </c>
      <c r="O15" s="1361">
        <v>26126024.277224816</v>
      </c>
    </row>
    <row r="16" spans="1:15" ht="15">
      <c r="A16" s="40" t="s">
        <v>21</v>
      </c>
      <c r="B16" s="1359">
        <v>57558031.194820479</v>
      </c>
      <c r="C16" s="37">
        <v>71691115.361977622</v>
      </c>
      <c r="D16" s="36">
        <v>74171729.448695302</v>
      </c>
      <c r="E16" s="36">
        <v>26145327</v>
      </c>
      <c r="F16" s="36">
        <v>65342832.175789662</v>
      </c>
      <c r="G16" s="36">
        <v>34586719.766877122</v>
      </c>
      <c r="H16" s="302">
        <v>75970467.736121133</v>
      </c>
      <c r="I16" s="302">
        <v>30733800.769158613</v>
      </c>
      <c r="J16" s="36">
        <v>64111721.349163152</v>
      </c>
      <c r="K16" s="36">
        <v>35607365</v>
      </c>
      <c r="L16" s="308">
        <v>73782358</v>
      </c>
      <c r="M16" s="308">
        <v>30188454</v>
      </c>
      <c r="N16" s="409">
        <v>73268109.75</v>
      </c>
      <c r="O16" s="1361">
        <v>30365501.82899164</v>
      </c>
    </row>
    <row r="17" spans="1:15" ht="15">
      <c r="A17" s="40" t="s">
        <v>717</v>
      </c>
      <c r="B17" s="1360" t="s">
        <v>1453</v>
      </c>
      <c r="C17" s="36" t="s">
        <v>1453</v>
      </c>
      <c r="D17" s="36" t="s">
        <v>1453</v>
      </c>
      <c r="E17" s="36" t="s">
        <v>1453</v>
      </c>
      <c r="F17" s="36">
        <v>1647038.4005521177</v>
      </c>
      <c r="G17" s="36">
        <v>646806</v>
      </c>
      <c r="H17" s="302">
        <v>2173540.4401677754</v>
      </c>
      <c r="I17" s="302">
        <v>1211319.257578508</v>
      </c>
      <c r="J17" s="36">
        <v>2463004.8465266558</v>
      </c>
      <c r="K17" s="36">
        <v>1919681</v>
      </c>
      <c r="L17" s="309" t="s">
        <v>1530</v>
      </c>
      <c r="M17" s="333"/>
      <c r="N17" s="409">
        <v>4022956.5</v>
      </c>
      <c r="O17" s="1361">
        <v>1677347.8400000001</v>
      </c>
    </row>
    <row r="18" spans="1:15" ht="15">
      <c r="A18" s="40" t="s">
        <v>2932</v>
      </c>
      <c r="B18" s="1360" t="s">
        <v>1453</v>
      </c>
      <c r="C18" s="36" t="s">
        <v>1453</v>
      </c>
      <c r="D18" s="36" t="s">
        <v>1453</v>
      </c>
      <c r="E18" s="36" t="s">
        <v>1453</v>
      </c>
      <c r="F18" s="36" t="s">
        <v>1453</v>
      </c>
      <c r="G18" s="36" t="s">
        <v>1453</v>
      </c>
      <c r="H18" s="302">
        <v>179603565.94716391</v>
      </c>
      <c r="I18" s="302">
        <v>113444785.05978686</v>
      </c>
      <c r="J18" s="36">
        <v>255591054.31309906</v>
      </c>
      <c r="K18" s="454">
        <v>183056776.81652719</v>
      </c>
      <c r="L18" s="309" t="s">
        <v>1530</v>
      </c>
      <c r="M18" s="308" t="s">
        <v>1530</v>
      </c>
      <c r="N18" s="409">
        <v>825000000</v>
      </c>
      <c r="O18" s="1361">
        <v>240000000</v>
      </c>
    </row>
    <row r="19" spans="1:15" ht="15">
      <c r="A19" s="39" t="s">
        <v>22</v>
      </c>
      <c r="B19" s="1360">
        <v>4500000</v>
      </c>
      <c r="C19" s="36">
        <v>4630000</v>
      </c>
      <c r="D19" s="36">
        <v>5300000</v>
      </c>
      <c r="E19" s="36">
        <v>2196355.0829528999</v>
      </c>
      <c r="F19" s="36">
        <v>4447194.17539482</v>
      </c>
      <c r="G19" s="36">
        <v>2461746.8942888202</v>
      </c>
      <c r="H19" s="302">
        <v>4289666.0977767352</v>
      </c>
      <c r="I19" s="302">
        <v>2536221.9997871434</v>
      </c>
      <c r="J19" s="36">
        <v>4675343</v>
      </c>
      <c r="K19" s="36">
        <v>1717278</v>
      </c>
      <c r="L19" s="308">
        <v>4233373.0486539155</v>
      </c>
      <c r="M19" s="308">
        <v>1824771</v>
      </c>
      <c r="N19" s="409">
        <v>3128693.1</v>
      </c>
      <c r="O19" s="1361">
        <v>1806523.5439944002</v>
      </c>
    </row>
    <row r="20" spans="1:15" ht="15">
      <c r="A20" s="40" t="s">
        <v>23</v>
      </c>
      <c r="B20" s="1359">
        <v>1800000</v>
      </c>
      <c r="C20" s="37">
        <v>1700000</v>
      </c>
      <c r="D20" s="36">
        <v>2000000</v>
      </c>
      <c r="E20" s="36">
        <v>1231911.9174798976</v>
      </c>
      <c r="F20" s="36">
        <v>2509744.9446194493</v>
      </c>
      <c r="G20" s="36">
        <v>1406716.4027567385</v>
      </c>
      <c r="H20" s="302">
        <v>2583270.4101438755</v>
      </c>
      <c r="I20" s="302">
        <v>1445720</v>
      </c>
      <c r="J20" s="36">
        <v>2644568</v>
      </c>
      <c r="K20" s="36">
        <v>1548829</v>
      </c>
      <c r="L20" s="308">
        <v>2887548.1527637248</v>
      </c>
      <c r="M20" s="308">
        <v>1571371</v>
      </c>
      <c r="N20" s="409">
        <v>1649939.3477999999</v>
      </c>
      <c r="O20" s="1361">
        <v>1555657.0989145557</v>
      </c>
    </row>
    <row r="21" spans="1:15" ht="15">
      <c r="A21" s="39" t="s">
        <v>24</v>
      </c>
      <c r="B21" s="1360">
        <v>9844041.3916666657</v>
      </c>
      <c r="C21" s="36">
        <v>10304841.859999999</v>
      </c>
      <c r="D21" s="36">
        <v>10925613.300000001</v>
      </c>
      <c r="E21" s="36">
        <v>5408592.6541638523</v>
      </c>
      <c r="F21" s="36">
        <v>11566281.699380254</v>
      </c>
      <c r="G21" s="36">
        <v>6485089.6780234817</v>
      </c>
      <c r="H21" s="302">
        <v>14374654.734283505</v>
      </c>
      <c r="I21" s="302">
        <v>5169131.6444574613</v>
      </c>
      <c r="J21" s="36">
        <v>11949099.0990991</v>
      </c>
      <c r="K21" s="36">
        <v>6293757</v>
      </c>
      <c r="L21" s="308">
        <v>13791260.36036036</v>
      </c>
      <c r="M21" s="308">
        <v>7188996</v>
      </c>
      <c r="N21" s="409">
        <v>14520141.580000002</v>
      </c>
      <c r="O21" s="1361">
        <v>14219382.756800001</v>
      </c>
    </row>
    <row r="22" spans="1:15" ht="15">
      <c r="A22" s="40" t="s">
        <v>25</v>
      </c>
      <c r="B22" s="1359">
        <v>1300000</v>
      </c>
      <c r="C22" s="37">
        <v>1350000</v>
      </c>
      <c r="D22" s="36">
        <v>1400000</v>
      </c>
      <c r="E22" s="36">
        <v>620432</v>
      </c>
      <c r="F22" s="36">
        <v>1484528.4</v>
      </c>
      <c r="G22" s="36">
        <v>818300.17</v>
      </c>
      <c r="H22" s="302">
        <v>1558750.48</v>
      </c>
      <c r="I22" s="302">
        <v>662469</v>
      </c>
      <c r="J22" s="36">
        <v>1451333</v>
      </c>
      <c r="K22" s="36">
        <v>770451</v>
      </c>
      <c r="L22" s="308">
        <v>1610979.63</v>
      </c>
      <c r="M22" s="308">
        <v>774304</v>
      </c>
      <c r="N22" s="409">
        <v>1000000</v>
      </c>
      <c r="O22" s="1361">
        <v>766560</v>
      </c>
    </row>
    <row r="23" spans="1:15" ht="15">
      <c r="A23" s="39" t="s">
        <v>26</v>
      </c>
      <c r="B23" s="1360">
        <v>3157485.3125</v>
      </c>
      <c r="C23" s="36">
        <v>3880715.6325000003</v>
      </c>
      <c r="D23" s="36">
        <v>3583894.1828000001</v>
      </c>
      <c r="E23" s="36">
        <v>1249677.2527756263</v>
      </c>
      <c r="F23" s="36">
        <v>3151530.7435039878</v>
      </c>
      <c r="G23" s="36">
        <v>2262048.5971271312</v>
      </c>
      <c r="H23" s="302">
        <v>4463377.7655627318</v>
      </c>
      <c r="I23" s="302">
        <v>2047781.5699658701</v>
      </c>
      <c r="J23" s="36">
        <v>4966292.1348314602</v>
      </c>
      <c r="K23" s="36">
        <v>2242564</v>
      </c>
      <c r="L23" s="308">
        <v>5040184</v>
      </c>
      <c r="M23" s="308">
        <v>2784616</v>
      </c>
      <c r="N23" s="409">
        <v>2784615.9000000004</v>
      </c>
      <c r="O23" s="1361">
        <v>3238472.2399999998</v>
      </c>
    </row>
    <row r="24" spans="1:15" ht="15">
      <c r="A24" s="40" t="s">
        <v>98</v>
      </c>
      <c r="B24" s="1359">
        <v>326644849.125</v>
      </c>
      <c r="C24" s="36">
        <v>419901876</v>
      </c>
      <c r="D24" s="36">
        <v>528937293</v>
      </c>
      <c r="E24" s="36">
        <v>224670797.83113867</v>
      </c>
      <c r="F24" s="36" t="s">
        <v>2708</v>
      </c>
      <c r="G24" s="36" t="s">
        <v>1186</v>
      </c>
      <c r="H24" s="303" t="s">
        <v>1186</v>
      </c>
      <c r="I24" s="303" t="s">
        <v>1186</v>
      </c>
      <c r="J24" s="36" t="s">
        <v>1186</v>
      </c>
      <c r="K24" s="36" t="s">
        <v>1186</v>
      </c>
      <c r="L24" s="454" t="s">
        <v>1186</v>
      </c>
      <c r="M24" s="237" t="s">
        <v>1186</v>
      </c>
      <c r="N24" s="409" t="s">
        <v>1186</v>
      </c>
      <c r="O24" s="532"/>
    </row>
    <row r="25" spans="1:15" ht="15">
      <c r="A25" s="39" t="s">
        <v>27</v>
      </c>
      <c r="B25" s="1360">
        <v>100983799.99999999</v>
      </c>
      <c r="C25" s="36">
        <v>107952761</v>
      </c>
      <c r="D25" s="36">
        <v>130467880.00000001</v>
      </c>
      <c r="E25" s="36">
        <v>46919156.984249935</v>
      </c>
      <c r="F25" s="36">
        <v>133123630.04888099</v>
      </c>
      <c r="G25" s="36">
        <v>58647167.405020811</v>
      </c>
      <c r="H25" s="302">
        <v>139158000.99408999</v>
      </c>
      <c r="I25" s="302">
        <v>62565702.389078498</v>
      </c>
      <c r="J25" s="36">
        <v>151292430.7166402</v>
      </c>
      <c r="K25" s="36">
        <v>57891241</v>
      </c>
      <c r="L25" s="308">
        <v>167405951.68539324</v>
      </c>
      <c r="M25" s="308">
        <v>53193394</v>
      </c>
      <c r="N25" s="409">
        <v>157289746.18000001</v>
      </c>
      <c r="O25" s="1361">
        <v>77898685.299999997</v>
      </c>
    </row>
    <row r="26" spans="1:15" ht="15">
      <c r="A26" s="40" t="s">
        <v>28</v>
      </c>
      <c r="B26" s="1359">
        <v>25879710.399999999</v>
      </c>
      <c r="C26" s="37">
        <v>22029276.475000001</v>
      </c>
      <c r="D26" s="36">
        <v>21025240</v>
      </c>
      <c r="E26" s="36">
        <v>6196746.7079783119</v>
      </c>
      <c r="F26" s="36">
        <v>15178801.131978391</v>
      </c>
      <c r="G26" s="36">
        <v>6712310.3772318428</v>
      </c>
      <c r="H26" s="302">
        <v>13879345.884292977</v>
      </c>
      <c r="I26" s="302">
        <v>7235494.8805460744</v>
      </c>
      <c r="J26" s="36">
        <v>12022471.910112359</v>
      </c>
      <c r="K26" s="36">
        <v>5020416</v>
      </c>
      <c r="L26" s="308">
        <v>11067415.730337078</v>
      </c>
      <c r="M26" s="308">
        <v>5060000</v>
      </c>
      <c r="N26" s="409" t="s">
        <v>1453</v>
      </c>
      <c r="O26" s="717" t="s">
        <v>1186</v>
      </c>
    </row>
    <row r="27" spans="1:15" ht="15">
      <c r="A27" s="39" t="s">
        <v>29</v>
      </c>
      <c r="B27" s="1360">
        <v>2000000</v>
      </c>
      <c r="C27" s="36">
        <v>2050000</v>
      </c>
      <c r="D27" s="36">
        <v>2000000</v>
      </c>
      <c r="E27" s="36">
        <v>1065458.7237954191</v>
      </c>
      <c r="F27" s="36">
        <v>2232554.9290287388</v>
      </c>
      <c r="G27" s="36">
        <v>1140187.5025778513</v>
      </c>
      <c r="H27" s="302">
        <v>2352871.0362162446</v>
      </c>
      <c r="I27" s="302">
        <v>1236054.0296972424</v>
      </c>
      <c r="J27" s="36">
        <v>2193456</v>
      </c>
      <c r="K27" s="36">
        <v>1340761</v>
      </c>
      <c r="L27" s="308">
        <v>2356888.3100775192</v>
      </c>
      <c r="M27" s="308">
        <v>1329310</v>
      </c>
      <c r="N27" s="409">
        <v>1445880.6600000001</v>
      </c>
      <c r="O27" s="717"/>
    </row>
    <row r="28" spans="1:15" ht="15">
      <c r="A28" s="40" t="s">
        <v>30</v>
      </c>
      <c r="B28" s="1359">
        <v>1200000</v>
      </c>
      <c r="C28" s="37">
        <v>1100000</v>
      </c>
      <c r="D28" s="36">
        <v>1400000</v>
      </c>
      <c r="E28" s="36">
        <v>696281.3814857665</v>
      </c>
      <c r="F28" s="36">
        <v>1438088.5525441365</v>
      </c>
      <c r="G28" s="36">
        <v>756536.4511664192</v>
      </c>
      <c r="H28" s="302">
        <v>1497072.4121233579</v>
      </c>
      <c r="I28" s="302">
        <v>680906.95789021882</v>
      </c>
      <c r="J28" s="36">
        <v>1492219</v>
      </c>
      <c r="K28" s="36">
        <v>798761</v>
      </c>
      <c r="L28" s="308">
        <v>1550220.4452296821</v>
      </c>
      <c r="M28" s="308">
        <v>734808</v>
      </c>
      <c r="N28" s="409">
        <v>1005004.6</v>
      </c>
      <c r="O28" s="1361">
        <v>727459.57755692094</v>
      </c>
    </row>
    <row r="29" spans="1:15" ht="15">
      <c r="A29" s="39" t="s">
        <v>3995</v>
      </c>
      <c r="B29" s="1360" t="s">
        <v>1453</v>
      </c>
      <c r="C29" s="36" t="s">
        <v>1453</v>
      </c>
      <c r="D29" s="36" t="s">
        <v>1453</v>
      </c>
      <c r="E29" s="36" t="s">
        <v>1453</v>
      </c>
      <c r="F29" s="36" t="s">
        <v>1453</v>
      </c>
      <c r="G29" s="36" t="s">
        <v>1453</v>
      </c>
      <c r="H29" s="304" t="s">
        <v>1453</v>
      </c>
      <c r="I29" s="304">
        <v>22688977.494536292</v>
      </c>
      <c r="J29" s="36">
        <v>55158987.670343935</v>
      </c>
      <c r="K29" s="36">
        <v>28085247</v>
      </c>
      <c r="L29" s="454">
        <v>67500000</v>
      </c>
      <c r="M29" s="308">
        <v>42000000</v>
      </c>
      <c r="N29" s="409">
        <v>104000000</v>
      </c>
      <c r="O29" s="1141">
        <v>45000000</v>
      </c>
    </row>
    <row r="30" spans="1:15" ht="15">
      <c r="A30" s="39" t="s">
        <v>3713</v>
      </c>
      <c r="B30" s="1360" t="s">
        <v>1453</v>
      </c>
      <c r="C30" s="36" t="s">
        <v>1453</v>
      </c>
      <c r="D30" s="36" t="s">
        <v>1453</v>
      </c>
      <c r="E30" s="36" t="s">
        <v>1453</v>
      </c>
      <c r="F30" s="36" t="s">
        <v>1453</v>
      </c>
      <c r="G30" s="36" t="s">
        <v>1453</v>
      </c>
      <c r="H30" s="304" t="s">
        <v>1453</v>
      </c>
      <c r="I30" s="304">
        <v>7200000</v>
      </c>
      <c r="J30" s="36">
        <v>13999860.674157303</v>
      </c>
      <c r="K30" s="36">
        <v>3902398</v>
      </c>
      <c r="L30" s="308">
        <v>13593745.760000002</v>
      </c>
      <c r="M30" s="308">
        <v>6449666</v>
      </c>
      <c r="N30" s="409">
        <v>14627951.24</v>
      </c>
      <c r="O30" s="1141">
        <v>6354466.3799999999</v>
      </c>
    </row>
    <row r="31" spans="1:15" ht="15">
      <c r="A31" s="39" t="s">
        <v>704</v>
      </c>
      <c r="B31" s="1360">
        <v>77583416</v>
      </c>
      <c r="C31" s="36">
        <v>83091718.75</v>
      </c>
      <c r="D31" s="36">
        <v>64851030.000000007</v>
      </c>
      <c r="E31" s="36">
        <v>0</v>
      </c>
      <c r="F31" s="36">
        <v>48702083.86930795</v>
      </c>
      <c r="G31" s="36" t="s">
        <v>1186</v>
      </c>
      <c r="H31" s="303">
        <v>40368284</v>
      </c>
      <c r="I31" s="303" t="s">
        <v>1186</v>
      </c>
      <c r="J31" s="36">
        <v>29337077.279941399</v>
      </c>
      <c r="K31" s="36">
        <v>9187431</v>
      </c>
      <c r="L31" s="308">
        <v>25801129.760000002</v>
      </c>
      <c r="M31" s="308">
        <v>565208102</v>
      </c>
      <c r="N31" s="409">
        <v>1069531752.1400001</v>
      </c>
      <c r="O31" s="1142">
        <v>435095324.17999995</v>
      </c>
    </row>
    <row r="32" spans="1:15" ht="15">
      <c r="A32" s="40" t="s">
        <v>2282</v>
      </c>
      <c r="B32" s="1359">
        <v>46371208.333333328</v>
      </c>
      <c r="C32" s="37">
        <v>50596499.999999993</v>
      </c>
      <c r="D32" s="36">
        <v>58590000</v>
      </c>
      <c r="E32" s="36">
        <v>26974951.830443162</v>
      </c>
      <c r="F32" s="36">
        <v>49538559.456879176</v>
      </c>
      <c r="G32" s="36">
        <v>20177562.550443906</v>
      </c>
      <c r="H32" s="302">
        <v>48923679.060665362</v>
      </c>
      <c r="I32" s="302">
        <v>19723865.87771203</v>
      </c>
      <c r="J32" s="36">
        <v>41618112.202430494</v>
      </c>
      <c r="K32" s="36">
        <v>21850576</v>
      </c>
      <c r="L32" s="308">
        <v>44000000</v>
      </c>
      <c r="M32" s="410">
        <v>28800000</v>
      </c>
      <c r="N32" s="409">
        <v>46000000</v>
      </c>
      <c r="O32" s="1143">
        <v>22000000</v>
      </c>
    </row>
    <row r="33" spans="1:15" ht="15">
      <c r="A33" s="39" t="s">
        <v>32</v>
      </c>
      <c r="B33" s="1360">
        <v>3756180</v>
      </c>
      <c r="C33" s="36">
        <v>5734826.666666667</v>
      </c>
      <c r="D33" s="36">
        <v>4750800</v>
      </c>
      <c r="E33" s="36">
        <v>0</v>
      </c>
      <c r="F33" s="36">
        <v>5853332.2184129106</v>
      </c>
      <c r="G33" s="36" t="s">
        <v>1452</v>
      </c>
      <c r="H33" s="302">
        <v>6671670.4194812775</v>
      </c>
      <c r="I33" s="302" t="s">
        <v>1452</v>
      </c>
      <c r="J33" s="36">
        <v>6196266.7492835568</v>
      </c>
      <c r="K33" s="36" t="s">
        <v>1530</v>
      </c>
      <c r="L33" s="308">
        <v>5360000</v>
      </c>
      <c r="M33" s="610" t="s">
        <v>1186</v>
      </c>
      <c r="N33" s="409">
        <v>6300000</v>
      </c>
      <c r="O33" s="1144" t="s">
        <v>5225</v>
      </c>
    </row>
    <row r="34" spans="1:15" ht="15">
      <c r="A34" s="39" t="s">
        <v>33</v>
      </c>
      <c r="B34" s="1360">
        <v>370000</v>
      </c>
      <c r="C34" s="36">
        <v>365000</v>
      </c>
      <c r="D34" s="57">
        <v>700000</v>
      </c>
      <c r="E34" s="57">
        <v>297266.67972709384</v>
      </c>
      <c r="F34" s="57">
        <v>597475.47924556665</v>
      </c>
      <c r="G34" s="57">
        <v>294668.35531053663</v>
      </c>
      <c r="H34" s="302">
        <v>578060.4775808967</v>
      </c>
      <c r="I34" s="302">
        <v>299431.98127925117</v>
      </c>
      <c r="J34" s="57">
        <v>598765</v>
      </c>
      <c r="K34" s="57">
        <v>312885</v>
      </c>
      <c r="L34" s="308">
        <v>607686.51380042452</v>
      </c>
      <c r="M34" s="308">
        <v>307003</v>
      </c>
      <c r="N34" s="409">
        <v>602922</v>
      </c>
      <c r="O34" s="1141">
        <v>294994.06732687325</v>
      </c>
    </row>
    <row r="35" spans="1:15" ht="15">
      <c r="A35" s="39" t="s">
        <v>34</v>
      </c>
      <c r="B35" s="1360">
        <v>28775716.666666672</v>
      </c>
      <c r="C35" s="36">
        <v>37159687.500000007</v>
      </c>
      <c r="D35" s="36">
        <v>44768487.917599998</v>
      </c>
      <c r="E35" s="36">
        <v>20856652.885353427</v>
      </c>
      <c r="F35" s="36">
        <v>45556571.096009992</v>
      </c>
      <c r="G35" s="36">
        <v>21337196.693204772</v>
      </c>
      <c r="H35" s="302">
        <v>45966410.685303569</v>
      </c>
      <c r="I35" s="302">
        <v>18771762</v>
      </c>
      <c r="J35" s="36">
        <v>34116037.18133653</v>
      </c>
      <c r="K35" s="36">
        <v>14353140</v>
      </c>
      <c r="L35" s="308">
        <v>33650683.199999996</v>
      </c>
      <c r="M35" s="308">
        <v>19269533</v>
      </c>
      <c r="N35" s="409">
        <v>43637481.719999999</v>
      </c>
      <c r="O35" s="1145">
        <v>23315318.780000001</v>
      </c>
    </row>
    <row r="36" spans="1:15" ht="15">
      <c r="A36" s="40" t="s">
        <v>35</v>
      </c>
      <c r="B36" s="1359">
        <v>1300000</v>
      </c>
      <c r="C36" s="37">
        <v>1400000</v>
      </c>
      <c r="D36" s="36">
        <v>2000000</v>
      </c>
      <c r="E36" s="36">
        <v>856732</v>
      </c>
      <c r="F36" s="36">
        <v>1827507.4966670086</v>
      </c>
      <c r="G36" s="36">
        <v>993464.02197131526</v>
      </c>
      <c r="H36" s="302">
        <v>1894976.2287575046</v>
      </c>
      <c r="I36" s="302">
        <v>1101427</v>
      </c>
      <c r="J36" s="36">
        <v>2133451</v>
      </c>
      <c r="K36" s="36">
        <v>1148788</v>
      </c>
      <c r="L36" s="308">
        <v>2368130.61</v>
      </c>
      <c r="M36" s="308">
        <v>1171764</v>
      </c>
      <c r="N36" s="409">
        <v>3000000</v>
      </c>
      <c r="O36" s="1361">
        <v>1160046.4869378</v>
      </c>
    </row>
    <row r="37" spans="1:15" ht="15">
      <c r="A37" s="39" t="s">
        <v>36</v>
      </c>
      <c r="B37" s="1360">
        <v>148466015.62116751</v>
      </c>
      <c r="C37" s="36">
        <v>199744412.43449</v>
      </c>
      <c r="D37" s="36">
        <v>208354888.67829999</v>
      </c>
      <c r="E37" s="36">
        <v>111452185.97370069</v>
      </c>
      <c r="F37" s="36">
        <v>287964854.93827158</v>
      </c>
      <c r="G37" s="36">
        <v>134942182.93890327</v>
      </c>
      <c r="H37" s="302">
        <v>317409268.88197523</v>
      </c>
      <c r="I37" s="302">
        <v>224927931.52216813</v>
      </c>
      <c r="J37" s="36">
        <v>444495481.84060562</v>
      </c>
      <c r="K37" s="36">
        <v>183502713</v>
      </c>
      <c r="L37" s="308">
        <v>408413398</v>
      </c>
      <c r="M37" s="308">
        <v>209723838</v>
      </c>
      <c r="N37" s="409">
        <v>482730203.25</v>
      </c>
      <c r="O37" s="1144">
        <v>294381782.80000001</v>
      </c>
    </row>
    <row r="38" spans="1:15" ht="15">
      <c r="A38" s="39" t="s">
        <v>1152</v>
      </c>
      <c r="B38" s="1362" t="s">
        <v>1453</v>
      </c>
      <c r="C38" s="38" t="s">
        <v>1453</v>
      </c>
      <c r="D38" s="36">
        <v>28551000</v>
      </c>
      <c r="E38" s="36">
        <v>0</v>
      </c>
      <c r="F38" s="36">
        <v>35946294.293282904</v>
      </c>
      <c r="G38" s="36" t="s">
        <v>1452</v>
      </c>
      <c r="H38" s="303" t="s">
        <v>1186</v>
      </c>
      <c r="I38" s="303">
        <v>13636943.071691779</v>
      </c>
      <c r="J38" s="36" t="s">
        <v>1186</v>
      </c>
      <c r="K38" s="36" t="s">
        <v>1186</v>
      </c>
      <c r="L38" s="36" t="s">
        <v>1186</v>
      </c>
      <c r="M38" s="308">
        <v>576000</v>
      </c>
      <c r="N38" s="409">
        <v>17100000</v>
      </c>
      <c r="O38" s="1144" t="s">
        <v>1186</v>
      </c>
    </row>
    <row r="39" spans="1:15" ht="15">
      <c r="A39" s="39" t="s">
        <v>6203</v>
      </c>
      <c r="B39" s="1362"/>
      <c r="C39" s="38"/>
      <c r="D39" s="36"/>
      <c r="E39" s="36"/>
      <c r="F39" s="36"/>
      <c r="G39" s="36"/>
      <c r="H39" s="303"/>
      <c r="I39" s="303"/>
      <c r="J39" s="36"/>
      <c r="K39" s="36"/>
      <c r="L39" s="36"/>
      <c r="M39" s="308">
        <v>10706666</v>
      </c>
      <c r="N39" s="409">
        <v>22152441.47236364</v>
      </c>
      <c r="O39" s="1145">
        <v>12744000</v>
      </c>
    </row>
    <row r="40" spans="1:15" ht="15">
      <c r="A40" s="39" t="s">
        <v>37</v>
      </c>
      <c r="B40" s="1360" t="s">
        <v>1150</v>
      </c>
      <c r="C40" s="36" t="s">
        <v>1150</v>
      </c>
      <c r="D40" s="36" t="s">
        <v>1150</v>
      </c>
      <c r="E40" s="36" t="s">
        <v>1150</v>
      </c>
      <c r="F40" s="36" t="s">
        <v>1150</v>
      </c>
      <c r="G40" s="36">
        <v>25729982.958835896</v>
      </c>
      <c r="H40" s="302">
        <v>45508315.0532654</v>
      </c>
      <c r="I40" s="302">
        <v>27039495.103229221</v>
      </c>
      <c r="J40" s="36">
        <v>50997778.429326601</v>
      </c>
      <c r="K40" s="36">
        <v>24472501</v>
      </c>
      <c r="L40" s="36">
        <v>37860331.328000002</v>
      </c>
      <c r="M40" s="308">
        <v>15969341</v>
      </c>
      <c r="N40" s="409">
        <v>37537050.707999997</v>
      </c>
      <c r="O40" s="1145">
        <v>12775000</v>
      </c>
    </row>
    <row r="41" spans="1:15" ht="15">
      <c r="A41" s="40" t="s">
        <v>38</v>
      </c>
      <c r="B41" s="1359">
        <v>20592381.666666664</v>
      </c>
      <c r="C41" s="37">
        <v>27150933</v>
      </c>
      <c r="D41" s="36">
        <v>28565087.400000002</v>
      </c>
      <c r="E41" s="36">
        <v>10798768.7806662</v>
      </c>
      <c r="F41" s="36">
        <v>26259396.473536149</v>
      </c>
      <c r="G41" s="36">
        <v>11519563.115849679</v>
      </c>
      <c r="H41" s="302">
        <v>27533804.622496147</v>
      </c>
      <c r="I41" s="302">
        <v>13247811.409824384</v>
      </c>
      <c r="J41" s="36">
        <v>28005559.64057539</v>
      </c>
      <c r="K41" s="36">
        <v>11008770</v>
      </c>
      <c r="L41" s="308">
        <v>25427044.32</v>
      </c>
      <c r="M41" s="308">
        <v>10117782</v>
      </c>
      <c r="N41" s="409">
        <v>16364310.27</v>
      </c>
      <c r="O41" s="1145">
        <v>14190240</v>
      </c>
    </row>
    <row r="42" spans="1:15" ht="15">
      <c r="A42" s="39" t="s">
        <v>39</v>
      </c>
      <c r="B42" s="1360">
        <v>28430691.094166666</v>
      </c>
      <c r="C42" s="36">
        <v>32007579.402499996</v>
      </c>
      <c r="D42" s="36">
        <v>32816400</v>
      </c>
      <c r="E42" s="36">
        <v>13332265.983562814</v>
      </c>
      <c r="F42" s="36">
        <v>29027938.850817099</v>
      </c>
      <c r="G42" s="36">
        <v>17709851.02218356</v>
      </c>
      <c r="H42" s="302">
        <v>38454596.728708409</v>
      </c>
      <c r="I42" s="302">
        <v>16400898.371701293</v>
      </c>
      <c r="J42" s="36">
        <v>35987196.863581002</v>
      </c>
      <c r="K42" s="36">
        <v>17343439</v>
      </c>
      <c r="L42" s="308">
        <v>47895000</v>
      </c>
      <c r="M42" s="308">
        <v>12928000</v>
      </c>
      <c r="N42" s="409">
        <v>40855320</v>
      </c>
      <c r="O42" s="1145">
        <v>15385680</v>
      </c>
    </row>
    <row r="43" spans="1:15" ht="15">
      <c r="A43" s="40" t="s">
        <v>40</v>
      </c>
      <c r="B43" s="1359">
        <v>19466243.1908</v>
      </c>
      <c r="C43" s="37">
        <v>18452558.2105175</v>
      </c>
      <c r="D43" s="36">
        <v>21634799.3024</v>
      </c>
      <c r="E43" s="36">
        <v>8290637.7485153629</v>
      </c>
      <c r="F43" s="36">
        <v>16607370.722922564</v>
      </c>
      <c r="G43" s="36">
        <v>10690706.135051684</v>
      </c>
      <c r="H43" s="302">
        <v>21289932.664559569</v>
      </c>
      <c r="I43" s="302">
        <v>8142102.3890784979</v>
      </c>
      <c r="J43" s="36">
        <v>19046675.619582467</v>
      </c>
      <c r="K43" s="36">
        <v>9186167</v>
      </c>
      <c r="L43" s="308">
        <v>8057380.8000000007</v>
      </c>
      <c r="M43" s="308">
        <v>8667894</v>
      </c>
      <c r="N43" s="409">
        <v>7844000</v>
      </c>
      <c r="O43" s="1145">
        <v>9104408</v>
      </c>
    </row>
    <row r="44" spans="1:15" ht="15">
      <c r="A44" s="39" t="s">
        <v>1149</v>
      </c>
      <c r="B44" s="1360">
        <v>26400000</v>
      </c>
      <c r="C44" s="36">
        <v>29700000</v>
      </c>
      <c r="D44" s="36">
        <v>38883000</v>
      </c>
      <c r="E44" s="36">
        <v>16362273.787054515</v>
      </c>
      <c r="F44" s="36">
        <v>29783840.272812277</v>
      </c>
      <c r="G44" s="36">
        <v>18616352.201257862</v>
      </c>
      <c r="H44" s="302">
        <v>26320566.345979311</v>
      </c>
      <c r="I44" s="303" t="s">
        <v>1186</v>
      </c>
      <c r="J44" s="36" t="s">
        <v>1186</v>
      </c>
      <c r="K44" s="36">
        <v>13677660</v>
      </c>
      <c r="L44" s="308">
        <v>24855250</v>
      </c>
      <c r="M44" s="308">
        <v>15190000</v>
      </c>
      <c r="N44" s="409">
        <v>21978000</v>
      </c>
      <c r="O44" s="1146">
        <v>12420000</v>
      </c>
    </row>
    <row r="45" spans="1:15" ht="15">
      <c r="A45" s="40" t="s">
        <v>42</v>
      </c>
      <c r="B45" s="1359">
        <v>265045031.5</v>
      </c>
      <c r="C45" s="37">
        <v>270581077.33333331</v>
      </c>
      <c r="D45" s="36">
        <v>276083852.4526</v>
      </c>
      <c r="E45" s="36">
        <v>138714639.44255388</v>
      </c>
      <c r="F45" s="36">
        <v>284175390.68426639</v>
      </c>
      <c r="G45" s="36">
        <v>131629392.971246</v>
      </c>
      <c r="H45" s="302">
        <v>308187099.73315543</v>
      </c>
      <c r="I45" s="302">
        <v>137994151.03989089</v>
      </c>
      <c r="J45" s="36">
        <v>328471411.89820069</v>
      </c>
      <c r="K45" s="36">
        <v>122898201</v>
      </c>
      <c r="L45" s="308">
        <v>340359270.33999997</v>
      </c>
      <c r="M45" s="308">
        <v>120797084</v>
      </c>
      <c r="N45" s="409">
        <v>319205101.25</v>
      </c>
      <c r="O45" s="1145">
        <v>153887289.59999999</v>
      </c>
    </row>
    <row r="46" spans="1:15" ht="15">
      <c r="A46" s="39" t="s">
        <v>43</v>
      </c>
      <c r="B46" s="1360">
        <v>22151138.533102024</v>
      </c>
      <c r="C46" s="36">
        <v>19323126.967528295</v>
      </c>
      <c r="D46" s="36">
        <v>18526616.310800001</v>
      </c>
      <c r="E46" s="36">
        <v>9213146</v>
      </c>
      <c r="F46" s="36">
        <v>18739879.839000002</v>
      </c>
      <c r="G46" s="36">
        <v>17833813.310096938</v>
      </c>
      <c r="H46" s="302">
        <v>28311089.780246712</v>
      </c>
      <c r="I46" s="302">
        <v>22711079.034805816</v>
      </c>
      <c r="J46" s="36">
        <v>46262894.679518595</v>
      </c>
      <c r="K46" s="36">
        <v>28874275</v>
      </c>
      <c r="L46" s="308">
        <v>71605626.75</v>
      </c>
      <c r="M46" s="308">
        <v>31688148</v>
      </c>
      <c r="N46" s="409">
        <v>82066601.520000011</v>
      </c>
      <c r="O46" s="1145">
        <v>34328684.824156001</v>
      </c>
    </row>
    <row r="47" spans="1:15" ht="15.75" thickBot="1">
      <c r="A47" s="41" t="s">
        <v>44</v>
      </c>
      <c r="B47" s="1363">
        <v>584067000</v>
      </c>
      <c r="C47" s="42">
        <v>658255000</v>
      </c>
      <c r="D47" s="43">
        <v>644294000</v>
      </c>
      <c r="E47" s="43">
        <v>0</v>
      </c>
      <c r="F47" s="43">
        <v>587473000</v>
      </c>
      <c r="G47" s="43" t="s">
        <v>1452</v>
      </c>
      <c r="H47" s="305">
        <v>677957000</v>
      </c>
      <c r="I47" s="91">
        <v>677957000</v>
      </c>
      <c r="J47" s="91">
        <v>631902000</v>
      </c>
      <c r="K47" s="43" t="s">
        <v>1530</v>
      </c>
      <c r="L47" s="310">
        <v>716000000</v>
      </c>
      <c r="M47" s="455">
        <v>291000000</v>
      </c>
      <c r="N47" s="718">
        <v>758320000</v>
      </c>
      <c r="O47" s="1147" t="s">
        <v>5225</v>
      </c>
    </row>
    <row r="48" spans="1:15">
      <c r="B48" s="187"/>
      <c r="C48" s="187"/>
      <c r="D48" s="187"/>
    </row>
    <row r="49" spans="1:6">
      <c r="A49" s="306" t="s">
        <v>4160</v>
      </c>
      <c r="B49" s="187"/>
      <c r="C49" s="187"/>
      <c r="D49" s="187"/>
      <c r="F49" s="307"/>
    </row>
    <row r="50" spans="1:6">
      <c r="A50" s="306" t="s">
        <v>1454</v>
      </c>
      <c r="B50" s="187"/>
      <c r="C50" s="187"/>
      <c r="D50" s="187"/>
    </row>
    <row r="51" spans="1:6">
      <c r="A51" s="306" t="s">
        <v>1795</v>
      </c>
      <c r="B51" s="187"/>
      <c r="C51" s="187"/>
      <c r="D51" s="187"/>
    </row>
  </sheetData>
  <mergeCells count="2">
    <mergeCell ref="B1:C2"/>
    <mergeCell ref="E1:F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Z129"/>
  <sheetViews>
    <sheetView zoomScale="80" zoomScaleNormal="80" workbookViewId="0">
      <pane xSplit="1" topLeftCell="B1" activePane="topRight" state="frozen"/>
      <selection pane="topRight"/>
    </sheetView>
  </sheetViews>
  <sheetFormatPr defaultRowHeight="15"/>
  <cols>
    <col min="1" max="1" width="42" style="612" customWidth="1"/>
    <col min="2" max="2" width="17" style="102" bestFit="1" customWidth="1"/>
    <col min="3" max="3" width="17.85546875" style="102" bestFit="1" customWidth="1"/>
    <col min="4" max="4" width="19.5703125" style="102" bestFit="1" customWidth="1"/>
    <col min="5" max="5" width="20.140625" style="102" bestFit="1" customWidth="1"/>
    <col min="6" max="6" width="22.7109375" style="102" bestFit="1" customWidth="1"/>
    <col min="7" max="7" width="20" style="102" customWidth="1"/>
    <col min="8" max="8" width="17.5703125" style="102" bestFit="1" customWidth="1"/>
    <col min="9" max="9" width="23.5703125" style="102" bestFit="1" customWidth="1"/>
    <col min="10" max="10" width="32.140625" style="102" bestFit="1" customWidth="1"/>
    <col min="11" max="11" width="22.42578125" style="102" customWidth="1"/>
    <col min="12" max="12" width="30.5703125" style="102" customWidth="1"/>
    <col min="13" max="13" width="28.140625" style="102" bestFit="1" customWidth="1"/>
    <col min="14" max="14" width="26.5703125" style="102" customWidth="1"/>
    <col min="15" max="15" width="22.28515625" style="102" customWidth="1"/>
    <col min="16" max="16" width="19.5703125" style="102" customWidth="1"/>
    <col min="17" max="17" width="18.140625" style="102" customWidth="1"/>
    <col min="18" max="18" width="19.85546875" style="102" customWidth="1"/>
    <col min="19" max="19" width="18.85546875" style="102" customWidth="1"/>
    <col min="20" max="20" width="19.5703125" style="102" customWidth="1"/>
    <col min="21" max="21" width="20.85546875" style="102" customWidth="1"/>
    <col min="22" max="22" width="26" style="102" customWidth="1"/>
    <col min="23" max="23" width="19.140625" style="102" bestFit="1" customWidth="1"/>
    <col min="24" max="24" width="18.85546875" style="102" bestFit="1" customWidth="1"/>
    <col min="25" max="25" width="18.7109375" style="102" bestFit="1" customWidth="1"/>
    <col min="26" max="26" width="26.140625" style="102" customWidth="1"/>
    <col min="27" max="256" width="9.140625" style="102"/>
    <col min="257" max="257" width="42" style="102" customWidth="1"/>
    <col min="258" max="258" width="17" style="102" bestFit="1" customWidth="1"/>
    <col min="259" max="259" width="17.85546875" style="102" bestFit="1" customWidth="1"/>
    <col min="260" max="260" width="19.5703125" style="102" bestFit="1" customWidth="1"/>
    <col min="261" max="261" width="20.140625" style="102" bestFit="1" customWidth="1"/>
    <col min="262" max="262" width="22.7109375" style="102" bestFit="1" customWidth="1"/>
    <col min="263" max="263" width="20" style="102" customWidth="1"/>
    <col min="264" max="264" width="17.5703125" style="102" bestFit="1" customWidth="1"/>
    <col min="265" max="265" width="23.5703125" style="102" bestFit="1" customWidth="1"/>
    <col min="266" max="266" width="32.140625" style="102" bestFit="1" customWidth="1"/>
    <col min="267" max="267" width="22.42578125" style="102" customWidth="1"/>
    <col min="268" max="268" width="42.85546875" style="102" customWidth="1"/>
    <col min="269" max="269" width="39.42578125" style="102" customWidth="1"/>
    <col min="270" max="512" width="9.140625" style="102"/>
    <col min="513" max="513" width="42" style="102" customWidth="1"/>
    <col min="514" max="514" width="17" style="102" bestFit="1" customWidth="1"/>
    <col min="515" max="515" width="17.85546875" style="102" bestFit="1" customWidth="1"/>
    <col min="516" max="516" width="19.5703125" style="102" bestFit="1" customWidth="1"/>
    <col min="517" max="517" width="20.140625" style="102" bestFit="1" customWidth="1"/>
    <col min="518" max="518" width="22.7109375" style="102" bestFit="1" customWidth="1"/>
    <col min="519" max="519" width="20" style="102" customWidth="1"/>
    <col min="520" max="520" width="17.5703125" style="102" bestFit="1" customWidth="1"/>
    <col min="521" max="521" width="23.5703125" style="102" bestFit="1" customWidth="1"/>
    <col min="522" max="522" width="32.140625" style="102" bestFit="1" customWidth="1"/>
    <col min="523" max="523" width="22.42578125" style="102" customWidth="1"/>
    <col min="524" max="524" width="42.85546875" style="102" customWidth="1"/>
    <col min="525" max="525" width="39.42578125" style="102" customWidth="1"/>
    <col min="526" max="768" width="9.140625" style="102"/>
    <col min="769" max="769" width="42" style="102" customWidth="1"/>
    <col min="770" max="770" width="17" style="102" bestFit="1" customWidth="1"/>
    <col min="771" max="771" width="17.85546875" style="102" bestFit="1" customWidth="1"/>
    <col min="772" max="772" width="19.5703125" style="102" bestFit="1" customWidth="1"/>
    <col min="773" max="773" width="20.140625" style="102" bestFit="1" customWidth="1"/>
    <col min="774" max="774" width="22.7109375" style="102" bestFit="1" customWidth="1"/>
    <col min="775" max="775" width="20" style="102" customWidth="1"/>
    <col min="776" max="776" width="17.5703125" style="102" bestFit="1" customWidth="1"/>
    <col min="777" max="777" width="23.5703125" style="102" bestFit="1" customWidth="1"/>
    <col min="778" max="778" width="32.140625" style="102" bestFit="1" customWidth="1"/>
    <col min="779" max="779" width="22.42578125" style="102" customWidth="1"/>
    <col min="780" max="780" width="42.85546875" style="102" customWidth="1"/>
    <col min="781" max="781" width="39.42578125" style="102" customWidth="1"/>
    <col min="782" max="1024" width="9.140625" style="102"/>
    <col min="1025" max="1025" width="42" style="102" customWidth="1"/>
    <col min="1026" max="1026" width="17" style="102" bestFit="1" customWidth="1"/>
    <col min="1027" max="1027" width="17.85546875" style="102" bestFit="1" customWidth="1"/>
    <col min="1028" max="1028" width="19.5703125" style="102" bestFit="1" customWidth="1"/>
    <col min="1029" max="1029" width="20.140625" style="102" bestFit="1" customWidth="1"/>
    <col min="1030" max="1030" width="22.7109375" style="102" bestFit="1" customWidth="1"/>
    <col min="1031" max="1031" width="20" style="102" customWidth="1"/>
    <col min="1032" max="1032" width="17.5703125" style="102" bestFit="1" customWidth="1"/>
    <col min="1033" max="1033" width="23.5703125" style="102" bestFit="1" customWidth="1"/>
    <col min="1034" max="1034" width="32.140625" style="102" bestFit="1" customWidth="1"/>
    <col min="1035" max="1035" width="22.42578125" style="102" customWidth="1"/>
    <col min="1036" max="1036" width="42.85546875" style="102" customWidth="1"/>
    <col min="1037" max="1037" width="39.42578125" style="102" customWidth="1"/>
    <col min="1038" max="1280" width="9.140625" style="102"/>
    <col min="1281" max="1281" width="42" style="102" customWidth="1"/>
    <col min="1282" max="1282" width="17" style="102" bestFit="1" customWidth="1"/>
    <col min="1283" max="1283" width="17.85546875" style="102" bestFit="1" customWidth="1"/>
    <col min="1284" max="1284" width="19.5703125" style="102" bestFit="1" customWidth="1"/>
    <col min="1285" max="1285" width="20.140625" style="102" bestFit="1" customWidth="1"/>
    <col min="1286" max="1286" width="22.7109375" style="102" bestFit="1" customWidth="1"/>
    <col min="1287" max="1287" width="20" style="102" customWidth="1"/>
    <col min="1288" max="1288" width="17.5703125" style="102" bestFit="1" customWidth="1"/>
    <col min="1289" max="1289" width="23.5703125" style="102" bestFit="1" customWidth="1"/>
    <col min="1290" max="1290" width="32.140625" style="102" bestFit="1" customWidth="1"/>
    <col min="1291" max="1291" width="22.42578125" style="102" customWidth="1"/>
    <col min="1292" max="1292" width="42.85546875" style="102" customWidth="1"/>
    <col min="1293" max="1293" width="39.42578125" style="102" customWidth="1"/>
    <col min="1294" max="1536" width="9.140625" style="102"/>
    <col min="1537" max="1537" width="42" style="102" customWidth="1"/>
    <col min="1538" max="1538" width="17" style="102" bestFit="1" customWidth="1"/>
    <col min="1539" max="1539" width="17.85546875" style="102" bestFit="1" customWidth="1"/>
    <col min="1540" max="1540" width="19.5703125" style="102" bestFit="1" customWidth="1"/>
    <col min="1541" max="1541" width="20.140625" style="102" bestFit="1" customWidth="1"/>
    <col min="1542" max="1542" width="22.7109375" style="102" bestFit="1" customWidth="1"/>
    <col min="1543" max="1543" width="20" style="102" customWidth="1"/>
    <col min="1544" max="1544" width="17.5703125" style="102" bestFit="1" customWidth="1"/>
    <col min="1545" max="1545" width="23.5703125" style="102" bestFit="1" customWidth="1"/>
    <col min="1546" max="1546" width="32.140625" style="102" bestFit="1" customWidth="1"/>
    <col min="1547" max="1547" width="22.42578125" style="102" customWidth="1"/>
    <col min="1548" max="1548" width="42.85546875" style="102" customWidth="1"/>
    <col min="1549" max="1549" width="39.42578125" style="102" customWidth="1"/>
    <col min="1550" max="1792" width="9.140625" style="102"/>
    <col min="1793" max="1793" width="42" style="102" customWidth="1"/>
    <col min="1794" max="1794" width="17" style="102" bestFit="1" customWidth="1"/>
    <col min="1795" max="1795" width="17.85546875" style="102" bestFit="1" customWidth="1"/>
    <col min="1796" max="1796" width="19.5703125" style="102" bestFit="1" customWidth="1"/>
    <col min="1797" max="1797" width="20.140625" style="102" bestFit="1" customWidth="1"/>
    <col min="1798" max="1798" width="22.7109375" style="102" bestFit="1" customWidth="1"/>
    <col min="1799" max="1799" width="20" style="102" customWidth="1"/>
    <col min="1800" max="1800" width="17.5703125" style="102" bestFit="1" customWidth="1"/>
    <col min="1801" max="1801" width="23.5703125" style="102" bestFit="1" customWidth="1"/>
    <col min="1802" max="1802" width="32.140625" style="102" bestFit="1" customWidth="1"/>
    <col min="1803" max="1803" width="22.42578125" style="102" customWidth="1"/>
    <col min="1804" max="1804" width="42.85546875" style="102" customWidth="1"/>
    <col min="1805" max="1805" width="39.42578125" style="102" customWidth="1"/>
    <col min="1806" max="2048" width="9.140625" style="102"/>
    <col min="2049" max="2049" width="42" style="102" customWidth="1"/>
    <col min="2050" max="2050" width="17" style="102" bestFit="1" customWidth="1"/>
    <col min="2051" max="2051" width="17.85546875" style="102" bestFit="1" customWidth="1"/>
    <col min="2052" max="2052" width="19.5703125" style="102" bestFit="1" customWidth="1"/>
    <col min="2053" max="2053" width="20.140625" style="102" bestFit="1" customWidth="1"/>
    <col min="2054" max="2054" width="22.7109375" style="102" bestFit="1" customWidth="1"/>
    <col min="2055" max="2055" width="20" style="102" customWidth="1"/>
    <col min="2056" max="2056" width="17.5703125" style="102" bestFit="1" customWidth="1"/>
    <col min="2057" max="2057" width="23.5703125" style="102" bestFit="1" customWidth="1"/>
    <col min="2058" max="2058" width="32.140625" style="102" bestFit="1" customWidth="1"/>
    <col min="2059" max="2059" width="22.42578125" style="102" customWidth="1"/>
    <col min="2060" max="2060" width="42.85546875" style="102" customWidth="1"/>
    <col min="2061" max="2061" width="39.42578125" style="102" customWidth="1"/>
    <col min="2062" max="2304" width="9.140625" style="102"/>
    <col min="2305" max="2305" width="42" style="102" customWidth="1"/>
    <col min="2306" max="2306" width="17" style="102" bestFit="1" customWidth="1"/>
    <col min="2307" max="2307" width="17.85546875" style="102" bestFit="1" customWidth="1"/>
    <col min="2308" max="2308" width="19.5703125" style="102" bestFit="1" customWidth="1"/>
    <col min="2309" max="2309" width="20.140625" style="102" bestFit="1" customWidth="1"/>
    <col min="2310" max="2310" width="22.7109375" style="102" bestFit="1" customWidth="1"/>
    <col min="2311" max="2311" width="20" style="102" customWidth="1"/>
    <col min="2312" max="2312" width="17.5703125" style="102" bestFit="1" customWidth="1"/>
    <col min="2313" max="2313" width="23.5703125" style="102" bestFit="1" customWidth="1"/>
    <col min="2314" max="2314" width="32.140625" style="102" bestFit="1" customWidth="1"/>
    <col min="2315" max="2315" width="22.42578125" style="102" customWidth="1"/>
    <col min="2316" max="2316" width="42.85546875" style="102" customWidth="1"/>
    <col min="2317" max="2317" width="39.42578125" style="102" customWidth="1"/>
    <col min="2318" max="2560" width="9.140625" style="102"/>
    <col min="2561" max="2561" width="42" style="102" customWidth="1"/>
    <col min="2562" max="2562" width="17" style="102" bestFit="1" customWidth="1"/>
    <col min="2563" max="2563" width="17.85546875" style="102" bestFit="1" customWidth="1"/>
    <col min="2564" max="2564" width="19.5703125" style="102" bestFit="1" customWidth="1"/>
    <col min="2565" max="2565" width="20.140625" style="102" bestFit="1" customWidth="1"/>
    <col min="2566" max="2566" width="22.7109375" style="102" bestFit="1" customWidth="1"/>
    <col min="2567" max="2567" width="20" style="102" customWidth="1"/>
    <col min="2568" max="2568" width="17.5703125" style="102" bestFit="1" customWidth="1"/>
    <col min="2569" max="2569" width="23.5703125" style="102" bestFit="1" customWidth="1"/>
    <col min="2570" max="2570" width="32.140625" style="102" bestFit="1" customWidth="1"/>
    <col min="2571" max="2571" width="22.42578125" style="102" customWidth="1"/>
    <col min="2572" max="2572" width="42.85546875" style="102" customWidth="1"/>
    <col min="2573" max="2573" width="39.42578125" style="102" customWidth="1"/>
    <col min="2574" max="2816" width="9.140625" style="102"/>
    <col min="2817" max="2817" width="42" style="102" customWidth="1"/>
    <col min="2818" max="2818" width="17" style="102" bestFit="1" customWidth="1"/>
    <col min="2819" max="2819" width="17.85546875" style="102" bestFit="1" customWidth="1"/>
    <col min="2820" max="2820" width="19.5703125" style="102" bestFit="1" customWidth="1"/>
    <col min="2821" max="2821" width="20.140625" style="102" bestFit="1" customWidth="1"/>
    <col min="2822" max="2822" width="22.7109375" style="102" bestFit="1" customWidth="1"/>
    <col min="2823" max="2823" width="20" style="102" customWidth="1"/>
    <col min="2824" max="2824" width="17.5703125" style="102" bestFit="1" customWidth="1"/>
    <col min="2825" max="2825" width="23.5703125" style="102" bestFit="1" customWidth="1"/>
    <col min="2826" max="2826" width="32.140625" style="102" bestFit="1" customWidth="1"/>
    <col min="2827" max="2827" width="22.42578125" style="102" customWidth="1"/>
    <col min="2828" max="2828" width="42.85546875" style="102" customWidth="1"/>
    <col min="2829" max="2829" width="39.42578125" style="102" customWidth="1"/>
    <col min="2830" max="3072" width="9.140625" style="102"/>
    <col min="3073" max="3073" width="42" style="102" customWidth="1"/>
    <col min="3074" max="3074" width="17" style="102" bestFit="1" customWidth="1"/>
    <col min="3075" max="3075" width="17.85546875" style="102" bestFit="1" customWidth="1"/>
    <col min="3076" max="3076" width="19.5703125" style="102" bestFit="1" customWidth="1"/>
    <col min="3077" max="3077" width="20.140625" style="102" bestFit="1" customWidth="1"/>
    <col min="3078" max="3078" width="22.7109375" style="102" bestFit="1" customWidth="1"/>
    <col min="3079" max="3079" width="20" style="102" customWidth="1"/>
    <col min="3080" max="3080" width="17.5703125" style="102" bestFit="1" customWidth="1"/>
    <col min="3081" max="3081" width="23.5703125" style="102" bestFit="1" customWidth="1"/>
    <col min="3082" max="3082" width="32.140625" style="102" bestFit="1" customWidth="1"/>
    <col min="3083" max="3083" width="22.42578125" style="102" customWidth="1"/>
    <col min="3084" max="3084" width="42.85546875" style="102" customWidth="1"/>
    <col min="3085" max="3085" width="39.42578125" style="102" customWidth="1"/>
    <col min="3086" max="3328" width="9.140625" style="102"/>
    <col min="3329" max="3329" width="42" style="102" customWidth="1"/>
    <col min="3330" max="3330" width="17" style="102" bestFit="1" customWidth="1"/>
    <col min="3331" max="3331" width="17.85546875" style="102" bestFit="1" customWidth="1"/>
    <col min="3332" max="3332" width="19.5703125" style="102" bestFit="1" customWidth="1"/>
    <col min="3333" max="3333" width="20.140625" style="102" bestFit="1" customWidth="1"/>
    <col min="3334" max="3334" width="22.7109375" style="102" bestFit="1" customWidth="1"/>
    <col min="3335" max="3335" width="20" style="102" customWidth="1"/>
    <col min="3336" max="3336" width="17.5703125" style="102" bestFit="1" customWidth="1"/>
    <col min="3337" max="3337" width="23.5703125" style="102" bestFit="1" customWidth="1"/>
    <col min="3338" max="3338" width="32.140625" style="102" bestFit="1" customWidth="1"/>
    <col min="3339" max="3339" width="22.42578125" style="102" customWidth="1"/>
    <col min="3340" max="3340" width="42.85546875" style="102" customWidth="1"/>
    <col min="3341" max="3341" width="39.42578125" style="102" customWidth="1"/>
    <col min="3342" max="3584" width="9.140625" style="102"/>
    <col min="3585" max="3585" width="42" style="102" customWidth="1"/>
    <col min="3586" max="3586" width="17" style="102" bestFit="1" customWidth="1"/>
    <col min="3587" max="3587" width="17.85546875" style="102" bestFit="1" customWidth="1"/>
    <col min="3588" max="3588" width="19.5703125" style="102" bestFit="1" customWidth="1"/>
    <col min="3589" max="3589" width="20.140625" style="102" bestFit="1" customWidth="1"/>
    <col min="3590" max="3590" width="22.7109375" style="102" bestFit="1" customWidth="1"/>
    <col min="3591" max="3591" width="20" style="102" customWidth="1"/>
    <col min="3592" max="3592" width="17.5703125" style="102" bestFit="1" customWidth="1"/>
    <col min="3593" max="3593" width="23.5703125" style="102" bestFit="1" customWidth="1"/>
    <col min="3594" max="3594" width="32.140625" style="102" bestFit="1" customWidth="1"/>
    <col min="3595" max="3595" width="22.42578125" style="102" customWidth="1"/>
    <col min="3596" max="3596" width="42.85546875" style="102" customWidth="1"/>
    <col min="3597" max="3597" width="39.42578125" style="102" customWidth="1"/>
    <col min="3598" max="3840" width="9.140625" style="102"/>
    <col min="3841" max="3841" width="42" style="102" customWidth="1"/>
    <col min="3842" max="3842" width="17" style="102" bestFit="1" customWidth="1"/>
    <col min="3843" max="3843" width="17.85546875" style="102" bestFit="1" customWidth="1"/>
    <col min="3844" max="3844" width="19.5703125" style="102" bestFit="1" customWidth="1"/>
    <col min="3845" max="3845" width="20.140625" style="102" bestFit="1" customWidth="1"/>
    <col min="3846" max="3846" width="22.7109375" style="102" bestFit="1" customWidth="1"/>
    <col min="3847" max="3847" width="20" style="102" customWidth="1"/>
    <col min="3848" max="3848" width="17.5703125" style="102" bestFit="1" customWidth="1"/>
    <col min="3849" max="3849" width="23.5703125" style="102" bestFit="1" customWidth="1"/>
    <col min="3850" max="3850" width="32.140625" style="102" bestFit="1" customWidth="1"/>
    <col min="3851" max="3851" width="22.42578125" style="102" customWidth="1"/>
    <col min="3852" max="3852" width="42.85546875" style="102" customWidth="1"/>
    <col min="3853" max="3853" width="39.42578125" style="102" customWidth="1"/>
    <col min="3854" max="4096" width="9.140625" style="102"/>
    <col min="4097" max="4097" width="42" style="102" customWidth="1"/>
    <col min="4098" max="4098" width="17" style="102" bestFit="1" customWidth="1"/>
    <col min="4099" max="4099" width="17.85546875" style="102" bestFit="1" customWidth="1"/>
    <col min="4100" max="4100" width="19.5703125" style="102" bestFit="1" customWidth="1"/>
    <col min="4101" max="4101" width="20.140625" style="102" bestFit="1" customWidth="1"/>
    <col min="4102" max="4102" width="22.7109375" style="102" bestFit="1" customWidth="1"/>
    <col min="4103" max="4103" width="20" style="102" customWidth="1"/>
    <col min="4104" max="4104" width="17.5703125" style="102" bestFit="1" customWidth="1"/>
    <col min="4105" max="4105" width="23.5703125" style="102" bestFit="1" customWidth="1"/>
    <col min="4106" max="4106" width="32.140625" style="102" bestFit="1" customWidth="1"/>
    <col min="4107" max="4107" width="22.42578125" style="102" customWidth="1"/>
    <col min="4108" max="4108" width="42.85546875" style="102" customWidth="1"/>
    <col min="4109" max="4109" width="39.42578125" style="102" customWidth="1"/>
    <col min="4110" max="4352" width="9.140625" style="102"/>
    <col min="4353" max="4353" width="42" style="102" customWidth="1"/>
    <col min="4354" max="4354" width="17" style="102" bestFit="1" customWidth="1"/>
    <col min="4355" max="4355" width="17.85546875" style="102" bestFit="1" customWidth="1"/>
    <col min="4356" max="4356" width="19.5703125" style="102" bestFit="1" customWidth="1"/>
    <col min="4357" max="4357" width="20.140625" style="102" bestFit="1" customWidth="1"/>
    <col min="4358" max="4358" width="22.7109375" style="102" bestFit="1" customWidth="1"/>
    <col min="4359" max="4359" width="20" style="102" customWidth="1"/>
    <col min="4360" max="4360" width="17.5703125" style="102" bestFit="1" customWidth="1"/>
    <col min="4361" max="4361" width="23.5703125" style="102" bestFit="1" customWidth="1"/>
    <col min="4362" max="4362" width="32.140625" style="102" bestFit="1" customWidth="1"/>
    <col min="4363" max="4363" width="22.42578125" style="102" customWidth="1"/>
    <col min="4364" max="4364" width="42.85546875" style="102" customWidth="1"/>
    <col min="4365" max="4365" width="39.42578125" style="102" customWidth="1"/>
    <col min="4366" max="4608" width="9.140625" style="102"/>
    <col min="4609" max="4609" width="42" style="102" customWidth="1"/>
    <col min="4610" max="4610" width="17" style="102" bestFit="1" customWidth="1"/>
    <col min="4611" max="4611" width="17.85546875" style="102" bestFit="1" customWidth="1"/>
    <col min="4612" max="4612" width="19.5703125" style="102" bestFit="1" customWidth="1"/>
    <col min="4613" max="4613" width="20.140625" style="102" bestFit="1" customWidth="1"/>
    <col min="4614" max="4614" width="22.7109375" style="102" bestFit="1" customWidth="1"/>
    <col min="4615" max="4615" width="20" style="102" customWidth="1"/>
    <col min="4616" max="4616" width="17.5703125" style="102" bestFit="1" customWidth="1"/>
    <col min="4617" max="4617" width="23.5703125" style="102" bestFit="1" customWidth="1"/>
    <col min="4618" max="4618" width="32.140625" style="102" bestFit="1" customWidth="1"/>
    <col min="4619" max="4619" width="22.42578125" style="102" customWidth="1"/>
    <col min="4620" max="4620" width="42.85546875" style="102" customWidth="1"/>
    <col min="4621" max="4621" width="39.42578125" style="102" customWidth="1"/>
    <col min="4622" max="4864" width="9.140625" style="102"/>
    <col min="4865" max="4865" width="42" style="102" customWidth="1"/>
    <col min="4866" max="4866" width="17" style="102" bestFit="1" customWidth="1"/>
    <col min="4867" max="4867" width="17.85546875" style="102" bestFit="1" customWidth="1"/>
    <col min="4868" max="4868" width="19.5703125" style="102" bestFit="1" customWidth="1"/>
    <col min="4869" max="4869" width="20.140625" style="102" bestFit="1" customWidth="1"/>
    <col min="4870" max="4870" width="22.7109375" style="102" bestFit="1" customWidth="1"/>
    <col min="4871" max="4871" width="20" style="102" customWidth="1"/>
    <col min="4872" max="4872" width="17.5703125" style="102" bestFit="1" customWidth="1"/>
    <col min="4873" max="4873" width="23.5703125" style="102" bestFit="1" customWidth="1"/>
    <col min="4874" max="4874" width="32.140625" style="102" bestFit="1" customWidth="1"/>
    <col min="4875" max="4875" width="22.42578125" style="102" customWidth="1"/>
    <col min="4876" max="4876" width="42.85546875" style="102" customWidth="1"/>
    <col min="4877" max="4877" width="39.42578125" style="102" customWidth="1"/>
    <col min="4878" max="5120" width="9.140625" style="102"/>
    <col min="5121" max="5121" width="42" style="102" customWidth="1"/>
    <col min="5122" max="5122" width="17" style="102" bestFit="1" customWidth="1"/>
    <col min="5123" max="5123" width="17.85546875" style="102" bestFit="1" customWidth="1"/>
    <col min="5124" max="5124" width="19.5703125" style="102" bestFit="1" customWidth="1"/>
    <col min="5125" max="5125" width="20.140625" style="102" bestFit="1" customWidth="1"/>
    <col min="5126" max="5126" width="22.7109375" style="102" bestFit="1" customWidth="1"/>
    <col min="5127" max="5127" width="20" style="102" customWidth="1"/>
    <col min="5128" max="5128" width="17.5703125" style="102" bestFit="1" customWidth="1"/>
    <col min="5129" max="5129" width="23.5703125" style="102" bestFit="1" customWidth="1"/>
    <col min="5130" max="5130" width="32.140625" style="102" bestFit="1" customWidth="1"/>
    <col min="5131" max="5131" width="22.42578125" style="102" customWidth="1"/>
    <col min="5132" max="5132" width="42.85546875" style="102" customWidth="1"/>
    <col min="5133" max="5133" width="39.42578125" style="102" customWidth="1"/>
    <col min="5134" max="5376" width="9.140625" style="102"/>
    <col min="5377" max="5377" width="42" style="102" customWidth="1"/>
    <col min="5378" max="5378" width="17" style="102" bestFit="1" customWidth="1"/>
    <col min="5379" max="5379" width="17.85546875" style="102" bestFit="1" customWidth="1"/>
    <col min="5380" max="5380" width="19.5703125" style="102" bestFit="1" customWidth="1"/>
    <col min="5381" max="5381" width="20.140625" style="102" bestFit="1" customWidth="1"/>
    <col min="5382" max="5382" width="22.7109375" style="102" bestFit="1" customWidth="1"/>
    <col min="5383" max="5383" width="20" style="102" customWidth="1"/>
    <col min="5384" max="5384" width="17.5703125" style="102" bestFit="1" customWidth="1"/>
    <col min="5385" max="5385" width="23.5703125" style="102" bestFit="1" customWidth="1"/>
    <col min="5386" max="5386" width="32.140625" style="102" bestFit="1" customWidth="1"/>
    <col min="5387" max="5387" width="22.42578125" style="102" customWidth="1"/>
    <col min="5388" max="5388" width="42.85546875" style="102" customWidth="1"/>
    <col min="5389" max="5389" width="39.42578125" style="102" customWidth="1"/>
    <col min="5390" max="5632" width="9.140625" style="102"/>
    <col min="5633" max="5633" width="42" style="102" customWidth="1"/>
    <col min="5634" max="5634" width="17" style="102" bestFit="1" customWidth="1"/>
    <col min="5635" max="5635" width="17.85546875" style="102" bestFit="1" customWidth="1"/>
    <col min="5636" max="5636" width="19.5703125" style="102" bestFit="1" customWidth="1"/>
    <col min="5637" max="5637" width="20.140625" style="102" bestFit="1" customWidth="1"/>
    <col min="5638" max="5638" width="22.7109375" style="102" bestFit="1" customWidth="1"/>
    <col min="5639" max="5639" width="20" style="102" customWidth="1"/>
    <col min="5640" max="5640" width="17.5703125" style="102" bestFit="1" customWidth="1"/>
    <col min="5641" max="5641" width="23.5703125" style="102" bestFit="1" customWidth="1"/>
    <col min="5642" max="5642" width="32.140625" style="102" bestFit="1" customWidth="1"/>
    <col min="5643" max="5643" width="22.42578125" style="102" customWidth="1"/>
    <col min="5644" max="5644" width="42.85546875" style="102" customWidth="1"/>
    <col min="5645" max="5645" width="39.42578125" style="102" customWidth="1"/>
    <col min="5646" max="5888" width="9.140625" style="102"/>
    <col min="5889" max="5889" width="42" style="102" customWidth="1"/>
    <col min="5890" max="5890" width="17" style="102" bestFit="1" customWidth="1"/>
    <col min="5891" max="5891" width="17.85546875" style="102" bestFit="1" customWidth="1"/>
    <col min="5892" max="5892" width="19.5703125" style="102" bestFit="1" customWidth="1"/>
    <col min="5893" max="5893" width="20.140625" style="102" bestFit="1" customWidth="1"/>
    <col min="5894" max="5894" width="22.7109375" style="102" bestFit="1" customWidth="1"/>
    <col min="5895" max="5895" width="20" style="102" customWidth="1"/>
    <col min="5896" max="5896" width="17.5703125" style="102" bestFit="1" customWidth="1"/>
    <col min="5897" max="5897" width="23.5703125" style="102" bestFit="1" customWidth="1"/>
    <col min="5898" max="5898" width="32.140625" style="102" bestFit="1" customWidth="1"/>
    <col min="5899" max="5899" width="22.42578125" style="102" customWidth="1"/>
    <col min="5900" max="5900" width="42.85546875" style="102" customWidth="1"/>
    <col min="5901" max="5901" width="39.42578125" style="102" customWidth="1"/>
    <col min="5902" max="6144" width="9.140625" style="102"/>
    <col min="6145" max="6145" width="42" style="102" customWidth="1"/>
    <col min="6146" max="6146" width="17" style="102" bestFit="1" customWidth="1"/>
    <col min="6147" max="6147" width="17.85546875" style="102" bestFit="1" customWidth="1"/>
    <col min="6148" max="6148" width="19.5703125" style="102" bestFit="1" customWidth="1"/>
    <col min="6149" max="6149" width="20.140625" style="102" bestFit="1" customWidth="1"/>
    <col min="6150" max="6150" width="22.7109375" style="102" bestFit="1" customWidth="1"/>
    <col min="6151" max="6151" width="20" style="102" customWidth="1"/>
    <col min="6152" max="6152" width="17.5703125" style="102" bestFit="1" customWidth="1"/>
    <col min="6153" max="6153" width="23.5703125" style="102" bestFit="1" customWidth="1"/>
    <col min="6154" max="6154" width="32.140625" style="102" bestFit="1" customWidth="1"/>
    <col min="6155" max="6155" width="22.42578125" style="102" customWidth="1"/>
    <col min="6156" max="6156" width="42.85546875" style="102" customWidth="1"/>
    <col min="6157" max="6157" width="39.42578125" style="102" customWidth="1"/>
    <col min="6158" max="6400" width="9.140625" style="102"/>
    <col min="6401" max="6401" width="42" style="102" customWidth="1"/>
    <col min="6402" max="6402" width="17" style="102" bestFit="1" customWidth="1"/>
    <col min="6403" max="6403" width="17.85546875" style="102" bestFit="1" customWidth="1"/>
    <col min="6404" max="6404" width="19.5703125" style="102" bestFit="1" customWidth="1"/>
    <col min="6405" max="6405" width="20.140625" style="102" bestFit="1" customWidth="1"/>
    <col min="6406" max="6406" width="22.7109375" style="102" bestFit="1" customWidth="1"/>
    <col min="6407" max="6407" width="20" style="102" customWidth="1"/>
    <col min="6408" max="6408" width="17.5703125" style="102" bestFit="1" customWidth="1"/>
    <col min="6409" max="6409" width="23.5703125" style="102" bestFit="1" customWidth="1"/>
    <col min="6410" max="6410" width="32.140625" style="102" bestFit="1" customWidth="1"/>
    <col min="6411" max="6411" width="22.42578125" style="102" customWidth="1"/>
    <col min="6412" max="6412" width="42.85546875" style="102" customWidth="1"/>
    <col min="6413" max="6413" width="39.42578125" style="102" customWidth="1"/>
    <col min="6414" max="6656" width="9.140625" style="102"/>
    <col min="6657" max="6657" width="42" style="102" customWidth="1"/>
    <col min="6658" max="6658" width="17" style="102" bestFit="1" customWidth="1"/>
    <col min="6659" max="6659" width="17.85546875" style="102" bestFit="1" customWidth="1"/>
    <col min="6660" max="6660" width="19.5703125" style="102" bestFit="1" customWidth="1"/>
    <col min="6661" max="6661" width="20.140625" style="102" bestFit="1" customWidth="1"/>
    <col min="6662" max="6662" width="22.7109375" style="102" bestFit="1" customWidth="1"/>
    <col min="6663" max="6663" width="20" style="102" customWidth="1"/>
    <col min="6664" max="6664" width="17.5703125" style="102" bestFit="1" customWidth="1"/>
    <col min="6665" max="6665" width="23.5703125" style="102" bestFit="1" customWidth="1"/>
    <col min="6666" max="6666" width="32.140625" style="102" bestFit="1" customWidth="1"/>
    <col min="6667" max="6667" width="22.42578125" style="102" customWidth="1"/>
    <col min="6668" max="6668" width="42.85546875" style="102" customWidth="1"/>
    <col min="6669" max="6669" width="39.42578125" style="102" customWidth="1"/>
    <col min="6670" max="6912" width="9.140625" style="102"/>
    <col min="6913" max="6913" width="42" style="102" customWidth="1"/>
    <col min="6914" max="6914" width="17" style="102" bestFit="1" customWidth="1"/>
    <col min="6915" max="6915" width="17.85546875" style="102" bestFit="1" customWidth="1"/>
    <col min="6916" max="6916" width="19.5703125" style="102" bestFit="1" customWidth="1"/>
    <col min="6917" max="6917" width="20.140625" style="102" bestFit="1" customWidth="1"/>
    <col min="6918" max="6918" width="22.7109375" style="102" bestFit="1" customWidth="1"/>
    <col min="6919" max="6919" width="20" style="102" customWidth="1"/>
    <col min="6920" max="6920" width="17.5703125" style="102" bestFit="1" customWidth="1"/>
    <col min="6921" max="6921" width="23.5703125" style="102" bestFit="1" customWidth="1"/>
    <col min="6922" max="6922" width="32.140625" style="102" bestFit="1" customWidth="1"/>
    <col min="6923" max="6923" width="22.42578125" style="102" customWidth="1"/>
    <col min="6924" max="6924" width="42.85546875" style="102" customWidth="1"/>
    <col min="6925" max="6925" width="39.42578125" style="102" customWidth="1"/>
    <col min="6926" max="7168" width="9.140625" style="102"/>
    <col min="7169" max="7169" width="42" style="102" customWidth="1"/>
    <col min="7170" max="7170" width="17" style="102" bestFit="1" customWidth="1"/>
    <col min="7171" max="7171" width="17.85546875" style="102" bestFit="1" customWidth="1"/>
    <col min="7172" max="7172" width="19.5703125" style="102" bestFit="1" customWidth="1"/>
    <col min="7173" max="7173" width="20.140625" style="102" bestFit="1" customWidth="1"/>
    <col min="7174" max="7174" width="22.7109375" style="102" bestFit="1" customWidth="1"/>
    <col min="7175" max="7175" width="20" style="102" customWidth="1"/>
    <col min="7176" max="7176" width="17.5703125" style="102" bestFit="1" customWidth="1"/>
    <col min="7177" max="7177" width="23.5703125" style="102" bestFit="1" customWidth="1"/>
    <col min="7178" max="7178" width="32.140625" style="102" bestFit="1" customWidth="1"/>
    <col min="7179" max="7179" width="22.42578125" style="102" customWidth="1"/>
    <col min="7180" max="7180" width="42.85546875" style="102" customWidth="1"/>
    <col min="7181" max="7181" width="39.42578125" style="102" customWidth="1"/>
    <col min="7182" max="7424" width="9.140625" style="102"/>
    <col min="7425" max="7425" width="42" style="102" customWidth="1"/>
    <col min="7426" max="7426" width="17" style="102" bestFit="1" customWidth="1"/>
    <col min="7427" max="7427" width="17.85546875" style="102" bestFit="1" customWidth="1"/>
    <col min="7428" max="7428" width="19.5703125" style="102" bestFit="1" customWidth="1"/>
    <col min="7429" max="7429" width="20.140625" style="102" bestFit="1" customWidth="1"/>
    <col min="7430" max="7430" width="22.7109375" style="102" bestFit="1" customWidth="1"/>
    <col min="7431" max="7431" width="20" style="102" customWidth="1"/>
    <col min="7432" max="7432" width="17.5703125" style="102" bestFit="1" customWidth="1"/>
    <col min="7433" max="7433" width="23.5703125" style="102" bestFit="1" customWidth="1"/>
    <col min="7434" max="7434" width="32.140625" style="102" bestFit="1" customWidth="1"/>
    <col min="7435" max="7435" width="22.42578125" style="102" customWidth="1"/>
    <col min="7436" max="7436" width="42.85546875" style="102" customWidth="1"/>
    <col min="7437" max="7437" width="39.42578125" style="102" customWidth="1"/>
    <col min="7438" max="7680" width="9.140625" style="102"/>
    <col min="7681" max="7681" width="42" style="102" customWidth="1"/>
    <col min="7682" max="7682" width="17" style="102" bestFit="1" customWidth="1"/>
    <col min="7683" max="7683" width="17.85546875" style="102" bestFit="1" customWidth="1"/>
    <col min="7684" max="7684" width="19.5703125" style="102" bestFit="1" customWidth="1"/>
    <col min="7685" max="7685" width="20.140625" style="102" bestFit="1" customWidth="1"/>
    <col min="7686" max="7686" width="22.7109375" style="102" bestFit="1" customWidth="1"/>
    <col min="7687" max="7687" width="20" style="102" customWidth="1"/>
    <col min="7688" max="7688" width="17.5703125" style="102" bestFit="1" customWidth="1"/>
    <col min="7689" max="7689" width="23.5703125" style="102" bestFit="1" customWidth="1"/>
    <col min="7690" max="7690" width="32.140625" style="102" bestFit="1" customWidth="1"/>
    <col min="7691" max="7691" width="22.42578125" style="102" customWidth="1"/>
    <col min="7692" max="7692" width="42.85546875" style="102" customWidth="1"/>
    <col min="7693" max="7693" width="39.42578125" style="102" customWidth="1"/>
    <col min="7694" max="7936" width="9.140625" style="102"/>
    <col min="7937" max="7937" width="42" style="102" customWidth="1"/>
    <col min="7938" max="7938" width="17" style="102" bestFit="1" customWidth="1"/>
    <col min="7939" max="7939" width="17.85546875" style="102" bestFit="1" customWidth="1"/>
    <col min="7940" max="7940" width="19.5703125" style="102" bestFit="1" customWidth="1"/>
    <col min="7941" max="7941" width="20.140625" style="102" bestFit="1" customWidth="1"/>
    <col min="7942" max="7942" width="22.7109375" style="102" bestFit="1" customWidth="1"/>
    <col min="7943" max="7943" width="20" style="102" customWidth="1"/>
    <col min="7944" max="7944" width="17.5703125" style="102" bestFit="1" customWidth="1"/>
    <col min="7945" max="7945" width="23.5703125" style="102" bestFit="1" customWidth="1"/>
    <col min="7946" max="7946" width="32.140625" style="102" bestFit="1" customWidth="1"/>
    <col min="7947" max="7947" width="22.42578125" style="102" customWidth="1"/>
    <col min="7948" max="7948" width="42.85546875" style="102" customWidth="1"/>
    <col min="7949" max="7949" width="39.42578125" style="102" customWidth="1"/>
    <col min="7950" max="8192" width="9.140625" style="102"/>
    <col min="8193" max="8193" width="42" style="102" customWidth="1"/>
    <col min="8194" max="8194" width="17" style="102" bestFit="1" customWidth="1"/>
    <col min="8195" max="8195" width="17.85546875" style="102" bestFit="1" customWidth="1"/>
    <col min="8196" max="8196" width="19.5703125" style="102" bestFit="1" customWidth="1"/>
    <col min="8197" max="8197" width="20.140625" style="102" bestFit="1" customWidth="1"/>
    <col min="8198" max="8198" width="22.7109375" style="102" bestFit="1" customWidth="1"/>
    <col min="8199" max="8199" width="20" style="102" customWidth="1"/>
    <col min="8200" max="8200" width="17.5703125" style="102" bestFit="1" customWidth="1"/>
    <col min="8201" max="8201" width="23.5703125" style="102" bestFit="1" customWidth="1"/>
    <col min="8202" max="8202" width="32.140625" style="102" bestFit="1" customWidth="1"/>
    <col min="8203" max="8203" width="22.42578125" style="102" customWidth="1"/>
    <col min="8204" max="8204" width="42.85546875" style="102" customWidth="1"/>
    <col min="8205" max="8205" width="39.42578125" style="102" customWidth="1"/>
    <col min="8206" max="8448" width="9.140625" style="102"/>
    <col min="8449" max="8449" width="42" style="102" customWidth="1"/>
    <col min="8450" max="8450" width="17" style="102" bestFit="1" customWidth="1"/>
    <col min="8451" max="8451" width="17.85546875" style="102" bestFit="1" customWidth="1"/>
    <col min="8452" max="8452" width="19.5703125" style="102" bestFit="1" customWidth="1"/>
    <col min="8453" max="8453" width="20.140625" style="102" bestFit="1" customWidth="1"/>
    <col min="8454" max="8454" width="22.7109375" style="102" bestFit="1" customWidth="1"/>
    <col min="8455" max="8455" width="20" style="102" customWidth="1"/>
    <col min="8456" max="8456" width="17.5703125" style="102" bestFit="1" customWidth="1"/>
    <col min="8457" max="8457" width="23.5703125" style="102" bestFit="1" customWidth="1"/>
    <col min="8458" max="8458" width="32.140625" style="102" bestFit="1" customWidth="1"/>
    <col min="8459" max="8459" width="22.42578125" style="102" customWidth="1"/>
    <col min="8460" max="8460" width="42.85546875" style="102" customWidth="1"/>
    <col min="8461" max="8461" width="39.42578125" style="102" customWidth="1"/>
    <col min="8462" max="8704" width="9.140625" style="102"/>
    <col min="8705" max="8705" width="42" style="102" customWidth="1"/>
    <col min="8706" max="8706" width="17" style="102" bestFit="1" customWidth="1"/>
    <col min="8707" max="8707" width="17.85546875" style="102" bestFit="1" customWidth="1"/>
    <col min="8708" max="8708" width="19.5703125" style="102" bestFit="1" customWidth="1"/>
    <col min="8709" max="8709" width="20.140625" style="102" bestFit="1" customWidth="1"/>
    <col min="8710" max="8710" width="22.7109375" style="102" bestFit="1" customWidth="1"/>
    <col min="8711" max="8711" width="20" style="102" customWidth="1"/>
    <col min="8712" max="8712" width="17.5703125" style="102" bestFit="1" customWidth="1"/>
    <col min="8713" max="8713" width="23.5703125" style="102" bestFit="1" customWidth="1"/>
    <col min="8714" max="8714" width="32.140625" style="102" bestFit="1" customWidth="1"/>
    <col min="8715" max="8715" width="22.42578125" style="102" customWidth="1"/>
    <col min="8716" max="8716" width="42.85546875" style="102" customWidth="1"/>
    <col min="8717" max="8717" width="39.42578125" style="102" customWidth="1"/>
    <col min="8718" max="8960" width="9.140625" style="102"/>
    <col min="8961" max="8961" width="42" style="102" customWidth="1"/>
    <col min="8962" max="8962" width="17" style="102" bestFit="1" customWidth="1"/>
    <col min="8963" max="8963" width="17.85546875" style="102" bestFit="1" customWidth="1"/>
    <col min="8964" max="8964" width="19.5703125" style="102" bestFit="1" customWidth="1"/>
    <col min="8965" max="8965" width="20.140625" style="102" bestFit="1" customWidth="1"/>
    <col min="8966" max="8966" width="22.7109375" style="102" bestFit="1" customWidth="1"/>
    <col min="8967" max="8967" width="20" style="102" customWidth="1"/>
    <col min="8968" max="8968" width="17.5703125" style="102" bestFit="1" customWidth="1"/>
    <col min="8969" max="8969" width="23.5703125" style="102" bestFit="1" customWidth="1"/>
    <col min="8970" max="8970" width="32.140625" style="102" bestFit="1" customWidth="1"/>
    <col min="8971" max="8971" width="22.42578125" style="102" customWidth="1"/>
    <col min="8972" max="8972" width="42.85546875" style="102" customWidth="1"/>
    <col min="8973" max="8973" width="39.42578125" style="102" customWidth="1"/>
    <col min="8974" max="9216" width="9.140625" style="102"/>
    <col min="9217" max="9217" width="42" style="102" customWidth="1"/>
    <col min="9218" max="9218" width="17" style="102" bestFit="1" customWidth="1"/>
    <col min="9219" max="9219" width="17.85546875" style="102" bestFit="1" customWidth="1"/>
    <col min="9220" max="9220" width="19.5703125" style="102" bestFit="1" customWidth="1"/>
    <col min="9221" max="9221" width="20.140625" style="102" bestFit="1" customWidth="1"/>
    <col min="9222" max="9222" width="22.7109375" style="102" bestFit="1" customWidth="1"/>
    <col min="9223" max="9223" width="20" style="102" customWidth="1"/>
    <col min="9224" max="9224" width="17.5703125" style="102" bestFit="1" customWidth="1"/>
    <col min="9225" max="9225" width="23.5703125" style="102" bestFit="1" customWidth="1"/>
    <col min="9226" max="9226" width="32.140625" style="102" bestFit="1" customWidth="1"/>
    <col min="9227" max="9227" width="22.42578125" style="102" customWidth="1"/>
    <col min="9228" max="9228" width="42.85546875" style="102" customWidth="1"/>
    <col min="9229" max="9229" width="39.42578125" style="102" customWidth="1"/>
    <col min="9230" max="9472" width="9.140625" style="102"/>
    <col min="9473" max="9473" width="42" style="102" customWidth="1"/>
    <col min="9474" max="9474" width="17" style="102" bestFit="1" customWidth="1"/>
    <col min="9475" max="9475" width="17.85546875" style="102" bestFit="1" customWidth="1"/>
    <col min="9476" max="9476" width="19.5703125" style="102" bestFit="1" customWidth="1"/>
    <col min="9477" max="9477" width="20.140625" style="102" bestFit="1" customWidth="1"/>
    <col min="9478" max="9478" width="22.7109375" style="102" bestFit="1" customWidth="1"/>
    <col min="9479" max="9479" width="20" style="102" customWidth="1"/>
    <col min="9480" max="9480" width="17.5703125" style="102" bestFit="1" customWidth="1"/>
    <col min="9481" max="9481" width="23.5703125" style="102" bestFit="1" customWidth="1"/>
    <col min="9482" max="9482" width="32.140625" style="102" bestFit="1" customWidth="1"/>
    <col min="9483" max="9483" width="22.42578125" style="102" customWidth="1"/>
    <col min="9484" max="9484" width="42.85546875" style="102" customWidth="1"/>
    <col min="9485" max="9485" width="39.42578125" style="102" customWidth="1"/>
    <col min="9486" max="9728" width="9.140625" style="102"/>
    <col min="9729" max="9729" width="42" style="102" customWidth="1"/>
    <col min="9730" max="9730" width="17" style="102" bestFit="1" customWidth="1"/>
    <col min="9731" max="9731" width="17.85546875" style="102" bestFit="1" customWidth="1"/>
    <col min="9732" max="9732" width="19.5703125" style="102" bestFit="1" customWidth="1"/>
    <col min="9733" max="9733" width="20.140625" style="102" bestFit="1" customWidth="1"/>
    <col min="9734" max="9734" width="22.7109375" style="102" bestFit="1" customWidth="1"/>
    <col min="9735" max="9735" width="20" style="102" customWidth="1"/>
    <col min="9736" max="9736" width="17.5703125" style="102" bestFit="1" customWidth="1"/>
    <col min="9737" max="9737" width="23.5703125" style="102" bestFit="1" customWidth="1"/>
    <col min="9738" max="9738" width="32.140625" style="102" bestFit="1" customWidth="1"/>
    <col min="9739" max="9739" width="22.42578125" style="102" customWidth="1"/>
    <col min="9740" max="9740" width="42.85546875" style="102" customWidth="1"/>
    <col min="9741" max="9741" width="39.42578125" style="102" customWidth="1"/>
    <col min="9742" max="9984" width="9.140625" style="102"/>
    <col min="9985" max="9985" width="42" style="102" customWidth="1"/>
    <col min="9986" max="9986" width="17" style="102" bestFit="1" customWidth="1"/>
    <col min="9987" max="9987" width="17.85546875" style="102" bestFit="1" customWidth="1"/>
    <col min="9988" max="9988" width="19.5703125" style="102" bestFit="1" customWidth="1"/>
    <col min="9989" max="9989" width="20.140625" style="102" bestFit="1" customWidth="1"/>
    <col min="9990" max="9990" width="22.7109375" style="102" bestFit="1" customWidth="1"/>
    <col min="9991" max="9991" width="20" style="102" customWidth="1"/>
    <col min="9992" max="9992" width="17.5703125" style="102" bestFit="1" customWidth="1"/>
    <col min="9993" max="9993" width="23.5703125" style="102" bestFit="1" customWidth="1"/>
    <col min="9994" max="9994" width="32.140625" style="102" bestFit="1" customWidth="1"/>
    <col min="9995" max="9995" width="22.42578125" style="102" customWidth="1"/>
    <col min="9996" max="9996" width="42.85546875" style="102" customWidth="1"/>
    <col min="9997" max="9997" width="39.42578125" style="102" customWidth="1"/>
    <col min="9998" max="10240" width="9.140625" style="102"/>
    <col min="10241" max="10241" width="42" style="102" customWidth="1"/>
    <col min="10242" max="10242" width="17" style="102" bestFit="1" customWidth="1"/>
    <col min="10243" max="10243" width="17.85546875" style="102" bestFit="1" customWidth="1"/>
    <col min="10244" max="10244" width="19.5703125" style="102" bestFit="1" customWidth="1"/>
    <col min="10245" max="10245" width="20.140625" style="102" bestFit="1" customWidth="1"/>
    <col min="10246" max="10246" width="22.7109375" style="102" bestFit="1" customWidth="1"/>
    <col min="10247" max="10247" width="20" style="102" customWidth="1"/>
    <col min="10248" max="10248" width="17.5703125" style="102" bestFit="1" customWidth="1"/>
    <col min="10249" max="10249" width="23.5703125" style="102" bestFit="1" customWidth="1"/>
    <col min="10250" max="10250" width="32.140625" style="102" bestFit="1" customWidth="1"/>
    <col min="10251" max="10251" width="22.42578125" style="102" customWidth="1"/>
    <col min="10252" max="10252" width="42.85546875" style="102" customWidth="1"/>
    <col min="10253" max="10253" width="39.42578125" style="102" customWidth="1"/>
    <col min="10254" max="10496" width="9.140625" style="102"/>
    <col min="10497" max="10497" width="42" style="102" customWidth="1"/>
    <col min="10498" max="10498" width="17" style="102" bestFit="1" customWidth="1"/>
    <col min="10499" max="10499" width="17.85546875" style="102" bestFit="1" customWidth="1"/>
    <col min="10500" max="10500" width="19.5703125" style="102" bestFit="1" customWidth="1"/>
    <col min="10501" max="10501" width="20.140625" style="102" bestFit="1" customWidth="1"/>
    <col min="10502" max="10502" width="22.7109375" style="102" bestFit="1" customWidth="1"/>
    <col min="10503" max="10503" width="20" style="102" customWidth="1"/>
    <col min="10504" max="10504" width="17.5703125" style="102" bestFit="1" customWidth="1"/>
    <col min="10505" max="10505" width="23.5703125" style="102" bestFit="1" customWidth="1"/>
    <col min="10506" max="10506" width="32.140625" style="102" bestFit="1" customWidth="1"/>
    <col min="10507" max="10507" width="22.42578125" style="102" customWidth="1"/>
    <col min="10508" max="10508" width="42.85546875" style="102" customWidth="1"/>
    <col min="10509" max="10509" width="39.42578125" style="102" customWidth="1"/>
    <col min="10510" max="10752" width="9.140625" style="102"/>
    <col min="10753" max="10753" width="42" style="102" customWidth="1"/>
    <col min="10754" max="10754" width="17" style="102" bestFit="1" customWidth="1"/>
    <col min="10755" max="10755" width="17.85546875" style="102" bestFit="1" customWidth="1"/>
    <col min="10756" max="10756" width="19.5703125" style="102" bestFit="1" customWidth="1"/>
    <col min="10757" max="10757" width="20.140625" style="102" bestFit="1" customWidth="1"/>
    <col min="10758" max="10758" width="22.7109375" style="102" bestFit="1" customWidth="1"/>
    <col min="10759" max="10759" width="20" style="102" customWidth="1"/>
    <col min="10760" max="10760" width="17.5703125" style="102" bestFit="1" customWidth="1"/>
    <col min="10761" max="10761" width="23.5703125" style="102" bestFit="1" customWidth="1"/>
    <col min="10762" max="10762" width="32.140625" style="102" bestFit="1" customWidth="1"/>
    <col min="10763" max="10763" width="22.42578125" style="102" customWidth="1"/>
    <col min="10764" max="10764" width="42.85546875" style="102" customWidth="1"/>
    <col min="10765" max="10765" width="39.42578125" style="102" customWidth="1"/>
    <col min="10766" max="11008" width="9.140625" style="102"/>
    <col min="11009" max="11009" width="42" style="102" customWidth="1"/>
    <col min="11010" max="11010" width="17" style="102" bestFit="1" customWidth="1"/>
    <col min="11011" max="11011" width="17.85546875" style="102" bestFit="1" customWidth="1"/>
    <col min="11012" max="11012" width="19.5703125" style="102" bestFit="1" customWidth="1"/>
    <col min="11013" max="11013" width="20.140625" style="102" bestFit="1" customWidth="1"/>
    <col min="11014" max="11014" width="22.7109375" style="102" bestFit="1" customWidth="1"/>
    <col min="11015" max="11015" width="20" style="102" customWidth="1"/>
    <col min="11016" max="11016" width="17.5703125" style="102" bestFit="1" customWidth="1"/>
    <col min="11017" max="11017" width="23.5703125" style="102" bestFit="1" customWidth="1"/>
    <col min="11018" max="11018" width="32.140625" style="102" bestFit="1" customWidth="1"/>
    <col min="11019" max="11019" width="22.42578125" style="102" customWidth="1"/>
    <col min="11020" max="11020" width="42.85546875" style="102" customWidth="1"/>
    <col min="11021" max="11021" width="39.42578125" style="102" customWidth="1"/>
    <col min="11022" max="11264" width="9.140625" style="102"/>
    <col min="11265" max="11265" width="42" style="102" customWidth="1"/>
    <col min="11266" max="11266" width="17" style="102" bestFit="1" customWidth="1"/>
    <col min="11267" max="11267" width="17.85546875" style="102" bestFit="1" customWidth="1"/>
    <col min="11268" max="11268" width="19.5703125" style="102" bestFit="1" customWidth="1"/>
    <col min="11269" max="11269" width="20.140625" style="102" bestFit="1" customWidth="1"/>
    <col min="11270" max="11270" width="22.7109375" style="102" bestFit="1" customWidth="1"/>
    <col min="11271" max="11271" width="20" style="102" customWidth="1"/>
    <col min="11272" max="11272" width="17.5703125" style="102" bestFit="1" customWidth="1"/>
    <col min="11273" max="11273" width="23.5703125" style="102" bestFit="1" customWidth="1"/>
    <col min="11274" max="11274" width="32.140625" style="102" bestFit="1" customWidth="1"/>
    <col min="11275" max="11275" width="22.42578125" style="102" customWidth="1"/>
    <col min="11276" max="11276" width="42.85546875" style="102" customWidth="1"/>
    <col min="11277" max="11277" width="39.42578125" style="102" customWidth="1"/>
    <col min="11278" max="11520" width="9.140625" style="102"/>
    <col min="11521" max="11521" width="42" style="102" customWidth="1"/>
    <col min="11522" max="11522" width="17" style="102" bestFit="1" customWidth="1"/>
    <col min="11523" max="11523" width="17.85546875" style="102" bestFit="1" customWidth="1"/>
    <col min="11524" max="11524" width="19.5703125" style="102" bestFit="1" customWidth="1"/>
    <col min="11525" max="11525" width="20.140625" style="102" bestFit="1" customWidth="1"/>
    <col min="11526" max="11526" width="22.7109375" style="102" bestFit="1" customWidth="1"/>
    <col min="11527" max="11527" width="20" style="102" customWidth="1"/>
    <col min="11528" max="11528" width="17.5703125" style="102" bestFit="1" customWidth="1"/>
    <col min="11529" max="11529" width="23.5703125" style="102" bestFit="1" customWidth="1"/>
    <col min="11530" max="11530" width="32.140625" style="102" bestFit="1" customWidth="1"/>
    <col min="11531" max="11531" width="22.42578125" style="102" customWidth="1"/>
    <col min="11532" max="11532" width="42.85546875" style="102" customWidth="1"/>
    <col min="11533" max="11533" width="39.42578125" style="102" customWidth="1"/>
    <col min="11534" max="11776" width="9.140625" style="102"/>
    <col min="11777" max="11777" width="42" style="102" customWidth="1"/>
    <col min="11778" max="11778" width="17" style="102" bestFit="1" customWidth="1"/>
    <col min="11779" max="11779" width="17.85546875" style="102" bestFit="1" customWidth="1"/>
    <col min="11780" max="11780" width="19.5703125" style="102" bestFit="1" customWidth="1"/>
    <col min="11781" max="11781" width="20.140625" style="102" bestFit="1" customWidth="1"/>
    <col min="11782" max="11782" width="22.7109375" style="102" bestFit="1" customWidth="1"/>
    <col min="11783" max="11783" width="20" style="102" customWidth="1"/>
    <col min="11784" max="11784" width="17.5703125" style="102" bestFit="1" customWidth="1"/>
    <col min="11785" max="11785" width="23.5703125" style="102" bestFit="1" customWidth="1"/>
    <col min="11786" max="11786" width="32.140625" style="102" bestFit="1" customWidth="1"/>
    <col min="11787" max="11787" width="22.42578125" style="102" customWidth="1"/>
    <col min="11788" max="11788" width="42.85546875" style="102" customWidth="1"/>
    <col min="11789" max="11789" width="39.42578125" style="102" customWidth="1"/>
    <col min="11790" max="12032" width="9.140625" style="102"/>
    <col min="12033" max="12033" width="42" style="102" customWidth="1"/>
    <col min="12034" max="12034" width="17" style="102" bestFit="1" customWidth="1"/>
    <col min="12035" max="12035" width="17.85546875" style="102" bestFit="1" customWidth="1"/>
    <col min="12036" max="12036" width="19.5703125" style="102" bestFit="1" customWidth="1"/>
    <col min="12037" max="12037" width="20.140625" style="102" bestFit="1" customWidth="1"/>
    <col min="12038" max="12038" width="22.7109375" style="102" bestFit="1" customWidth="1"/>
    <col min="12039" max="12039" width="20" style="102" customWidth="1"/>
    <col min="12040" max="12040" width="17.5703125" style="102" bestFit="1" customWidth="1"/>
    <col min="12041" max="12041" width="23.5703125" style="102" bestFit="1" customWidth="1"/>
    <col min="12042" max="12042" width="32.140625" style="102" bestFit="1" customWidth="1"/>
    <col min="12043" max="12043" width="22.42578125" style="102" customWidth="1"/>
    <col min="12044" max="12044" width="42.85546875" style="102" customWidth="1"/>
    <col min="12045" max="12045" width="39.42578125" style="102" customWidth="1"/>
    <col min="12046" max="12288" width="9.140625" style="102"/>
    <col min="12289" max="12289" width="42" style="102" customWidth="1"/>
    <col min="12290" max="12290" width="17" style="102" bestFit="1" customWidth="1"/>
    <col min="12291" max="12291" width="17.85546875" style="102" bestFit="1" customWidth="1"/>
    <col min="12292" max="12292" width="19.5703125" style="102" bestFit="1" customWidth="1"/>
    <col min="12293" max="12293" width="20.140625" style="102" bestFit="1" customWidth="1"/>
    <col min="12294" max="12294" width="22.7109375" style="102" bestFit="1" customWidth="1"/>
    <col min="12295" max="12295" width="20" style="102" customWidth="1"/>
    <col min="12296" max="12296" width="17.5703125" style="102" bestFit="1" customWidth="1"/>
    <col min="12297" max="12297" width="23.5703125" style="102" bestFit="1" customWidth="1"/>
    <col min="12298" max="12298" width="32.140625" style="102" bestFit="1" customWidth="1"/>
    <col min="12299" max="12299" width="22.42578125" style="102" customWidth="1"/>
    <col min="12300" max="12300" width="42.85546875" style="102" customWidth="1"/>
    <col min="12301" max="12301" width="39.42578125" style="102" customWidth="1"/>
    <col min="12302" max="12544" width="9.140625" style="102"/>
    <col min="12545" max="12545" width="42" style="102" customWidth="1"/>
    <col min="12546" max="12546" width="17" style="102" bestFit="1" customWidth="1"/>
    <col min="12547" max="12547" width="17.85546875" style="102" bestFit="1" customWidth="1"/>
    <col min="12548" max="12548" width="19.5703125" style="102" bestFit="1" customWidth="1"/>
    <col min="12549" max="12549" width="20.140625" style="102" bestFit="1" customWidth="1"/>
    <col min="12550" max="12550" width="22.7109375" style="102" bestFit="1" customWidth="1"/>
    <col min="12551" max="12551" width="20" style="102" customWidth="1"/>
    <col min="12552" max="12552" width="17.5703125" style="102" bestFit="1" customWidth="1"/>
    <col min="12553" max="12553" width="23.5703125" style="102" bestFit="1" customWidth="1"/>
    <col min="12554" max="12554" width="32.140625" style="102" bestFit="1" customWidth="1"/>
    <col min="12555" max="12555" width="22.42578125" style="102" customWidth="1"/>
    <col min="12556" max="12556" width="42.85546875" style="102" customWidth="1"/>
    <col min="12557" max="12557" width="39.42578125" style="102" customWidth="1"/>
    <col min="12558" max="12800" width="9.140625" style="102"/>
    <col min="12801" max="12801" width="42" style="102" customWidth="1"/>
    <col min="12802" max="12802" width="17" style="102" bestFit="1" customWidth="1"/>
    <col min="12803" max="12803" width="17.85546875" style="102" bestFit="1" customWidth="1"/>
    <col min="12804" max="12804" width="19.5703125" style="102" bestFit="1" customWidth="1"/>
    <col min="12805" max="12805" width="20.140625" style="102" bestFit="1" customWidth="1"/>
    <col min="12806" max="12806" width="22.7109375" style="102" bestFit="1" customWidth="1"/>
    <col min="12807" max="12807" width="20" style="102" customWidth="1"/>
    <col min="12808" max="12808" width="17.5703125" style="102" bestFit="1" customWidth="1"/>
    <col min="12809" max="12809" width="23.5703125" style="102" bestFit="1" customWidth="1"/>
    <col min="12810" max="12810" width="32.140625" style="102" bestFit="1" customWidth="1"/>
    <col min="12811" max="12811" width="22.42578125" style="102" customWidth="1"/>
    <col min="12812" max="12812" width="42.85546875" style="102" customWidth="1"/>
    <col min="12813" max="12813" width="39.42578125" style="102" customWidth="1"/>
    <col min="12814" max="13056" width="9.140625" style="102"/>
    <col min="13057" max="13057" width="42" style="102" customWidth="1"/>
    <col min="13058" max="13058" width="17" style="102" bestFit="1" customWidth="1"/>
    <col min="13059" max="13059" width="17.85546875" style="102" bestFit="1" customWidth="1"/>
    <col min="13060" max="13060" width="19.5703125" style="102" bestFit="1" customWidth="1"/>
    <col min="13061" max="13061" width="20.140625" style="102" bestFit="1" customWidth="1"/>
    <col min="13062" max="13062" width="22.7109375" style="102" bestFit="1" customWidth="1"/>
    <col min="13063" max="13063" width="20" style="102" customWidth="1"/>
    <col min="13064" max="13064" width="17.5703125" style="102" bestFit="1" customWidth="1"/>
    <col min="13065" max="13065" width="23.5703125" style="102" bestFit="1" customWidth="1"/>
    <col min="13066" max="13066" width="32.140625" style="102" bestFit="1" customWidth="1"/>
    <col min="13067" max="13067" width="22.42578125" style="102" customWidth="1"/>
    <col min="13068" max="13068" width="42.85546875" style="102" customWidth="1"/>
    <col min="13069" max="13069" width="39.42578125" style="102" customWidth="1"/>
    <col min="13070" max="13312" width="9.140625" style="102"/>
    <col min="13313" max="13313" width="42" style="102" customWidth="1"/>
    <col min="13314" max="13314" width="17" style="102" bestFit="1" customWidth="1"/>
    <col min="13315" max="13315" width="17.85546875" style="102" bestFit="1" customWidth="1"/>
    <col min="13316" max="13316" width="19.5703125" style="102" bestFit="1" customWidth="1"/>
    <col min="13317" max="13317" width="20.140625" style="102" bestFit="1" customWidth="1"/>
    <col min="13318" max="13318" width="22.7109375" style="102" bestFit="1" customWidth="1"/>
    <col min="13319" max="13319" width="20" style="102" customWidth="1"/>
    <col min="13320" max="13320" width="17.5703125" style="102" bestFit="1" customWidth="1"/>
    <col min="13321" max="13321" width="23.5703125" style="102" bestFit="1" customWidth="1"/>
    <col min="13322" max="13322" width="32.140625" style="102" bestFit="1" customWidth="1"/>
    <col min="13323" max="13323" width="22.42578125" style="102" customWidth="1"/>
    <col min="13324" max="13324" width="42.85546875" style="102" customWidth="1"/>
    <col min="13325" max="13325" width="39.42578125" style="102" customWidth="1"/>
    <col min="13326" max="13568" width="9.140625" style="102"/>
    <col min="13569" max="13569" width="42" style="102" customWidth="1"/>
    <col min="13570" max="13570" width="17" style="102" bestFit="1" customWidth="1"/>
    <col min="13571" max="13571" width="17.85546875" style="102" bestFit="1" customWidth="1"/>
    <col min="13572" max="13572" width="19.5703125" style="102" bestFit="1" customWidth="1"/>
    <col min="13573" max="13573" width="20.140625" style="102" bestFit="1" customWidth="1"/>
    <col min="13574" max="13574" width="22.7109375" style="102" bestFit="1" customWidth="1"/>
    <col min="13575" max="13575" width="20" style="102" customWidth="1"/>
    <col min="13576" max="13576" width="17.5703125" style="102" bestFit="1" customWidth="1"/>
    <col min="13577" max="13577" width="23.5703125" style="102" bestFit="1" customWidth="1"/>
    <col min="13578" max="13578" width="32.140625" style="102" bestFit="1" customWidth="1"/>
    <col min="13579" max="13579" width="22.42578125" style="102" customWidth="1"/>
    <col min="13580" max="13580" width="42.85546875" style="102" customWidth="1"/>
    <col min="13581" max="13581" width="39.42578125" style="102" customWidth="1"/>
    <col min="13582" max="13824" width="9.140625" style="102"/>
    <col min="13825" max="13825" width="42" style="102" customWidth="1"/>
    <col min="13826" max="13826" width="17" style="102" bestFit="1" customWidth="1"/>
    <col min="13827" max="13827" width="17.85546875" style="102" bestFit="1" customWidth="1"/>
    <col min="13828" max="13828" width="19.5703125" style="102" bestFit="1" customWidth="1"/>
    <col min="13829" max="13829" width="20.140625" style="102" bestFit="1" customWidth="1"/>
    <col min="13830" max="13830" width="22.7109375" style="102" bestFit="1" customWidth="1"/>
    <col min="13831" max="13831" width="20" style="102" customWidth="1"/>
    <col min="13832" max="13832" width="17.5703125" style="102" bestFit="1" customWidth="1"/>
    <col min="13833" max="13833" width="23.5703125" style="102" bestFit="1" customWidth="1"/>
    <col min="13834" max="13834" width="32.140625" style="102" bestFit="1" customWidth="1"/>
    <col min="13835" max="13835" width="22.42578125" style="102" customWidth="1"/>
    <col min="13836" max="13836" width="42.85546875" style="102" customWidth="1"/>
    <col min="13837" max="13837" width="39.42578125" style="102" customWidth="1"/>
    <col min="13838" max="14080" width="9.140625" style="102"/>
    <col min="14081" max="14081" width="42" style="102" customWidth="1"/>
    <col min="14082" max="14082" width="17" style="102" bestFit="1" customWidth="1"/>
    <col min="14083" max="14083" width="17.85546875" style="102" bestFit="1" customWidth="1"/>
    <col min="14084" max="14084" width="19.5703125" style="102" bestFit="1" customWidth="1"/>
    <col min="14085" max="14085" width="20.140625" style="102" bestFit="1" customWidth="1"/>
    <col min="14086" max="14086" width="22.7109375" style="102" bestFit="1" customWidth="1"/>
    <col min="14087" max="14087" width="20" style="102" customWidth="1"/>
    <col min="14088" max="14088" width="17.5703125" style="102" bestFit="1" customWidth="1"/>
    <col min="14089" max="14089" width="23.5703125" style="102" bestFit="1" customWidth="1"/>
    <col min="14090" max="14090" width="32.140625" style="102" bestFit="1" customWidth="1"/>
    <col min="14091" max="14091" width="22.42578125" style="102" customWidth="1"/>
    <col min="14092" max="14092" width="42.85546875" style="102" customWidth="1"/>
    <col min="14093" max="14093" width="39.42578125" style="102" customWidth="1"/>
    <col min="14094" max="14336" width="9.140625" style="102"/>
    <col min="14337" max="14337" width="42" style="102" customWidth="1"/>
    <col min="14338" max="14338" width="17" style="102" bestFit="1" customWidth="1"/>
    <col min="14339" max="14339" width="17.85546875" style="102" bestFit="1" customWidth="1"/>
    <col min="14340" max="14340" width="19.5703125" style="102" bestFit="1" customWidth="1"/>
    <col min="14341" max="14341" width="20.140625" style="102" bestFit="1" customWidth="1"/>
    <col min="14342" max="14342" width="22.7109375" style="102" bestFit="1" customWidth="1"/>
    <col min="14343" max="14343" width="20" style="102" customWidth="1"/>
    <col min="14344" max="14344" width="17.5703125" style="102" bestFit="1" customWidth="1"/>
    <col min="14345" max="14345" width="23.5703125" style="102" bestFit="1" customWidth="1"/>
    <col min="14346" max="14346" width="32.140625" style="102" bestFit="1" customWidth="1"/>
    <col min="14347" max="14347" width="22.42578125" style="102" customWidth="1"/>
    <col min="14348" max="14348" width="42.85546875" style="102" customWidth="1"/>
    <col min="14349" max="14349" width="39.42578125" style="102" customWidth="1"/>
    <col min="14350" max="14592" width="9.140625" style="102"/>
    <col min="14593" max="14593" width="42" style="102" customWidth="1"/>
    <col min="14594" max="14594" width="17" style="102" bestFit="1" customWidth="1"/>
    <col min="14595" max="14595" width="17.85546875" style="102" bestFit="1" customWidth="1"/>
    <col min="14596" max="14596" width="19.5703125" style="102" bestFit="1" customWidth="1"/>
    <col min="14597" max="14597" width="20.140625" style="102" bestFit="1" customWidth="1"/>
    <col min="14598" max="14598" width="22.7109375" style="102" bestFit="1" customWidth="1"/>
    <col min="14599" max="14599" width="20" style="102" customWidth="1"/>
    <col min="14600" max="14600" width="17.5703125" style="102" bestFit="1" customWidth="1"/>
    <col min="14601" max="14601" width="23.5703125" style="102" bestFit="1" customWidth="1"/>
    <col min="14602" max="14602" width="32.140625" style="102" bestFit="1" customWidth="1"/>
    <col min="14603" max="14603" width="22.42578125" style="102" customWidth="1"/>
    <col min="14604" max="14604" width="42.85546875" style="102" customWidth="1"/>
    <col min="14605" max="14605" width="39.42578125" style="102" customWidth="1"/>
    <col min="14606" max="14848" width="9.140625" style="102"/>
    <col min="14849" max="14849" width="42" style="102" customWidth="1"/>
    <col min="14850" max="14850" width="17" style="102" bestFit="1" customWidth="1"/>
    <col min="14851" max="14851" width="17.85546875" style="102" bestFit="1" customWidth="1"/>
    <col min="14852" max="14852" width="19.5703125" style="102" bestFit="1" customWidth="1"/>
    <col min="14853" max="14853" width="20.140625" style="102" bestFit="1" customWidth="1"/>
    <col min="14854" max="14854" width="22.7109375" style="102" bestFit="1" customWidth="1"/>
    <col min="14855" max="14855" width="20" style="102" customWidth="1"/>
    <col min="14856" max="14856" width="17.5703125" style="102" bestFit="1" customWidth="1"/>
    <col min="14857" max="14857" width="23.5703125" style="102" bestFit="1" customWidth="1"/>
    <col min="14858" max="14858" width="32.140625" style="102" bestFit="1" customWidth="1"/>
    <col min="14859" max="14859" width="22.42578125" style="102" customWidth="1"/>
    <col min="14860" max="14860" width="42.85546875" style="102" customWidth="1"/>
    <col min="14861" max="14861" width="39.42578125" style="102" customWidth="1"/>
    <col min="14862" max="15104" width="9.140625" style="102"/>
    <col min="15105" max="15105" width="42" style="102" customWidth="1"/>
    <col min="15106" max="15106" width="17" style="102" bestFit="1" customWidth="1"/>
    <col min="15107" max="15107" width="17.85546875" style="102" bestFit="1" customWidth="1"/>
    <col min="15108" max="15108" width="19.5703125" style="102" bestFit="1" customWidth="1"/>
    <col min="15109" max="15109" width="20.140625" style="102" bestFit="1" customWidth="1"/>
    <col min="15110" max="15110" width="22.7109375" style="102" bestFit="1" customWidth="1"/>
    <col min="15111" max="15111" width="20" style="102" customWidth="1"/>
    <col min="15112" max="15112" width="17.5703125" style="102" bestFit="1" customWidth="1"/>
    <col min="15113" max="15113" width="23.5703125" style="102" bestFit="1" customWidth="1"/>
    <col min="15114" max="15114" width="32.140625" style="102" bestFit="1" customWidth="1"/>
    <col min="15115" max="15115" width="22.42578125" style="102" customWidth="1"/>
    <col min="15116" max="15116" width="42.85546875" style="102" customWidth="1"/>
    <col min="15117" max="15117" width="39.42578125" style="102" customWidth="1"/>
    <col min="15118" max="15360" width="9.140625" style="102"/>
    <col min="15361" max="15361" width="42" style="102" customWidth="1"/>
    <col min="15362" max="15362" width="17" style="102" bestFit="1" customWidth="1"/>
    <col min="15363" max="15363" width="17.85546875" style="102" bestFit="1" customWidth="1"/>
    <col min="15364" max="15364" width="19.5703125" style="102" bestFit="1" customWidth="1"/>
    <col min="15365" max="15365" width="20.140625" style="102" bestFit="1" customWidth="1"/>
    <col min="15366" max="15366" width="22.7109375" style="102" bestFit="1" customWidth="1"/>
    <col min="15367" max="15367" width="20" style="102" customWidth="1"/>
    <col min="15368" max="15368" width="17.5703125" style="102" bestFit="1" customWidth="1"/>
    <col min="15369" max="15369" width="23.5703125" style="102" bestFit="1" customWidth="1"/>
    <col min="15370" max="15370" width="32.140625" style="102" bestFit="1" customWidth="1"/>
    <col min="15371" max="15371" width="22.42578125" style="102" customWidth="1"/>
    <col min="15372" max="15372" width="42.85546875" style="102" customWidth="1"/>
    <col min="15373" max="15373" width="39.42578125" style="102" customWidth="1"/>
    <col min="15374" max="15616" width="9.140625" style="102"/>
    <col min="15617" max="15617" width="42" style="102" customWidth="1"/>
    <col min="15618" max="15618" width="17" style="102" bestFit="1" customWidth="1"/>
    <col min="15619" max="15619" width="17.85546875" style="102" bestFit="1" customWidth="1"/>
    <col min="15620" max="15620" width="19.5703125" style="102" bestFit="1" customWidth="1"/>
    <col min="15621" max="15621" width="20.140625" style="102" bestFit="1" customWidth="1"/>
    <col min="15622" max="15622" width="22.7109375" style="102" bestFit="1" customWidth="1"/>
    <col min="15623" max="15623" width="20" style="102" customWidth="1"/>
    <col min="15624" max="15624" width="17.5703125" style="102" bestFit="1" customWidth="1"/>
    <col min="15625" max="15625" width="23.5703125" style="102" bestFit="1" customWidth="1"/>
    <col min="15626" max="15626" width="32.140625" style="102" bestFit="1" customWidth="1"/>
    <col min="15627" max="15627" width="22.42578125" style="102" customWidth="1"/>
    <col min="15628" max="15628" width="42.85546875" style="102" customWidth="1"/>
    <col min="15629" max="15629" width="39.42578125" style="102" customWidth="1"/>
    <col min="15630" max="15872" width="9.140625" style="102"/>
    <col min="15873" max="15873" width="42" style="102" customWidth="1"/>
    <col min="15874" max="15874" width="17" style="102" bestFit="1" customWidth="1"/>
    <col min="15875" max="15875" width="17.85546875" style="102" bestFit="1" customWidth="1"/>
    <col min="15876" max="15876" width="19.5703125" style="102" bestFit="1" customWidth="1"/>
    <col min="15877" max="15877" width="20.140625" style="102" bestFit="1" customWidth="1"/>
    <col min="15878" max="15878" width="22.7109375" style="102" bestFit="1" customWidth="1"/>
    <col min="15879" max="15879" width="20" style="102" customWidth="1"/>
    <col min="15880" max="15880" width="17.5703125" style="102" bestFit="1" customWidth="1"/>
    <col min="15881" max="15881" width="23.5703125" style="102" bestFit="1" customWidth="1"/>
    <col min="15882" max="15882" width="32.140625" style="102" bestFit="1" customWidth="1"/>
    <col min="15883" max="15883" width="22.42578125" style="102" customWidth="1"/>
    <col min="15884" max="15884" width="42.85546875" style="102" customWidth="1"/>
    <col min="15885" max="15885" width="39.42578125" style="102" customWidth="1"/>
    <col min="15886" max="16128" width="9.140625" style="102"/>
    <col min="16129" max="16129" width="42" style="102" customWidth="1"/>
    <col min="16130" max="16130" width="17" style="102" bestFit="1" customWidth="1"/>
    <col min="16131" max="16131" width="17.85546875" style="102" bestFit="1" customWidth="1"/>
    <col min="16132" max="16132" width="19.5703125" style="102" bestFit="1" customWidth="1"/>
    <col min="16133" max="16133" width="20.140625" style="102" bestFit="1" customWidth="1"/>
    <col min="16134" max="16134" width="22.7109375" style="102" bestFit="1" customWidth="1"/>
    <col min="16135" max="16135" width="20" style="102" customWidth="1"/>
    <col min="16136" max="16136" width="17.5703125" style="102" bestFit="1" customWidth="1"/>
    <col min="16137" max="16137" width="23.5703125" style="102" bestFit="1" customWidth="1"/>
    <col min="16138" max="16138" width="32.140625" style="102" bestFit="1" customWidth="1"/>
    <col min="16139" max="16139" width="22.42578125" style="102" customWidth="1"/>
    <col min="16140" max="16140" width="42.85546875" style="102" customWidth="1"/>
    <col min="16141" max="16141" width="39.42578125" style="102" customWidth="1"/>
    <col min="16142" max="16384" width="9.140625" style="102"/>
  </cols>
  <sheetData>
    <row r="1" spans="1:14">
      <c r="B1" s="121"/>
      <c r="C1" s="121"/>
      <c r="D1" s="121"/>
    </row>
    <row r="2" spans="1:14">
      <c r="C2" s="121"/>
      <c r="D2" s="121"/>
    </row>
    <row r="7" spans="1:14" ht="36">
      <c r="A7" s="103" t="s">
        <v>1801</v>
      </c>
      <c r="B7" s="121"/>
      <c r="C7" s="121"/>
      <c r="D7" s="121"/>
      <c r="E7" s="121"/>
      <c r="F7" s="121"/>
      <c r="G7" s="121"/>
    </row>
    <row r="9" spans="1:14" ht="31.5">
      <c r="A9" s="104" t="s">
        <v>2289</v>
      </c>
      <c r="B9" s="105">
        <v>2009</v>
      </c>
      <c r="C9" s="105">
        <v>2010</v>
      </c>
      <c r="D9" s="105">
        <v>2011</v>
      </c>
      <c r="E9" s="105" t="s">
        <v>1185</v>
      </c>
      <c r="F9" s="105">
        <v>2012</v>
      </c>
      <c r="G9" s="105" t="s">
        <v>2325</v>
      </c>
      <c r="H9" s="105" t="s">
        <v>2913</v>
      </c>
      <c r="I9" s="105" t="s">
        <v>3553</v>
      </c>
      <c r="J9" s="105" t="s">
        <v>4165</v>
      </c>
      <c r="K9" s="105" t="s">
        <v>4674</v>
      </c>
      <c r="L9" s="105" t="s">
        <v>5846</v>
      </c>
      <c r="M9" s="105" t="s">
        <v>6494</v>
      </c>
      <c r="N9" s="127" t="s">
        <v>6914</v>
      </c>
    </row>
    <row r="10" spans="1:14">
      <c r="A10" s="107" t="s">
        <v>2285</v>
      </c>
      <c r="B10" s="114">
        <v>40977963.601869091</v>
      </c>
      <c r="C10" s="114">
        <v>52600949.819500767</v>
      </c>
      <c r="D10" s="114">
        <v>53883000</v>
      </c>
      <c r="E10" s="114">
        <v>20849474.951839957</v>
      </c>
      <c r="F10" s="114">
        <v>52647095.665171899</v>
      </c>
      <c r="G10" s="114">
        <v>21459616.283542037</v>
      </c>
      <c r="H10" s="108">
        <v>44265800.196892522</v>
      </c>
      <c r="I10" s="108">
        <v>23783784.62131869</v>
      </c>
      <c r="J10" s="108">
        <v>36490597.678200692</v>
      </c>
      <c r="K10" s="108">
        <f>[24]Questionnaire!D22</f>
        <v>8425491.3469903786</v>
      </c>
      <c r="L10" s="108">
        <f>[25]Questionnaire!C33</f>
        <v>17135560</v>
      </c>
      <c r="M10" s="108">
        <f>[4]Questionnaire!C48</f>
        <v>43273105.773699723</v>
      </c>
      <c r="N10" s="108">
        <f>[26]Questionnaire!C48</f>
        <v>26126024.277224816</v>
      </c>
    </row>
    <row r="11" spans="1:14">
      <c r="A11" s="107" t="s">
        <v>2313</v>
      </c>
      <c r="B11" s="165">
        <v>75981340.110585675</v>
      </c>
      <c r="C11" s="165">
        <v>97532681.15531832</v>
      </c>
      <c r="D11" s="165">
        <v>99909858.600000009</v>
      </c>
      <c r="E11" s="165">
        <v>42209762.039999999</v>
      </c>
      <c r="F11" s="165">
        <v>105662721</v>
      </c>
      <c r="G11" s="165">
        <v>47983702.009999998</v>
      </c>
      <c r="H11" s="165">
        <v>103418189</v>
      </c>
      <c r="I11" s="165">
        <v>52412326.170000002</v>
      </c>
      <c r="J11" s="165">
        <v>105457827.29000001</v>
      </c>
      <c r="K11" s="165">
        <f>[24]Questionnaire!C22</f>
        <v>32351359.125038955</v>
      </c>
      <c r="L11" s="165">
        <f>[25]Questionnaire!B33</f>
        <v>55276000</v>
      </c>
      <c r="M11" s="165">
        <f>[4]Questionnaire!B48</f>
        <v>135228455.54281163</v>
      </c>
      <c r="N11" s="165">
        <f>[26]Questionnaire!B48</f>
        <v>81643825.866327554</v>
      </c>
    </row>
    <row r="12" spans="1:14">
      <c r="A12" s="107"/>
      <c r="B12" s="166"/>
      <c r="C12" s="166"/>
      <c r="D12" s="166"/>
      <c r="E12" s="166"/>
      <c r="F12" s="166"/>
      <c r="G12" s="166"/>
    </row>
    <row r="14" spans="1:14" ht="15.75">
      <c r="A14" s="104" t="s">
        <v>53</v>
      </c>
      <c r="B14" s="105">
        <v>2009</v>
      </c>
      <c r="C14" s="105">
        <v>2010</v>
      </c>
      <c r="D14" s="105">
        <v>2011</v>
      </c>
      <c r="E14" s="105" t="s">
        <v>1185</v>
      </c>
      <c r="F14" s="105">
        <v>2012</v>
      </c>
      <c r="G14" s="105" t="s">
        <v>2325</v>
      </c>
      <c r="H14" s="105" t="s">
        <v>2913</v>
      </c>
      <c r="I14" s="105" t="s">
        <v>3553</v>
      </c>
      <c r="J14" s="105" t="s">
        <v>4165</v>
      </c>
      <c r="K14" s="105" t="s">
        <v>4674</v>
      </c>
      <c r="L14" s="105" t="s">
        <v>5846</v>
      </c>
      <c r="M14" s="105" t="s">
        <v>6494</v>
      </c>
      <c r="N14" s="127" t="s">
        <v>6914</v>
      </c>
    </row>
    <row r="15" spans="1:14">
      <c r="A15" s="111" t="s">
        <v>54</v>
      </c>
      <c r="B15" s="118">
        <v>52</v>
      </c>
      <c r="C15" s="118">
        <v>372</v>
      </c>
      <c r="D15" s="118">
        <v>614</v>
      </c>
      <c r="E15" s="118">
        <v>689</v>
      </c>
      <c r="F15" s="118">
        <v>825</v>
      </c>
      <c r="G15" s="118">
        <v>240</v>
      </c>
      <c r="H15" s="118">
        <v>1240</v>
      </c>
      <c r="I15" s="118">
        <v>221</v>
      </c>
      <c r="J15" s="118">
        <v>36</v>
      </c>
      <c r="K15" s="118">
        <f>[24]Questionnaire!C27</f>
        <v>2021</v>
      </c>
      <c r="L15" s="113">
        <f>[25]Questionnaire!C43</f>
        <v>2558</v>
      </c>
      <c r="M15" s="113">
        <f>[4]Questionnaire!C54</f>
        <v>2675</v>
      </c>
      <c r="N15" s="113">
        <f>[26]Questionnaire!C58</f>
        <v>3148</v>
      </c>
    </row>
    <row r="16" spans="1:14">
      <c r="A16" s="111" t="s">
        <v>90</v>
      </c>
      <c r="B16" s="118">
        <v>52</v>
      </c>
      <c r="C16" s="118">
        <v>335</v>
      </c>
      <c r="D16" s="118">
        <v>517</v>
      </c>
      <c r="E16" s="118">
        <v>639</v>
      </c>
      <c r="F16" s="118">
        <v>810</v>
      </c>
      <c r="G16" s="118">
        <v>775</v>
      </c>
      <c r="H16" s="118">
        <v>891</v>
      </c>
      <c r="I16" s="118">
        <v>377</v>
      </c>
      <c r="J16" s="118">
        <v>333</v>
      </c>
      <c r="K16" s="118">
        <f>[24]Questionnaire!C28</f>
        <v>339</v>
      </c>
      <c r="L16" s="113">
        <f>[25]Questionnaire!C44</f>
        <v>407</v>
      </c>
      <c r="M16" s="113">
        <f>[4]Questionnaire!C55</f>
        <v>426</v>
      </c>
      <c r="N16" s="113">
        <f>[26]Questionnaire!C59</f>
        <v>1280</v>
      </c>
    </row>
    <row r="17" spans="1:14">
      <c r="A17" s="111" t="s">
        <v>1457</v>
      </c>
      <c r="B17" s="167">
        <v>0</v>
      </c>
      <c r="C17" s="167">
        <v>0</v>
      </c>
      <c r="D17" s="167">
        <v>0</v>
      </c>
      <c r="E17" s="167">
        <v>0</v>
      </c>
      <c r="F17" s="118">
        <v>1570</v>
      </c>
      <c r="G17" s="118">
        <v>1638</v>
      </c>
      <c r="H17" s="118">
        <v>1455</v>
      </c>
      <c r="I17" s="118">
        <v>112</v>
      </c>
      <c r="J17" s="118">
        <v>58</v>
      </c>
      <c r="K17" s="118">
        <f>[24]Questionnaire!C29</f>
        <v>20</v>
      </c>
      <c r="L17" s="113">
        <f>[25]Questionnaire!C45</f>
        <v>0</v>
      </c>
      <c r="M17" s="113">
        <f>[4]Questionnaire!C56</f>
        <v>0</v>
      </c>
      <c r="N17" s="113" t="str">
        <f>[26]Questionnaire!C60</f>
        <v>Not Available</v>
      </c>
    </row>
    <row r="18" spans="1:14">
      <c r="A18" s="111" t="s">
        <v>91</v>
      </c>
      <c r="B18" s="118">
        <v>2096</v>
      </c>
      <c r="C18" s="118">
        <v>2225</v>
      </c>
      <c r="D18" s="118">
        <v>2361</v>
      </c>
      <c r="E18" s="118">
        <v>2361</v>
      </c>
      <c r="F18" s="118">
        <v>2395</v>
      </c>
      <c r="G18" s="118">
        <v>2653</v>
      </c>
      <c r="H18" s="118">
        <v>2695</v>
      </c>
      <c r="I18" s="118">
        <v>2838</v>
      </c>
      <c r="J18" s="118">
        <v>427</v>
      </c>
      <c r="K18" s="118">
        <f>[24]Questionnaire!C30</f>
        <v>2380</v>
      </c>
      <c r="L18" s="113">
        <f>[25]Questionnaire!C46</f>
        <v>2965</v>
      </c>
      <c r="M18" s="113">
        <f>[4]Questionnaire!C57</f>
        <v>3101</v>
      </c>
      <c r="N18" s="113">
        <f>[26]Questionnaire!C61</f>
        <v>3160</v>
      </c>
    </row>
    <row r="21" spans="1:14" ht="15.75">
      <c r="A21" s="104" t="s">
        <v>2290</v>
      </c>
      <c r="B21" s="105">
        <v>2009</v>
      </c>
      <c r="C21" s="105">
        <v>2010</v>
      </c>
      <c r="D21" s="105">
        <v>2011</v>
      </c>
      <c r="E21" s="105" t="s">
        <v>1185</v>
      </c>
      <c r="F21" s="105">
        <v>2012</v>
      </c>
      <c r="G21" s="105" t="s">
        <v>2325</v>
      </c>
      <c r="H21" s="105" t="s">
        <v>2913</v>
      </c>
      <c r="I21" s="105" t="s">
        <v>3553</v>
      </c>
      <c r="J21" s="105" t="s">
        <v>4165</v>
      </c>
      <c r="K21" s="105" t="s">
        <v>4674</v>
      </c>
      <c r="L21" s="105" t="s">
        <v>5846</v>
      </c>
      <c r="M21" s="105" t="s">
        <v>6494</v>
      </c>
      <c r="N21" s="127" t="s">
        <v>6914</v>
      </c>
    </row>
    <row r="22" spans="1:14">
      <c r="A22" s="107" t="s">
        <v>2285</v>
      </c>
      <c r="B22" s="114">
        <v>486847586.59111327</v>
      </c>
      <c r="C22" s="114">
        <v>752000000</v>
      </c>
      <c r="D22" s="114">
        <v>839479188.57920003</v>
      </c>
      <c r="E22" s="114">
        <v>384645204.24796242</v>
      </c>
      <c r="F22" s="114">
        <v>816991612.85500741</v>
      </c>
      <c r="G22" s="114" t="s">
        <v>2908</v>
      </c>
      <c r="H22" s="108">
        <v>757492233.44604719</v>
      </c>
      <c r="I22" s="165" t="s">
        <v>2908</v>
      </c>
      <c r="J22" s="108">
        <v>657439446.36678195</v>
      </c>
      <c r="K22" s="165" t="s">
        <v>2908</v>
      </c>
      <c r="L22" s="165" t="s">
        <v>2908</v>
      </c>
      <c r="M22" s="108">
        <f>[4]Questionnaire!D61</f>
        <v>833885264.32000005</v>
      </c>
      <c r="N22" s="165" t="s">
        <v>2908</v>
      </c>
    </row>
    <row r="23" spans="1:14">
      <c r="A23" s="107" t="s">
        <v>2313</v>
      </c>
      <c r="B23" s="165">
        <v>902712795.05724227</v>
      </c>
      <c r="C23" s="165">
        <v>1394358400</v>
      </c>
      <c r="D23" s="165">
        <v>1556562311.4635527</v>
      </c>
      <c r="E23" s="165">
        <v>778714216</v>
      </c>
      <c r="F23" s="165">
        <v>1635675564</v>
      </c>
      <c r="G23" s="165" t="s">
        <v>2908</v>
      </c>
      <c r="H23" s="165">
        <v>1769729105</v>
      </c>
      <c r="I23" s="165" t="s">
        <v>2908</v>
      </c>
      <c r="J23" s="165">
        <v>1900000000</v>
      </c>
      <c r="K23" s="165" t="s">
        <v>2908</v>
      </c>
      <c r="L23" s="165" t="s">
        <v>2908</v>
      </c>
      <c r="M23" s="165">
        <f>[4]Questionnaire!C61</f>
        <v>2605891451</v>
      </c>
      <c r="N23" s="165" t="s">
        <v>2908</v>
      </c>
    </row>
    <row r="24" spans="1:14">
      <c r="A24" s="107"/>
      <c r="B24" s="166"/>
      <c r="C24" s="166"/>
      <c r="D24" s="166"/>
      <c r="E24" s="166"/>
      <c r="F24" s="166"/>
    </row>
    <row r="26" spans="1:14" ht="15.75">
      <c r="A26" s="104" t="s">
        <v>59</v>
      </c>
      <c r="B26" s="105">
        <v>2009</v>
      </c>
      <c r="C26" s="105">
        <v>2010</v>
      </c>
      <c r="D26" s="105">
        <v>2011</v>
      </c>
      <c r="E26" s="105" t="s">
        <v>1185</v>
      </c>
      <c r="F26" s="105">
        <v>2012</v>
      </c>
      <c r="G26" s="105" t="s">
        <v>2325</v>
      </c>
      <c r="H26" s="105" t="s">
        <v>2913</v>
      </c>
      <c r="I26" s="105" t="s">
        <v>3553</v>
      </c>
      <c r="J26" s="105" t="s">
        <v>4165</v>
      </c>
      <c r="K26" s="105" t="s">
        <v>4674</v>
      </c>
      <c r="L26" s="105" t="s">
        <v>5846</v>
      </c>
      <c r="M26" s="105" t="s">
        <v>6494</v>
      </c>
      <c r="N26" s="127" t="s">
        <v>6914</v>
      </c>
    </row>
    <row r="27" spans="1:14" ht="43.5" customHeight="1">
      <c r="B27" s="168">
        <v>112762168</v>
      </c>
      <c r="C27" s="168">
        <v>129550412</v>
      </c>
      <c r="D27" s="169">
        <v>138695696</v>
      </c>
      <c r="E27" s="168">
        <v>70158693</v>
      </c>
      <c r="F27" s="170">
        <v>148915157</v>
      </c>
      <c r="G27" s="102" t="s">
        <v>2908</v>
      </c>
      <c r="H27" s="170">
        <v>150620538</v>
      </c>
      <c r="I27" s="165" t="s">
        <v>2908</v>
      </c>
      <c r="J27" s="165">
        <v>156000000</v>
      </c>
      <c r="K27" s="165" t="s">
        <v>2908</v>
      </c>
      <c r="L27" s="165" t="s">
        <v>2908</v>
      </c>
      <c r="M27" s="405" t="str">
        <f>[4]Questionnaire!C67</f>
        <v xml:space="preserve">183.921.570
</v>
      </c>
      <c r="N27" s="113">
        <f>[26]Questionnaire!C65</f>
        <v>98724654</v>
      </c>
    </row>
    <row r="30" spans="1:14" ht="15.75">
      <c r="A30" s="104" t="s">
        <v>60</v>
      </c>
      <c r="B30" s="105">
        <v>2009</v>
      </c>
      <c r="C30" s="105">
        <v>2010</v>
      </c>
      <c r="D30" s="105">
        <v>2011</v>
      </c>
      <c r="E30" s="105" t="s">
        <v>1185</v>
      </c>
      <c r="F30" s="105">
        <v>2012</v>
      </c>
      <c r="G30" s="105" t="s">
        <v>2325</v>
      </c>
      <c r="H30" s="105" t="s">
        <v>2913</v>
      </c>
      <c r="I30" s="105" t="s">
        <v>3553</v>
      </c>
      <c r="J30" s="105" t="s">
        <v>4165</v>
      </c>
      <c r="K30" s="105" t="s">
        <v>4674</v>
      </c>
      <c r="L30" s="105" t="s">
        <v>5846</v>
      </c>
      <c r="M30" s="105" t="s">
        <v>6494</v>
      </c>
      <c r="N30" s="127" t="s">
        <v>6914</v>
      </c>
    </row>
    <row r="31" spans="1:14" ht="15.75">
      <c r="A31" s="107" t="s">
        <v>2284</v>
      </c>
      <c r="B31" s="138"/>
      <c r="C31" s="138"/>
      <c r="D31" s="138"/>
      <c r="E31" s="138"/>
      <c r="F31" s="116">
        <v>193946886</v>
      </c>
      <c r="G31" s="138">
        <v>0</v>
      </c>
      <c r="H31" s="116">
        <v>201032714</v>
      </c>
      <c r="I31" s="138">
        <v>0</v>
      </c>
      <c r="J31" s="116">
        <v>203937000</v>
      </c>
      <c r="K31" s="138">
        <v>0</v>
      </c>
      <c r="L31" s="138">
        <v>0</v>
      </c>
      <c r="M31" s="138">
        <f>[4]Questionnaire!C90</f>
        <v>206919373</v>
      </c>
      <c r="N31" s="118"/>
    </row>
    <row r="32" spans="1:14">
      <c r="A32" s="107" t="s">
        <v>61</v>
      </c>
      <c r="B32" s="168">
        <v>0</v>
      </c>
      <c r="C32" s="51">
        <v>0.44</v>
      </c>
      <c r="D32" s="51">
        <v>0.47</v>
      </c>
      <c r="E32" s="51">
        <v>0.47</v>
      </c>
      <c r="F32" s="51">
        <v>0.47</v>
      </c>
      <c r="G32" s="102" t="s">
        <v>2908</v>
      </c>
      <c r="H32" s="51">
        <v>0.49</v>
      </c>
      <c r="I32" s="102" t="s">
        <v>2908</v>
      </c>
      <c r="J32" s="140">
        <v>0.48</v>
      </c>
      <c r="K32" s="102" t="s">
        <v>2908</v>
      </c>
      <c r="L32" s="102" t="s">
        <v>2908</v>
      </c>
      <c r="M32" s="119">
        <f>[4]Questionnaire!C81</f>
        <v>0.47799999999999998</v>
      </c>
      <c r="N32" s="102" t="s">
        <v>2908</v>
      </c>
    </row>
    <row r="33" spans="1:14">
      <c r="A33" s="107" t="s">
        <v>62</v>
      </c>
      <c r="B33" s="168">
        <v>0</v>
      </c>
      <c r="C33" s="51">
        <v>0.56000000000000005</v>
      </c>
      <c r="D33" s="51">
        <v>0.53</v>
      </c>
      <c r="E33" s="51">
        <v>0.53</v>
      </c>
      <c r="F33" s="51">
        <v>0.53</v>
      </c>
      <c r="G33" s="102" t="s">
        <v>2908</v>
      </c>
      <c r="H33" s="51">
        <v>0.51</v>
      </c>
      <c r="I33" s="102" t="s">
        <v>2908</v>
      </c>
      <c r="J33" s="140">
        <v>0.52</v>
      </c>
      <c r="K33" s="102" t="s">
        <v>2908</v>
      </c>
      <c r="L33" s="102" t="s">
        <v>2908</v>
      </c>
      <c r="M33" s="119">
        <f>[4]Questionnaire!C82</f>
        <v>0.52200000000000002</v>
      </c>
      <c r="N33" s="102" t="s">
        <v>2908</v>
      </c>
    </row>
    <row r="34" spans="1:14">
      <c r="A34" s="107" t="s">
        <v>92</v>
      </c>
      <c r="B34" s="168">
        <v>0</v>
      </c>
      <c r="C34" s="51">
        <v>0.11</v>
      </c>
      <c r="D34" s="51">
        <v>0.05</v>
      </c>
      <c r="E34" s="51">
        <v>0.05</v>
      </c>
      <c r="F34" s="51">
        <v>0.05</v>
      </c>
      <c r="G34" s="102" t="s">
        <v>2908</v>
      </c>
      <c r="H34" s="51">
        <v>0.2</v>
      </c>
      <c r="I34" s="102" t="s">
        <v>2908</v>
      </c>
      <c r="J34" s="140">
        <v>0.13</v>
      </c>
      <c r="K34" s="102" t="s">
        <v>2908</v>
      </c>
      <c r="L34" s="102" t="s">
        <v>2908</v>
      </c>
      <c r="M34" s="119">
        <f>[4]Questionnaire!C84</f>
        <v>6.3E-2</v>
      </c>
      <c r="N34" s="102" t="s">
        <v>2908</v>
      </c>
    </row>
    <row r="35" spans="1:14">
      <c r="A35" s="107" t="s">
        <v>93</v>
      </c>
      <c r="B35" s="168">
        <v>0</v>
      </c>
      <c r="C35" s="51">
        <v>0.26</v>
      </c>
      <c r="D35" s="51">
        <v>0.15</v>
      </c>
      <c r="E35" s="51">
        <v>0.15</v>
      </c>
      <c r="F35" s="51">
        <v>0.15</v>
      </c>
      <c r="G35" s="102" t="s">
        <v>2908</v>
      </c>
      <c r="H35" s="51">
        <v>0.24</v>
      </c>
      <c r="I35" s="102" t="s">
        <v>2908</v>
      </c>
      <c r="J35" s="140">
        <v>0.17</v>
      </c>
      <c r="K35" s="102" t="s">
        <v>2908</v>
      </c>
      <c r="L35" s="102" t="s">
        <v>2908</v>
      </c>
      <c r="M35" s="119">
        <f>[4]Questionnaire!C85</f>
        <v>0.114</v>
      </c>
      <c r="N35" s="102" t="s">
        <v>2908</v>
      </c>
    </row>
    <row r="36" spans="1:14">
      <c r="A36" s="107" t="s">
        <v>63</v>
      </c>
      <c r="B36" s="168">
        <v>0</v>
      </c>
      <c r="C36" s="51">
        <v>0.33</v>
      </c>
      <c r="D36" s="51">
        <v>0.21</v>
      </c>
      <c r="E36" s="51">
        <v>0.21</v>
      </c>
      <c r="F36" s="51">
        <v>0.21</v>
      </c>
      <c r="G36" s="102" t="s">
        <v>2908</v>
      </c>
      <c r="H36" s="51">
        <v>0.23</v>
      </c>
      <c r="I36" s="102" t="s">
        <v>2908</v>
      </c>
      <c r="J36" s="140">
        <v>0.3</v>
      </c>
      <c r="K36" s="102" t="s">
        <v>2908</v>
      </c>
      <c r="L36" s="102" t="s">
        <v>2908</v>
      </c>
      <c r="M36" s="119">
        <f>[4]Questionnaire!C86</f>
        <v>0.48</v>
      </c>
      <c r="N36" s="102" t="s">
        <v>2908</v>
      </c>
    </row>
    <row r="37" spans="1:14">
      <c r="A37" s="107" t="s">
        <v>64</v>
      </c>
      <c r="B37" s="168">
        <v>0</v>
      </c>
      <c r="C37" s="51">
        <v>0.22</v>
      </c>
      <c r="D37" s="51">
        <v>0.36</v>
      </c>
      <c r="E37" s="51">
        <v>0.36</v>
      </c>
      <c r="F37" s="51">
        <v>0.36</v>
      </c>
      <c r="G37" s="102" t="s">
        <v>2908</v>
      </c>
      <c r="H37" s="51">
        <v>0.15</v>
      </c>
      <c r="I37" s="102" t="s">
        <v>2908</v>
      </c>
      <c r="J37" s="140">
        <v>0.3</v>
      </c>
      <c r="K37" s="102" t="s">
        <v>2908</v>
      </c>
      <c r="L37" s="102" t="s">
        <v>2908</v>
      </c>
      <c r="M37" s="119">
        <f>[4]Questionnaire!C87</f>
        <v>0.219</v>
      </c>
      <c r="N37" s="102" t="s">
        <v>2908</v>
      </c>
    </row>
    <row r="38" spans="1:14">
      <c r="A38" s="107" t="s">
        <v>703</v>
      </c>
      <c r="B38" s="168">
        <v>0</v>
      </c>
      <c r="C38" s="51">
        <v>0.08</v>
      </c>
      <c r="D38" s="51">
        <v>0.23</v>
      </c>
      <c r="E38" s="51">
        <v>0.23</v>
      </c>
      <c r="F38" s="51">
        <v>0.23</v>
      </c>
      <c r="G38" s="102" t="s">
        <v>2908</v>
      </c>
      <c r="H38" s="51">
        <v>0.17</v>
      </c>
      <c r="I38" s="102" t="s">
        <v>2908</v>
      </c>
      <c r="J38" s="140">
        <v>0.1</v>
      </c>
      <c r="K38" s="102" t="s">
        <v>2908</v>
      </c>
      <c r="L38" s="102" t="s">
        <v>2908</v>
      </c>
      <c r="M38" s="119">
        <f>[4]Questionnaire!C88</f>
        <v>0.124</v>
      </c>
      <c r="N38" s="102" t="s">
        <v>2908</v>
      </c>
    </row>
    <row r="39" spans="1:14">
      <c r="A39" s="107"/>
      <c r="C39" s="171"/>
      <c r="D39" s="171"/>
      <c r="E39" s="171"/>
      <c r="F39" s="172"/>
      <c r="H39" s="121"/>
      <c r="I39" s="121"/>
      <c r="J39" s="121"/>
      <c r="K39" s="121"/>
    </row>
    <row r="41" spans="1:14" ht="31.5">
      <c r="A41" s="104" t="s">
        <v>67</v>
      </c>
      <c r="B41" s="105">
        <v>2009</v>
      </c>
      <c r="C41" s="105">
        <v>2010</v>
      </c>
      <c r="D41" s="105">
        <v>2011</v>
      </c>
      <c r="E41" s="105" t="s">
        <v>1185</v>
      </c>
      <c r="F41" s="105">
        <v>2012</v>
      </c>
      <c r="G41" s="105" t="s">
        <v>2325</v>
      </c>
      <c r="H41" s="105" t="s">
        <v>2913</v>
      </c>
      <c r="I41" s="105" t="s">
        <v>3553</v>
      </c>
      <c r="J41" s="105" t="s">
        <v>4165</v>
      </c>
      <c r="K41" s="105" t="s">
        <v>4674</v>
      </c>
      <c r="L41" s="105" t="s">
        <v>5846</v>
      </c>
      <c r="M41" s="105" t="s">
        <v>6494</v>
      </c>
      <c r="N41" s="127" t="s">
        <v>6914</v>
      </c>
    </row>
    <row r="42" spans="1:14" ht="30">
      <c r="B42" s="168">
        <v>0</v>
      </c>
      <c r="C42" s="168" t="s">
        <v>113</v>
      </c>
      <c r="D42" s="168" t="s">
        <v>725</v>
      </c>
      <c r="E42" s="168" t="s">
        <v>725</v>
      </c>
      <c r="F42" s="173" t="s">
        <v>725</v>
      </c>
      <c r="G42" s="102" t="s">
        <v>2908</v>
      </c>
      <c r="H42" s="121" t="s">
        <v>725</v>
      </c>
      <c r="I42" s="102" t="s">
        <v>2908</v>
      </c>
      <c r="J42" s="102">
        <v>0</v>
      </c>
      <c r="K42" s="102" t="s">
        <v>2908</v>
      </c>
      <c r="L42" s="102" t="s">
        <v>2908</v>
      </c>
      <c r="N42" s="102" t="s">
        <v>2908</v>
      </c>
    </row>
    <row r="45" spans="1:14" ht="15.75">
      <c r="A45" s="104" t="s">
        <v>94</v>
      </c>
      <c r="B45" s="105">
        <v>2009</v>
      </c>
      <c r="C45" s="105">
        <v>2010</v>
      </c>
      <c r="D45" s="105">
        <v>2011</v>
      </c>
      <c r="E45" s="105" t="s">
        <v>1185</v>
      </c>
      <c r="F45" s="105">
        <v>2012</v>
      </c>
      <c r="G45" s="105" t="s">
        <v>2325</v>
      </c>
      <c r="H45" s="105" t="s">
        <v>2913</v>
      </c>
      <c r="I45" s="105" t="s">
        <v>3553</v>
      </c>
      <c r="J45" s="105" t="s">
        <v>4165</v>
      </c>
      <c r="K45" s="105" t="s">
        <v>4674</v>
      </c>
      <c r="L45" s="105" t="s">
        <v>5846</v>
      </c>
      <c r="M45" s="105" t="s">
        <v>6494</v>
      </c>
      <c r="N45" s="127" t="s">
        <v>6914</v>
      </c>
    </row>
    <row r="46" spans="1:14" ht="30">
      <c r="A46" s="107" t="s">
        <v>66</v>
      </c>
      <c r="B46" s="168">
        <v>0</v>
      </c>
      <c r="C46" s="51">
        <v>6.0000000000000001E-3</v>
      </c>
      <c r="D46" s="51">
        <v>3.0000000000000001E-3</v>
      </c>
      <c r="E46" s="51">
        <v>3.0000000000000001E-3</v>
      </c>
      <c r="F46" s="51">
        <v>3.5000000000000001E-3</v>
      </c>
      <c r="G46" s="102" t="s">
        <v>2908</v>
      </c>
      <c r="H46" s="51">
        <v>3.2000000000000002E-3</v>
      </c>
      <c r="I46" s="102" t="s">
        <v>2908</v>
      </c>
      <c r="J46" s="140">
        <v>3.0999999999999999E-3</v>
      </c>
      <c r="K46" s="102" t="s">
        <v>2908</v>
      </c>
      <c r="L46" s="102" t="s">
        <v>2908</v>
      </c>
      <c r="N46" s="120">
        <f>[26]Questionnaire!C126</f>
        <v>3.0000000000000001E-3</v>
      </c>
    </row>
    <row r="47" spans="1:14">
      <c r="B47" s="121"/>
      <c r="C47" s="121"/>
      <c r="D47" s="121"/>
      <c r="E47" s="121"/>
      <c r="F47" s="121"/>
      <c r="G47" s="121"/>
      <c r="H47" s="121"/>
      <c r="I47" s="121"/>
      <c r="J47" s="121"/>
    </row>
    <row r="50" spans="1:26" ht="15.75">
      <c r="A50" s="104" t="s">
        <v>2288</v>
      </c>
      <c r="B50" s="105">
        <v>2009</v>
      </c>
      <c r="C50" s="105">
        <v>2010</v>
      </c>
      <c r="D50" s="105">
        <v>2011</v>
      </c>
      <c r="E50" s="105" t="s">
        <v>2937</v>
      </c>
      <c r="F50" s="105" t="s">
        <v>2915</v>
      </c>
      <c r="G50" s="105" t="s">
        <v>2938</v>
      </c>
      <c r="H50" s="105" t="s">
        <v>2917</v>
      </c>
      <c r="I50" s="105" t="s">
        <v>2939</v>
      </c>
      <c r="J50" s="105" t="s">
        <v>2919</v>
      </c>
      <c r="K50" s="105" t="s">
        <v>2940</v>
      </c>
      <c r="L50" s="105" t="s">
        <v>2921</v>
      </c>
      <c r="M50" s="105" t="s">
        <v>3595</v>
      </c>
      <c r="N50" s="105" t="s">
        <v>3556</v>
      </c>
      <c r="O50" s="105" t="s">
        <v>4411</v>
      </c>
      <c r="P50" s="105" t="s">
        <v>4168</v>
      </c>
      <c r="Q50" s="105" t="s">
        <v>5851</v>
      </c>
      <c r="R50" s="105" t="s">
        <v>5169</v>
      </c>
      <c r="S50" s="105" t="s">
        <v>5852</v>
      </c>
      <c r="T50" s="105" t="s">
        <v>5848</v>
      </c>
      <c r="U50" s="1369"/>
      <c r="V50" s="1369"/>
      <c r="W50" s="105" t="s">
        <v>7163</v>
      </c>
      <c r="X50" s="105" t="s">
        <v>5877</v>
      </c>
      <c r="Y50" s="127" t="s">
        <v>7162</v>
      </c>
      <c r="Z50" s="127" t="s">
        <v>6983</v>
      </c>
    </row>
    <row r="51" spans="1:26" ht="30">
      <c r="A51" s="107" t="s">
        <v>46</v>
      </c>
      <c r="B51" s="852">
        <v>0</v>
      </c>
      <c r="C51" s="853">
        <v>0</v>
      </c>
      <c r="D51" s="853">
        <v>0</v>
      </c>
      <c r="E51" s="174">
        <v>81466.67</v>
      </c>
      <c r="F51" s="852">
        <v>40240.390219807356</v>
      </c>
      <c r="G51" s="174">
        <v>294165</v>
      </c>
      <c r="H51" s="852">
        <v>2500829.5964125558</v>
      </c>
      <c r="I51" s="174">
        <v>1876423</v>
      </c>
      <c r="J51" s="852">
        <v>839187.38819320209</v>
      </c>
      <c r="K51" s="174">
        <v>5000000</v>
      </c>
      <c r="L51" s="852">
        <v>2140136.1126567652</v>
      </c>
      <c r="M51" s="174">
        <v>0</v>
      </c>
      <c r="N51" s="852">
        <v>0</v>
      </c>
      <c r="O51" s="174">
        <v>0</v>
      </c>
      <c r="P51" s="852">
        <v>0</v>
      </c>
      <c r="Q51" s="174">
        <f>[24]Questionnaire!C42</f>
        <v>0</v>
      </c>
      <c r="R51" s="852">
        <f>[24]Questionnaire!D42</f>
        <v>0</v>
      </c>
      <c r="S51" s="174">
        <f>[25]Questionnaire!C56</f>
        <v>599750</v>
      </c>
      <c r="T51" s="129">
        <f>[25]Questionnaire!D56</f>
        <v>185922.5</v>
      </c>
      <c r="V51" s="107" t="s">
        <v>6592</v>
      </c>
      <c r="W51" s="174">
        <f>[4]Questionnaire!D108</f>
        <v>1667521</v>
      </c>
      <c r="X51" s="129">
        <f>[4]Questionnaire!E108</f>
        <v>533606.72</v>
      </c>
      <c r="Y51" s="174">
        <f>[26]Questionnaire!C79</f>
        <v>875448</v>
      </c>
      <c r="Z51" s="129">
        <f>[26]Questionnaire!D79</f>
        <v>280143.35999999999</v>
      </c>
    </row>
    <row r="52" spans="1:26" ht="30">
      <c r="A52" s="107" t="s">
        <v>47</v>
      </c>
      <c r="B52" s="852">
        <v>0</v>
      </c>
      <c r="C52" s="853">
        <v>0</v>
      </c>
      <c r="D52" s="853">
        <v>0</v>
      </c>
      <c r="E52" s="174">
        <v>100346</v>
      </c>
      <c r="F52" s="852">
        <v>49565.818720671763</v>
      </c>
      <c r="G52" s="174">
        <v>495283</v>
      </c>
      <c r="H52" s="852">
        <v>1816284.5042351768</v>
      </c>
      <c r="I52" s="174">
        <v>4523951.4585250001</v>
      </c>
      <c r="J52" s="852">
        <v>2023234.104885957</v>
      </c>
      <c r="K52" s="174">
        <v>8000000</v>
      </c>
      <c r="L52" s="852">
        <v>3424217.7802508241</v>
      </c>
      <c r="M52" s="174">
        <v>727050</v>
      </c>
      <c r="N52" s="852">
        <v>329922.40323092981</v>
      </c>
      <c r="O52" s="174">
        <v>333040</v>
      </c>
      <c r="P52" s="852">
        <v>115238.75432525951</v>
      </c>
      <c r="Q52" s="174">
        <f>[24]Questionnaire!C43</f>
        <v>69950</v>
      </c>
      <c r="R52" s="852">
        <f>[24]Questionnaire!D43</f>
        <v>18217.56908091778</v>
      </c>
      <c r="S52" s="174">
        <f>[25]Questionnaire!C57</f>
        <v>208126</v>
      </c>
      <c r="T52" s="129">
        <f>[25]Questionnaire!D57</f>
        <v>64519.06</v>
      </c>
      <c r="V52" s="107" t="s">
        <v>6593</v>
      </c>
      <c r="W52" s="174">
        <f>[4]Questionnaire!D109</f>
        <v>1102464</v>
      </c>
      <c r="X52" s="129">
        <f>[4]Questionnaire!E109</f>
        <v>352788.47999999998</v>
      </c>
      <c r="Y52" s="174">
        <f>[26]Questionnaire!C80</f>
        <v>578793</v>
      </c>
      <c r="Z52" s="129">
        <f>[26]Questionnaire!D80</f>
        <v>185213.76</v>
      </c>
    </row>
    <row r="53" spans="1:26">
      <c r="A53" s="107" t="s">
        <v>48</v>
      </c>
      <c r="B53" s="852">
        <v>0</v>
      </c>
      <c r="C53" s="853">
        <v>0</v>
      </c>
      <c r="D53" s="853">
        <v>0</v>
      </c>
      <c r="E53" s="174">
        <v>0</v>
      </c>
      <c r="F53" s="852">
        <v>0</v>
      </c>
      <c r="G53" s="174">
        <v>0</v>
      </c>
      <c r="H53" s="852">
        <v>1883408.0717488788</v>
      </c>
      <c r="I53" s="174">
        <v>2084987</v>
      </c>
      <c r="J53" s="852">
        <v>932462.88014311262</v>
      </c>
      <c r="K53" s="174">
        <v>3000000</v>
      </c>
      <c r="L53" s="852">
        <v>1284081.6675940589</v>
      </c>
      <c r="M53" s="174">
        <v>0</v>
      </c>
      <c r="N53" s="852">
        <v>0</v>
      </c>
      <c r="O53" s="174">
        <v>0</v>
      </c>
      <c r="P53" s="852">
        <v>0</v>
      </c>
      <c r="Q53" s="174">
        <f>[24]Questionnaire!C44</f>
        <v>0</v>
      </c>
      <c r="R53" s="852">
        <f>[24]Questionnaire!D44</f>
        <v>0</v>
      </c>
      <c r="S53" s="174">
        <f>[25]Questionnaire!C58</f>
        <v>15800</v>
      </c>
      <c r="T53" s="129">
        <f>[25]Questionnaire!D58</f>
        <v>4898</v>
      </c>
      <c r="U53" s="1040" t="s">
        <v>7161</v>
      </c>
      <c r="V53" s="107" t="s">
        <v>5190</v>
      </c>
      <c r="W53" s="174">
        <f>[4]Questionnaire!D110</f>
        <v>136364</v>
      </c>
      <c r="X53" s="129">
        <f>[4]Questionnaire!E110</f>
        <v>43636.480000000003</v>
      </c>
      <c r="Y53" s="174">
        <f>[26]Questionnaire!C81</f>
        <v>71591</v>
      </c>
      <c r="Z53" s="129">
        <f>[26]Questionnaire!D81</f>
        <v>22909.119999999999</v>
      </c>
    </row>
    <row r="54" spans="1:26">
      <c r="A54" s="107" t="s">
        <v>50</v>
      </c>
      <c r="B54" s="852">
        <v>0</v>
      </c>
      <c r="C54" s="853">
        <v>0</v>
      </c>
      <c r="D54" s="853">
        <v>0</v>
      </c>
      <c r="E54" s="174">
        <v>351196.06</v>
      </c>
      <c r="F54" s="852">
        <v>173472.98592244997</v>
      </c>
      <c r="G54" s="174">
        <v>0</v>
      </c>
      <c r="H54" s="852">
        <v>0</v>
      </c>
      <c r="I54" s="174">
        <v>9168489.3013799991</v>
      </c>
      <c r="J54" s="852">
        <v>4100397.7197584971</v>
      </c>
      <c r="K54" s="174">
        <v>20000000</v>
      </c>
      <c r="L54" s="852">
        <v>8560544.4506270606</v>
      </c>
      <c r="M54" s="174">
        <v>691249.42</v>
      </c>
      <c r="N54" s="852">
        <v>313676.73458274722</v>
      </c>
      <c r="O54" s="174">
        <v>998404.7</v>
      </c>
      <c r="P54" s="852">
        <v>345468.75432525948</v>
      </c>
      <c r="Q54" s="174">
        <f>[24]Questionnaire!C45</f>
        <v>338038.1</v>
      </c>
      <c r="R54" s="852">
        <f>[24]Questionnaire!D45</f>
        <v>88037.633148423047</v>
      </c>
      <c r="S54" s="174">
        <f>[25]Questionnaire!C60</f>
        <v>188712</v>
      </c>
      <c r="T54" s="129">
        <f>[25]Questionnaire!D60</f>
        <v>58500.72</v>
      </c>
      <c r="V54" s="107" t="s">
        <v>6594</v>
      </c>
      <c r="W54" s="174">
        <f>[4]Questionnaire!D111</f>
        <v>350000000</v>
      </c>
      <c r="X54" s="129">
        <f>[4]Questionnaire!E111</f>
        <v>112000000</v>
      </c>
      <c r="Y54" s="174">
        <f>[26]Questionnaire!C82</f>
        <v>183750000</v>
      </c>
      <c r="Z54" s="129">
        <f>[26]Questionnaire!D82</f>
        <v>58800000</v>
      </c>
    </row>
    <row r="55" spans="1:26">
      <c r="A55" s="107" t="s">
        <v>51</v>
      </c>
      <c r="B55" s="852">
        <v>0</v>
      </c>
      <c r="C55" s="853">
        <v>0</v>
      </c>
      <c r="D55" s="853">
        <v>0</v>
      </c>
      <c r="E55" s="174">
        <v>0</v>
      </c>
      <c r="F55" s="852">
        <v>0</v>
      </c>
      <c r="G55" s="174">
        <v>114095</v>
      </c>
      <c r="H55" s="852">
        <v>6035921.7737917285</v>
      </c>
      <c r="I55" s="174">
        <v>0</v>
      </c>
      <c r="J55" s="852">
        <v>0</v>
      </c>
      <c r="K55" s="174">
        <v>2000000</v>
      </c>
      <c r="L55" s="852">
        <v>856054.44506270601</v>
      </c>
      <c r="M55" s="174">
        <v>0</v>
      </c>
      <c r="N55" s="852">
        <v>0</v>
      </c>
      <c r="O55" s="174">
        <v>0</v>
      </c>
      <c r="P55" s="852">
        <v>0</v>
      </c>
      <c r="Q55" s="174">
        <f>[24]Questionnaire!C46</f>
        <v>0</v>
      </c>
      <c r="R55" s="852">
        <f>[24]Questionnaire!D46</f>
        <v>0</v>
      </c>
      <c r="S55" s="174">
        <f>[25]Questionnaire!C59</f>
        <v>2685961</v>
      </c>
      <c r="T55" s="129">
        <f>[25]Questionnaire!D59</f>
        <v>832647.91</v>
      </c>
      <c r="U55" s="1040" t="s">
        <v>5177</v>
      </c>
      <c r="V55" s="107" t="s">
        <v>6500</v>
      </c>
      <c r="W55" s="174">
        <f>[4]Questionnaire!D112</f>
        <v>180000000</v>
      </c>
      <c r="X55" s="129">
        <f>[4]Questionnaire!E112</f>
        <v>57600000</v>
      </c>
      <c r="Y55" s="174">
        <f>[26]Questionnaire!C83</f>
        <v>94500000</v>
      </c>
      <c r="Z55" s="129">
        <f>[26]Questionnaire!D83</f>
        <v>30240000</v>
      </c>
    </row>
    <row r="56" spans="1:26">
      <c r="A56" s="107" t="s">
        <v>49</v>
      </c>
      <c r="B56" s="852">
        <v>0</v>
      </c>
      <c r="C56" s="853">
        <v>0</v>
      </c>
      <c r="D56" s="853">
        <v>0</v>
      </c>
      <c r="E56" s="174">
        <v>228250</v>
      </c>
      <c r="F56" s="852">
        <v>112743.8873795999</v>
      </c>
      <c r="G56" s="174">
        <v>664873</v>
      </c>
      <c r="H56" s="852">
        <v>5824550.5729945181</v>
      </c>
      <c r="I56" s="174">
        <v>11221684.987090001</v>
      </c>
      <c r="J56" s="852">
        <v>5018642.6597003574</v>
      </c>
      <c r="K56" s="174">
        <v>3000000</v>
      </c>
      <c r="L56" s="852">
        <v>1284081.6675940589</v>
      </c>
      <c r="M56" s="174">
        <v>44333.52</v>
      </c>
      <c r="N56" s="852">
        <v>20117.765576076596</v>
      </c>
      <c r="O56" s="174">
        <v>1687793.93</v>
      </c>
      <c r="P56" s="852">
        <v>584011.74048442906</v>
      </c>
      <c r="Q56" s="174">
        <f>[24]Questionnaire!C47</f>
        <v>1921081.4579027484</v>
      </c>
      <c r="R56" s="852">
        <f>[24]Questionnaire!D47</f>
        <v>500320.71721820673</v>
      </c>
      <c r="S56" s="174">
        <f>[25]Questionnaire!C61</f>
        <v>182626</v>
      </c>
      <c r="T56" s="129">
        <f>[25]Questionnaire!D61</f>
        <v>56614.06</v>
      </c>
      <c r="V56" s="107" t="s">
        <v>49</v>
      </c>
      <c r="W56" s="174">
        <f>[4]Questionnaire!D113</f>
        <v>0</v>
      </c>
      <c r="X56" s="129">
        <f>[4]Questionnaire!E113</f>
        <v>0</v>
      </c>
      <c r="Y56" s="174">
        <f>[26]Questionnaire!C84</f>
        <v>0</v>
      </c>
      <c r="Z56" s="129">
        <f>[4]Questionnaire!G113</f>
        <v>0</v>
      </c>
    </row>
    <row r="57" spans="1:26">
      <c r="A57" s="107" t="s">
        <v>479</v>
      </c>
      <c r="B57" s="852">
        <v>0</v>
      </c>
      <c r="C57" s="853">
        <v>0</v>
      </c>
      <c r="D57" s="853">
        <v>0</v>
      </c>
      <c r="E57" s="174">
        <v>761258.73</v>
      </c>
      <c r="F57" s="852">
        <v>376023.08224252897</v>
      </c>
      <c r="G57" s="174">
        <v>2183988</v>
      </c>
      <c r="H57" s="852">
        <v>53735281.061285503</v>
      </c>
      <c r="I57" s="174">
        <v>28875535.746995002</v>
      </c>
      <c r="J57" s="852">
        <v>12881277.169051878</v>
      </c>
      <c r="K57" s="174">
        <v>41000000</v>
      </c>
      <c r="L57" s="852">
        <v>17549116.123785473</v>
      </c>
      <c r="M57" s="174">
        <v>1462632.94</v>
      </c>
      <c r="N57" s="852">
        <v>663716.90338975354</v>
      </c>
      <c r="O57" s="174">
        <v>51519238.630000003</v>
      </c>
      <c r="P57" s="852">
        <v>17826726.169550169</v>
      </c>
      <c r="Q57" s="174">
        <f>[24]Questionnaire!C51</f>
        <v>2329069.5579027482</v>
      </c>
      <c r="R57" s="852">
        <f>[24]Questionnaire!D51</f>
        <v>606575.91944754752</v>
      </c>
      <c r="S57" s="174">
        <f>[25]Questionnaire!C67</f>
        <v>6141778</v>
      </c>
      <c r="T57" s="129">
        <f>[25]Questionnaire!D67</f>
        <v>1903951.18</v>
      </c>
      <c r="V57" s="107" t="s">
        <v>479</v>
      </c>
      <c r="W57" s="174">
        <f>SUM(W51:W56)</f>
        <v>532906349</v>
      </c>
      <c r="X57" s="129">
        <f>SUM(X51:X56)</f>
        <v>170530031.68000001</v>
      </c>
      <c r="Y57" s="174">
        <f>[26]Questionnaire!C90</f>
        <v>614250000</v>
      </c>
      <c r="Z57" s="129">
        <f>[26]Questionnaire!D90</f>
        <v>196560000</v>
      </c>
    </row>
    <row r="58" spans="1:26">
      <c r="B58" s="175"/>
      <c r="C58" s="121"/>
      <c r="D58" s="121"/>
      <c r="E58" s="121"/>
      <c r="F58" s="121"/>
      <c r="G58" s="121"/>
      <c r="H58" s="121"/>
      <c r="I58" s="121"/>
      <c r="J58" s="121"/>
      <c r="K58" s="121"/>
      <c r="V58" s="107"/>
    </row>
    <row r="59" spans="1:26" ht="15.75">
      <c r="A59" s="104"/>
      <c r="B59" s="1464">
        <v>2010</v>
      </c>
      <c r="C59" s="1464"/>
      <c r="D59" s="1464">
        <v>2011</v>
      </c>
      <c r="E59" s="1464"/>
      <c r="F59" s="1464" t="s">
        <v>1185</v>
      </c>
      <c r="G59" s="1464"/>
      <c r="H59" s="1464">
        <v>2012</v>
      </c>
      <c r="I59" s="1464"/>
      <c r="J59" s="1464" t="s">
        <v>2325</v>
      </c>
      <c r="K59" s="1464"/>
      <c r="L59" s="1464" t="s">
        <v>2913</v>
      </c>
      <c r="M59" s="1464"/>
      <c r="N59" s="1464" t="s">
        <v>3553</v>
      </c>
      <c r="O59" s="1464"/>
      <c r="P59" s="1464" t="s">
        <v>4165</v>
      </c>
      <c r="Q59" s="1464"/>
      <c r="R59" s="1464" t="s">
        <v>4674</v>
      </c>
      <c r="S59" s="1464"/>
      <c r="T59" s="1464" t="s">
        <v>5846</v>
      </c>
      <c r="U59" s="1464"/>
      <c r="V59" s="1464" t="s">
        <v>6494</v>
      </c>
      <c r="W59" s="1464"/>
      <c r="X59" s="1472" t="s">
        <v>6914</v>
      </c>
      <c r="Y59" s="1472"/>
    </row>
    <row r="60" spans="1:26" ht="15.75">
      <c r="A60" s="104" t="s">
        <v>2326</v>
      </c>
      <c r="B60" s="782" t="s">
        <v>95</v>
      </c>
      <c r="C60" s="782" t="s">
        <v>96</v>
      </c>
      <c r="D60" s="782" t="s">
        <v>95</v>
      </c>
      <c r="E60" s="782" t="s">
        <v>96</v>
      </c>
      <c r="F60" s="782" t="s">
        <v>95</v>
      </c>
      <c r="G60" s="782" t="s">
        <v>96</v>
      </c>
      <c r="H60" s="782" t="s">
        <v>95</v>
      </c>
      <c r="I60" s="782" t="s">
        <v>96</v>
      </c>
      <c r="J60" s="782" t="s">
        <v>95</v>
      </c>
      <c r="K60" s="782" t="s">
        <v>96</v>
      </c>
      <c r="L60" s="782" t="s">
        <v>95</v>
      </c>
      <c r="M60" s="782" t="s">
        <v>96</v>
      </c>
      <c r="N60" s="782" t="s">
        <v>95</v>
      </c>
      <c r="O60" s="782" t="s">
        <v>96</v>
      </c>
      <c r="P60" s="782" t="s">
        <v>95</v>
      </c>
      <c r="Q60" s="782" t="s">
        <v>96</v>
      </c>
      <c r="R60" s="1349" t="s">
        <v>95</v>
      </c>
      <c r="S60" s="1349" t="s">
        <v>96</v>
      </c>
      <c r="T60" s="1349" t="s">
        <v>95</v>
      </c>
      <c r="U60" s="1349" t="s">
        <v>96</v>
      </c>
      <c r="V60" s="1349" t="s">
        <v>95</v>
      </c>
      <c r="W60" s="1349" t="s">
        <v>96</v>
      </c>
      <c r="X60" s="785" t="s">
        <v>95</v>
      </c>
      <c r="Y60" s="785" t="s">
        <v>96</v>
      </c>
    </row>
    <row r="61" spans="1:26" s="612" customFormat="1">
      <c r="A61" s="107" t="s">
        <v>2922</v>
      </c>
      <c r="B61" s="1018">
        <v>0</v>
      </c>
      <c r="C61" s="1017">
        <v>0</v>
      </c>
      <c r="D61" s="1018">
        <v>0</v>
      </c>
      <c r="E61" s="1017">
        <v>0</v>
      </c>
      <c r="F61" s="1018">
        <v>0</v>
      </c>
      <c r="G61" s="1017">
        <v>0</v>
      </c>
      <c r="H61" s="1018">
        <v>0</v>
      </c>
      <c r="I61" s="1017">
        <v>0</v>
      </c>
      <c r="J61" s="164" t="s">
        <v>118</v>
      </c>
      <c r="K61" s="859" t="s">
        <v>463</v>
      </c>
      <c r="L61" s="164" t="s">
        <v>806</v>
      </c>
      <c r="M61" s="859" t="s">
        <v>3433</v>
      </c>
      <c r="N61" s="126" t="s">
        <v>3606</v>
      </c>
      <c r="O61" s="964" t="s">
        <v>250</v>
      </c>
      <c r="P61" s="126" t="s">
        <v>5853</v>
      </c>
      <c r="Q61" s="964" t="s">
        <v>147</v>
      </c>
      <c r="R61" s="126" t="str">
        <f>[24]Questionnaire!C57</f>
        <v>HBO</v>
      </c>
      <c r="S61" s="964" t="str">
        <f>[24]Questionnaire!D57</f>
        <v>ENTERTAINMENT</v>
      </c>
      <c r="T61" s="612" t="str">
        <f>[25]Questionnaire!C86</f>
        <v>GAFISA</v>
      </c>
      <c r="U61" s="612" t="str">
        <f>[25]Questionnaire!D86</f>
        <v>Real Estate</v>
      </c>
      <c r="V61" s="612" t="str">
        <f>[4]Questionnaire!C140</f>
        <v>WALT DISNEY</v>
      </c>
      <c r="W61" s="612" t="str">
        <f>[4]Questionnaire!D140</f>
        <v>Entertainment</v>
      </c>
      <c r="X61" s="612" t="str">
        <f>[26]Questionnaire!C110</f>
        <v>UNIVERSAL</v>
      </c>
      <c r="Y61" s="612" t="str">
        <f>[26]Questionnaire!D110</f>
        <v>Entertainment</v>
      </c>
    </row>
    <row r="62" spans="1:26" s="612" customFormat="1" ht="30">
      <c r="A62" s="107" t="s">
        <v>2923</v>
      </c>
      <c r="B62" s="1018">
        <v>0</v>
      </c>
      <c r="C62" s="1017">
        <v>0</v>
      </c>
      <c r="D62" s="1018">
        <v>0</v>
      </c>
      <c r="E62" s="1017">
        <v>0</v>
      </c>
      <c r="F62" s="1018">
        <v>0</v>
      </c>
      <c r="G62" s="1017">
        <v>0</v>
      </c>
      <c r="H62" s="1018">
        <v>0</v>
      </c>
      <c r="I62" s="1017">
        <v>0</v>
      </c>
      <c r="J62" s="164" t="s">
        <v>214</v>
      </c>
      <c r="K62" s="859" t="s">
        <v>671</v>
      </c>
      <c r="L62" s="164" t="s">
        <v>118</v>
      </c>
      <c r="M62" s="859" t="s">
        <v>463</v>
      </c>
      <c r="N62" s="126" t="s">
        <v>3607</v>
      </c>
      <c r="O62" s="964" t="s">
        <v>3440</v>
      </c>
      <c r="P62" s="126" t="s">
        <v>3606</v>
      </c>
      <c r="Q62" s="964" t="s">
        <v>5854</v>
      </c>
      <c r="R62" s="126" t="str">
        <f>[24]Questionnaire!C58</f>
        <v>THE WALT DISNEY</v>
      </c>
      <c r="S62" s="964" t="str">
        <f>[24]Questionnaire!D58</f>
        <v>ENTERTAINMENT</v>
      </c>
      <c r="T62" s="612" t="str">
        <f>[25]Questionnaire!C87</f>
        <v>SKILL</v>
      </c>
      <c r="U62" s="612" t="str">
        <f>[25]Questionnaire!D87</f>
        <v>Education</v>
      </c>
      <c r="V62" s="612" t="str">
        <f>[4]Questionnaire!C141</f>
        <v>MASTERCARD BRASIL</v>
      </c>
      <c r="W62" s="612" t="str">
        <f>[4]Questionnaire!D141</f>
        <v>Bank</v>
      </c>
      <c r="X62" s="612" t="str">
        <f>[26]Questionnaire!C111</f>
        <v>BRADESCO</v>
      </c>
      <c r="Y62" s="612" t="str">
        <f>[26]Questionnaire!D111</f>
        <v>Banks</v>
      </c>
    </row>
    <row r="63" spans="1:26" s="612" customFormat="1" ht="30">
      <c r="A63" s="107" t="s">
        <v>2924</v>
      </c>
      <c r="B63" s="1018">
        <v>0</v>
      </c>
      <c r="C63" s="1017">
        <v>0</v>
      </c>
      <c r="D63" s="1018">
        <v>0</v>
      </c>
      <c r="E63" s="1017">
        <v>0</v>
      </c>
      <c r="F63" s="1018">
        <v>0</v>
      </c>
      <c r="G63" s="1017">
        <v>0</v>
      </c>
      <c r="H63" s="1018">
        <v>0</v>
      </c>
      <c r="I63" s="1017">
        <v>0</v>
      </c>
      <c r="J63" s="164" t="s">
        <v>2406</v>
      </c>
      <c r="K63" s="859" t="s">
        <v>331</v>
      </c>
      <c r="L63" s="164" t="s">
        <v>3434</v>
      </c>
      <c r="M63" s="859" t="s">
        <v>463</v>
      </c>
      <c r="N63" s="126" t="s">
        <v>2434</v>
      </c>
      <c r="O63" s="964" t="s">
        <v>3608</v>
      </c>
      <c r="P63" s="126" t="s">
        <v>2434</v>
      </c>
      <c r="Q63" s="964" t="s">
        <v>4965</v>
      </c>
      <c r="R63" s="126" t="str">
        <f>[24]Questionnaire!C59</f>
        <v>VIGOR ALIMENTOS</v>
      </c>
      <c r="S63" s="964" t="str">
        <f>[24]Questionnaire!D59</f>
        <v>ENTERTAINMENT</v>
      </c>
      <c r="T63" s="612" t="str">
        <f>[25]Questionnaire!C88</f>
        <v>WALT DISNEY</v>
      </c>
      <c r="U63" s="612" t="str">
        <f>[25]Questionnaire!D88</f>
        <v>Entertainment</v>
      </c>
      <c r="V63" s="612" t="str">
        <f>[4]Questionnaire!C142</f>
        <v>BRADESCO</v>
      </c>
      <c r="W63" s="612" t="str">
        <f>[4]Questionnaire!D142</f>
        <v>Bank</v>
      </c>
      <c r="X63" s="612" t="str">
        <f>[26]Questionnaire!C112</f>
        <v>FOX</v>
      </c>
      <c r="Y63" s="612" t="str">
        <f>[26]Questionnaire!D112</f>
        <v>Entertainment</v>
      </c>
    </row>
    <row r="64" spans="1:26" s="612" customFormat="1">
      <c r="A64" s="107" t="s">
        <v>2925</v>
      </c>
      <c r="B64" s="1018">
        <v>0</v>
      </c>
      <c r="C64" s="1017">
        <v>0</v>
      </c>
      <c r="D64" s="1018">
        <v>0</v>
      </c>
      <c r="E64" s="1017">
        <v>0</v>
      </c>
      <c r="F64" s="1018">
        <v>0</v>
      </c>
      <c r="G64" s="1017">
        <v>0</v>
      </c>
      <c r="H64" s="1018">
        <v>0</v>
      </c>
      <c r="I64" s="1017">
        <v>0</v>
      </c>
      <c r="J64" s="164" t="s">
        <v>173</v>
      </c>
      <c r="K64" s="859" t="s">
        <v>709</v>
      </c>
      <c r="L64" s="164" t="s">
        <v>173</v>
      </c>
      <c r="M64" s="859" t="s">
        <v>709</v>
      </c>
      <c r="N64" s="126" t="s">
        <v>3609</v>
      </c>
      <c r="O64" s="964" t="s">
        <v>3610</v>
      </c>
      <c r="P64" s="126" t="s">
        <v>3607</v>
      </c>
      <c r="Q64" s="964" t="s">
        <v>4992</v>
      </c>
      <c r="R64" s="126" t="str">
        <f>[24]Questionnaire!C60</f>
        <v>NETFLIX</v>
      </c>
      <c r="S64" s="964" t="str">
        <f>[24]Questionnaire!D60</f>
        <v>ENTERTAINMENT</v>
      </c>
      <c r="T64" s="612" t="str">
        <f>[25]Questionnaire!C89</f>
        <v>HBO</v>
      </c>
      <c r="U64" s="612" t="str">
        <f>[25]Questionnaire!D89</f>
        <v>Entertainment</v>
      </c>
      <c r="V64" s="612" t="str">
        <f>[4]Questionnaire!C143</f>
        <v>HBO</v>
      </c>
      <c r="W64" s="612" t="str">
        <f>[4]Questionnaire!D143</f>
        <v>Entertainment</v>
      </c>
      <c r="X64" s="612" t="str">
        <f>[26]Questionnaire!C113</f>
        <v>VIVO</v>
      </c>
      <c r="Y64" s="612" t="str">
        <f>[26]Questionnaire!D113</f>
        <v>Telecomunication</v>
      </c>
    </row>
    <row r="65" spans="1:25" s="612" customFormat="1" ht="30">
      <c r="A65" s="107" t="s">
        <v>2926</v>
      </c>
      <c r="B65" s="1018">
        <v>0</v>
      </c>
      <c r="C65" s="1017">
        <v>0</v>
      </c>
      <c r="D65" s="1018">
        <v>0</v>
      </c>
      <c r="E65" s="1017">
        <v>0</v>
      </c>
      <c r="F65" s="1018">
        <v>0</v>
      </c>
      <c r="G65" s="1017">
        <v>0</v>
      </c>
      <c r="H65" s="1018">
        <v>0</v>
      </c>
      <c r="I65" s="1017">
        <v>0</v>
      </c>
      <c r="J65" s="164" t="s">
        <v>566</v>
      </c>
      <c r="K65" s="859" t="s">
        <v>671</v>
      </c>
      <c r="L65" s="164" t="s">
        <v>777</v>
      </c>
      <c r="M65" s="859" t="s">
        <v>147</v>
      </c>
      <c r="N65" s="126" t="s">
        <v>277</v>
      </c>
      <c r="O65" s="964" t="s">
        <v>3611</v>
      </c>
      <c r="P65" s="126" t="s">
        <v>3614</v>
      </c>
      <c r="Q65" s="964" t="s">
        <v>447</v>
      </c>
      <c r="R65" s="126" t="str">
        <f>[24]Questionnaire!C61</f>
        <v>COLUMBIA TRISTAR FILMES</v>
      </c>
      <c r="S65" s="964" t="str">
        <f>[24]Questionnaire!D61</f>
        <v>ENTERTAINMENT</v>
      </c>
      <c r="T65" s="612" t="str">
        <f>[25]Questionnaire!C90</f>
        <v>MASTERCARD</v>
      </c>
      <c r="U65" s="612" t="str">
        <f>[25]Questionnaire!D90</f>
        <v>Banks</v>
      </c>
      <c r="V65" s="612" t="str">
        <f>[4]Questionnaire!C144</f>
        <v>FOX</v>
      </c>
      <c r="W65" s="612" t="str">
        <f>[4]Questionnaire!D144</f>
        <v>Entertainment</v>
      </c>
      <c r="X65" s="612" t="str">
        <f>[26]Questionnaire!C114</f>
        <v>HBO</v>
      </c>
      <c r="Y65" s="612" t="str">
        <f>[26]Questionnaire!D114</f>
        <v>Entertainment</v>
      </c>
    </row>
    <row r="66" spans="1:25" s="612" customFormat="1" ht="30">
      <c r="A66" s="107" t="s">
        <v>2927</v>
      </c>
      <c r="B66" s="1018">
        <v>0</v>
      </c>
      <c r="C66" s="1017">
        <v>0</v>
      </c>
      <c r="D66" s="1018">
        <v>0</v>
      </c>
      <c r="E66" s="1017">
        <v>0</v>
      </c>
      <c r="F66" s="1018">
        <v>0</v>
      </c>
      <c r="G66" s="1017">
        <v>0</v>
      </c>
      <c r="H66" s="1018">
        <v>0</v>
      </c>
      <c r="I66" s="1017">
        <v>0</v>
      </c>
      <c r="J66" s="1018" t="s">
        <v>777</v>
      </c>
      <c r="K66" s="1017" t="s">
        <v>331</v>
      </c>
      <c r="L66" s="1018" t="s">
        <v>2408</v>
      </c>
      <c r="M66" s="1017" t="s">
        <v>463</v>
      </c>
      <c r="N66" s="126" t="s">
        <v>3612</v>
      </c>
      <c r="O66" s="964" t="s">
        <v>3440</v>
      </c>
      <c r="P66" s="126" t="s">
        <v>5855</v>
      </c>
      <c r="Q66" s="964" t="s">
        <v>684</v>
      </c>
      <c r="R66" s="126" t="str">
        <f>[24]Questionnaire!C62</f>
        <v>FOX</v>
      </c>
      <c r="S66" s="964" t="str">
        <f>[24]Questionnaire!D62</f>
        <v>ENTERTAINMENT</v>
      </c>
      <c r="T66" s="612" t="str">
        <f>[25]Questionnaire!C91</f>
        <v>FOX</v>
      </c>
      <c r="U66" s="612" t="str">
        <f>[25]Questionnaire!D91</f>
        <v>Entertainment</v>
      </c>
      <c r="V66" s="612" t="str">
        <f>[4]Questionnaire!C145</f>
        <v>AVON</v>
      </c>
      <c r="W66" s="612" t="str">
        <f>[4]Questionnaire!D145</f>
        <v>Cosmetic</v>
      </c>
      <c r="X66" s="612" t="str">
        <f>[26]Questionnaire!C115</f>
        <v>GOOGLE -Programmatic</v>
      </c>
      <c r="Y66" s="612" t="str">
        <f>[26]Questionnaire!D115</f>
        <v>On Line</v>
      </c>
    </row>
    <row r="67" spans="1:25" s="612" customFormat="1" ht="30">
      <c r="A67" s="107" t="s">
        <v>2928</v>
      </c>
      <c r="B67" s="1018">
        <v>0</v>
      </c>
      <c r="C67" s="1017">
        <v>0</v>
      </c>
      <c r="D67" s="1018">
        <v>0</v>
      </c>
      <c r="E67" s="1017">
        <v>0</v>
      </c>
      <c r="F67" s="1018">
        <v>0</v>
      </c>
      <c r="G67" s="1017">
        <v>0</v>
      </c>
      <c r="H67" s="1018">
        <v>0</v>
      </c>
      <c r="I67" s="1017">
        <v>0</v>
      </c>
      <c r="J67" s="1018" t="s">
        <v>2407</v>
      </c>
      <c r="K67" s="1017" t="s">
        <v>2410</v>
      </c>
      <c r="L67" s="1018" t="s">
        <v>2406</v>
      </c>
      <c r="M67" s="1017" t="s">
        <v>147</v>
      </c>
      <c r="N67" s="126" t="s">
        <v>3613</v>
      </c>
      <c r="O67" s="964" t="s">
        <v>258</v>
      </c>
      <c r="P67" s="126" t="s">
        <v>5856</v>
      </c>
      <c r="Q67" s="964" t="s">
        <v>1364</v>
      </c>
      <c r="R67" s="126" t="str">
        <f>[24]Questionnaire!C63</f>
        <v>DUMONT</v>
      </c>
      <c r="S67" s="964" t="str">
        <f>[24]Questionnaire!D63</f>
        <v>WATCHES</v>
      </c>
      <c r="T67" s="612" t="str">
        <f>[25]Questionnaire!C92</f>
        <v>ELO</v>
      </c>
      <c r="U67" s="612" t="str">
        <f>[25]Questionnaire!D92</f>
        <v>Banks</v>
      </c>
      <c r="V67" s="612" t="str">
        <f>[4]Questionnaire!C146</f>
        <v>COLUMBIA TRISTAR FILMES DO BRASIL</v>
      </c>
      <c r="W67" s="612" t="str">
        <f>[4]Questionnaire!D146</f>
        <v>Cinema</v>
      </c>
      <c r="X67" s="612" t="str">
        <f>[26]Questionnaire!C116</f>
        <v>PARIS FILMES</v>
      </c>
      <c r="Y67" s="612" t="str">
        <f>[26]Questionnaire!D116</f>
        <v>Entertainment</v>
      </c>
    </row>
    <row r="68" spans="1:25" s="612" customFormat="1">
      <c r="A68" s="107" t="s">
        <v>2929</v>
      </c>
      <c r="B68" s="1018">
        <v>0</v>
      </c>
      <c r="C68" s="1017">
        <v>0</v>
      </c>
      <c r="D68" s="1018">
        <v>0</v>
      </c>
      <c r="E68" s="1017">
        <v>0</v>
      </c>
      <c r="F68" s="1018">
        <v>0</v>
      </c>
      <c r="G68" s="1017">
        <v>0</v>
      </c>
      <c r="H68" s="1018">
        <v>0</v>
      </c>
      <c r="I68" s="1017">
        <v>0</v>
      </c>
      <c r="J68" s="1018" t="s">
        <v>2408</v>
      </c>
      <c r="K68" s="1017" t="s">
        <v>463</v>
      </c>
      <c r="L68" s="1018" t="s">
        <v>1227</v>
      </c>
      <c r="M68" s="1017" t="s">
        <v>671</v>
      </c>
      <c r="N68" s="126" t="s">
        <v>3614</v>
      </c>
      <c r="O68" s="964" t="s">
        <v>447</v>
      </c>
      <c r="P68" s="126" t="s">
        <v>3613</v>
      </c>
      <c r="Q68" s="964" t="s">
        <v>2363</v>
      </c>
      <c r="R68" s="126" t="str">
        <f>[24]Questionnaire!C64</f>
        <v>IMAGEM FILMES</v>
      </c>
      <c r="S68" s="964" t="str">
        <f>[24]Questionnaire!D64</f>
        <v>ENTERTAINMENT</v>
      </c>
      <c r="T68" s="612" t="str">
        <f>[25]Questionnaire!C93</f>
        <v>O BOTICÁRIO</v>
      </c>
      <c r="U68" s="612" t="str">
        <f>[25]Questionnaire!D93</f>
        <v>Cosmetics</v>
      </c>
      <c r="V68" s="612" t="str">
        <f>[4]Questionnaire!C147</f>
        <v>ELO</v>
      </c>
      <c r="W68" s="612" t="str">
        <f>[4]Questionnaire!D147</f>
        <v>Bank</v>
      </c>
      <c r="X68" s="612" t="str">
        <f>[26]Questionnaire!C117</f>
        <v xml:space="preserve">THE WALT DISNEY </v>
      </c>
      <c r="Y68" s="612" t="str">
        <f>[26]Questionnaire!D117</f>
        <v>Entertainment</v>
      </c>
    </row>
    <row r="69" spans="1:25" s="612" customFormat="1" ht="15" customHeight="1">
      <c r="A69" s="107" t="s">
        <v>2930</v>
      </c>
      <c r="B69" s="1018">
        <v>0</v>
      </c>
      <c r="C69" s="1017">
        <v>0</v>
      </c>
      <c r="D69" s="1018">
        <v>0</v>
      </c>
      <c r="E69" s="1017">
        <v>0</v>
      </c>
      <c r="F69" s="1018">
        <v>0</v>
      </c>
      <c r="G69" s="1017">
        <v>0</v>
      </c>
      <c r="H69" s="1018">
        <v>0</v>
      </c>
      <c r="I69" s="1017">
        <v>0</v>
      </c>
      <c r="J69" s="1018" t="s">
        <v>1608</v>
      </c>
      <c r="K69" s="1017" t="s">
        <v>1609</v>
      </c>
      <c r="L69" s="1018" t="s">
        <v>214</v>
      </c>
      <c r="M69" s="1017" t="s">
        <v>671</v>
      </c>
      <c r="N69" s="126" t="s">
        <v>3615</v>
      </c>
      <c r="O69" s="964" t="s">
        <v>3610</v>
      </c>
      <c r="P69" s="126" t="s">
        <v>277</v>
      </c>
      <c r="Q69" s="964" t="s">
        <v>3626</v>
      </c>
      <c r="R69" s="126" t="str">
        <f>[24]Questionnaire!C65</f>
        <v>FASTSHOP</v>
      </c>
      <c r="S69" s="964" t="str">
        <f>[24]Questionnaire!D65</f>
        <v>ELECTRONIC RETAILING</v>
      </c>
      <c r="T69" s="612" t="str">
        <f>[25]Questionnaire!C94</f>
        <v>ITAU UNIBANCO</v>
      </c>
      <c r="U69" s="612" t="str">
        <f>[25]Questionnaire!D94</f>
        <v>Banks</v>
      </c>
      <c r="V69" s="612" t="str">
        <f>[4]Questionnaire!C148</f>
        <v>O BOTICÁRIO - FRANCHISING</v>
      </c>
      <c r="W69" s="612" t="str">
        <f>[4]Questionnaire!D148</f>
        <v>Cosmetic</v>
      </c>
      <c r="X69" s="612" t="str">
        <f>[26]Questionnaire!C118</f>
        <v>PARAMOUNT</v>
      </c>
      <c r="Y69" s="612" t="str">
        <f>[26]Questionnaire!D118</f>
        <v>Entertainment</v>
      </c>
    </row>
    <row r="70" spans="1:25" s="612" customFormat="1" ht="45">
      <c r="A70" s="107" t="s">
        <v>2931</v>
      </c>
      <c r="B70" s="1018">
        <v>0</v>
      </c>
      <c r="C70" s="1017">
        <v>0</v>
      </c>
      <c r="D70" s="1018">
        <v>0</v>
      </c>
      <c r="E70" s="1017">
        <v>0</v>
      </c>
      <c r="F70" s="1018">
        <v>0</v>
      </c>
      <c r="G70" s="1017">
        <v>0</v>
      </c>
      <c r="H70" s="1018">
        <v>0</v>
      </c>
      <c r="I70" s="1017">
        <v>0</v>
      </c>
      <c r="J70" s="1018" t="s">
        <v>2409</v>
      </c>
      <c r="K70" s="1017" t="s">
        <v>2411</v>
      </c>
      <c r="L70" s="1018" t="s">
        <v>2407</v>
      </c>
      <c r="M70" s="1017" t="s">
        <v>3435</v>
      </c>
      <c r="N70" s="126" t="s">
        <v>3616</v>
      </c>
      <c r="O70" s="964" t="s">
        <v>258</v>
      </c>
      <c r="P70" s="126" t="s">
        <v>5857</v>
      </c>
      <c r="Q70" s="964" t="s">
        <v>5858</v>
      </c>
      <c r="R70" s="126" t="str">
        <f>[24]Questionnaire!C66</f>
        <v>PARAMOUNT</v>
      </c>
      <c r="S70" s="964" t="str">
        <f>[24]Questionnaire!D66</f>
        <v>ENTERTAINMENT</v>
      </c>
      <c r="T70" s="612" t="str">
        <f>[25]Questionnaire!C95</f>
        <v>BRADESCO</v>
      </c>
      <c r="U70" s="612" t="str">
        <f>[25]Questionnaire!D95</f>
        <v>Banks</v>
      </c>
      <c r="V70" s="612" t="str">
        <f>[4]Questionnaire!C149</f>
        <v>VISA DO BRASIL</v>
      </c>
      <c r="W70" s="612" t="str">
        <f>[4]Questionnaire!D149</f>
        <v>Bank</v>
      </c>
      <c r="X70" s="612" t="str">
        <f>[26]Questionnaire!C119</f>
        <v>ELO</v>
      </c>
      <c r="Y70" s="612" t="str">
        <f>[26]Questionnaire!D119</f>
        <v>Banks</v>
      </c>
    </row>
    <row r="71" spans="1:25" s="612" customFormat="1">
      <c r="A71" s="107" t="s">
        <v>2986</v>
      </c>
      <c r="B71" s="1018">
        <v>0</v>
      </c>
      <c r="C71" s="1017">
        <v>0</v>
      </c>
      <c r="D71" s="1018">
        <v>0</v>
      </c>
      <c r="E71" s="1017">
        <v>0</v>
      </c>
      <c r="F71" s="1018">
        <v>0</v>
      </c>
      <c r="G71" s="1017">
        <v>0</v>
      </c>
      <c r="H71" s="1018">
        <v>0</v>
      </c>
      <c r="I71" s="1017">
        <v>0</v>
      </c>
      <c r="J71" s="164" t="s">
        <v>2387</v>
      </c>
      <c r="K71" s="859" t="s">
        <v>809</v>
      </c>
      <c r="L71" s="164" t="s">
        <v>3437</v>
      </c>
      <c r="M71" s="1017">
        <v>0</v>
      </c>
      <c r="N71" s="126"/>
      <c r="O71" s="883"/>
      <c r="P71" s="122"/>
      <c r="Q71" s="883"/>
      <c r="R71" s="126"/>
      <c r="S71" s="964"/>
    </row>
    <row r="72" spans="1:25" s="612" customFormat="1">
      <c r="A72" s="107" t="s">
        <v>2987</v>
      </c>
      <c r="B72" s="1018">
        <v>0</v>
      </c>
      <c r="C72" s="1017">
        <v>0</v>
      </c>
      <c r="D72" s="1018">
        <v>0</v>
      </c>
      <c r="E72" s="1017">
        <v>0</v>
      </c>
      <c r="F72" s="1018">
        <v>0</v>
      </c>
      <c r="G72" s="1017">
        <v>0</v>
      </c>
      <c r="H72" s="1018">
        <v>0</v>
      </c>
      <c r="I72" s="1017">
        <v>0</v>
      </c>
      <c r="J72" s="164" t="s">
        <v>2388</v>
      </c>
      <c r="K72" s="859" t="s">
        <v>249</v>
      </c>
      <c r="L72" s="1018">
        <v>0</v>
      </c>
      <c r="M72" s="1017">
        <v>0</v>
      </c>
      <c r="N72" s="122"/>
      <c r="O72" s="883"/>
      <c r="P72" s="122"/>
      <c r="Q72" s="883"/>
      <c r="R72" s="126"/>
      <c r="S72" s="964"/>
    </row>
    <row r="73" spans="1:25" s="612" customFormat="1">
      <c r="A73" s="107" t="s">
        <v>2988</v>
      </c>
      <c r="B73" s="1018">
        <v>0</v>
      </c>
      <c r="C73" s="1017">
        <v>0</v>
      </c>
      <c r="D73" s="1018">
        <v>0</v>
      </c>
      <c r="E73" s="1017">
        <v>0</v>
      </c>
      <c r="F73" s="1018">
        <v>0</v>
      </c>
      <c r="G73" s="1017">
        <v>0</v>
      </c>
      <c r="H73" s="1018">
        <v>0</v>
      </c>
      <c r="I73" s="1017">
        <v>0</v>
      </c>
      <c r="J73" s="164" t="s">
        <v>2389</v>
      </c>
      <c r="K73" s="859" t="s">
        <v>249</v>
      </c>
      <c r="L73" s="1018">
        <v>0</v>
      </c>
      <c r="M73" s="1017">
        <v>0</v>
      </c>
      <c r="N73" s="122"/>
      <c r="O73" s="883"/>
      <c r="P73" s="122"/>
      <c r="Q73" s="883"/>
      <c r="R73" s="126"/>
      <c r="S73" s="964"/>
    </row>
    <row r="74" spans="1:25" s="612" customFormat="1">
      <c r="A74" s="107" t="s">
        <v>2989</v>
      </c>
      <c r="B74" s="1018">
        <v>0</v>
      </c>
      <c r="C74" s="1017">
        <v>0</v>
      </c>
      <c r="D74" s="1018">
        <v>0</v>
      </c>
      <c r="E74" s="1017">
        <v>0</v>
      </c>
      <c r="F74" s="1018">
        <v>0</v>
      </c>
      <c r="G74" s="1017">
        <v>0</v>
      </c>
      <c r="H74" s="1018">
        <v>0</v>
      </c>
      <c r="I74" s="1017">
        <v>0</v>
      </c>
      <c r="J74" s="164" t="s">
        <v>2390</v>
      </c>
      <c r="K74" s="859" t="s">
        <v>147</v>
      </c>
      <c r="L74" s="1018">
        <v>0</v>
      </c>
      <c r="M74" s="1017">
        <v>0</v>
      </c>
      <c r="N74" s="122"/>
      <c r="O74" s="883"/>
      <c r="P74" s="122"/>
      <c r="Q74" s="883"/>
      <c r="R74" s="126"/>
      <c r="S74" s="964"/>
    </row>
    <row r="75" spans="1:25" s="612" customFormat="1">
      <c r="A75" s="107" t="s">
        <v>2990</v>
      </c>
      <c r="B75" s="1018">
        <v>0</v>
      </c>
      <c r="C75" s="1017">
        <v>0</v>
      </c>
      <c r="D75" s="1018">
        <v>0</v>
      </c>
      <c r="E75" s="1017">
        <v>0</v>
      </c>
      <c r="F75" s="1018">
        <v>0</v>
      </c>
      <c r="G75" s="1017">
        <v>0</v>
      </c>
      <c r="H75" s="1018">
        <v>0</v>
      </c>
      <c r="I75" s="1017">
        <v>0</v>
      </c>
      <c r="J75" s="164" t="s">
        <v>1226</v>
      </c>
      <c r="K75" s="859" t="s">
        <v>387</v>
      </c>
      <c r="L75" s="1018">
        <v>0</v>
      </c>
      <c r="M75" s="1017">
        <v>0</v>
      </c>
      <c r="N75" s="122"/>
      <c r="O75" s="883"/>
      <c r="P75" s="122"/>
      <c r="Q75" s="883"/>
      <c r="R75" s="126"/>
      <c r="S75" s="964"/>
    </row>
    <row r="76" spans="1:25" s="612" customFormat="1">
      <c r="A76" s="107" t="s">
        <v>2991</v>
      </c>
      <c r="B76" s="1018">
        <v>0</v>
      </c>
      <c r="C76" s="1017">
        <v>0</v>
      </c>
      <c r="D76" s="1018">
        <v>0</v>
      </c>
      <c r="E76" s="1017">
        <v>0</v>
      </c>
      <c r="F76" s="1018">
        <v>0</v>
      </c>
      <c r="G76" s="1017">
        <v>0</v>
      </c>
      <c r="H76" s="1018">
        <v>0</v>
      </c>
      <c r="I76" s="1017">
        <v>0</v>
      </c>
      <c r="J76" s="164" t="s">
        <v>2391</v>
      </c>
      <c r="K76" s="859" t="s">
        <v>12</v>
      </c>
      <c r="L76" s="1018">
        <v>0</v>
      </c>
      <c r="M76" s="1017">
        <v>0</v>
      </c>
      <c r="N76" s="122"/>
      <c r="O76" s="883"/>
      <c r="P76" s="122"/>
      <c r="Q76" s="883"/>
      <c r="R76" s="126"/>
      <c r="S76" s="964"/>
    </row>
    <row r="77" spans="1:25" s="612" customFormat="1">
      <c r="A77" s="107" t="s">
        <v>2992</v>
      </c>
      <c r="B77" s="1018">
        <v>0</v>
      </c>
      <c r="C77" s="1017">
        <v>0</v>
      </c>
      <c r="D77" s="1018">
        <v>0</v>
      </c>
      <c r="E77" s="1017">
        <v>0</v>
      </c>
      <c r="F77" s="1018">
        <v>0</v>
      </c>
      <c r="G77" s="1017">
        <v>0</v>
      </c>
      <c r="H77" s="1018">
        <v>0</v>
      </c>
      <c r="I77" s="1017">
        <v>0</v>
      </c>
      <c r="J77" s="164" t="s">
        <v>2392</v>
      </c>
      <c r="K77" s="859" t="s">
        <v>2718</v>
      </c>
      <c r="L77" s="1018">
        <v>0</v>
      </c>
      <c r="M77" s="1017">
        <v>0</v>
      </c>
      <c r="N77" s="122"/>
      <c r="O77" s="883"/>
      <c r="P77" s="122"/>
      <c r="Q77" s="883"/>
      <c r="R77" s="126"/>
      <c r="S77" s="964"/>
    </row>
    <row r="78" spans="1:25" s="612" customFormat="1">
      <c r="A78" s="107" t="s">
        <v>2993</v>
      </c>
      <c r="B78" s="1018">
        <v>0</v>
      </c>
      <c r="C78" s="1017">
        <v>0</v>
      </c>
      <c r="D78" s="1018">
        <v>0</v>
      </c>
      <c r="E78" s="1017">
        <v>0</v>
      </c>
      <c r="F78" s="1018">
        <v>0</v>
      </c>
      <c r="G78" s="1017">
        <v>0</v>
      </c>
      <c r="H78" s="1018">
        <v>0</v>
      </c>
      <c r="I78" s="1017">
        <v>0</v>
      </c>
      <c r="J78" s="164" t="s">
        <v>173</v>
      </c>
      <c r="K78" s="859" t="s">
        <v>709</v>
      </c>
      <c r="L78" s="1018">
        <v>0</v>
      </c>
      <c r="M78" s="1017">
        <v>0</v>
      </c>
      <c r="N78" s="122"/>
      <c r="O78" s="883"/>
      <c r="P78" s="122"/>
      <c r="Q78" s="883"/>
      <c r="R78" s="126"/>
      <c r="S78" s="964"/>
    </row>
    <row r="79" spans="1:25" s="612" customFormat="1">
      <c r="A79" s="107" t="s">
        <v>2994</v>
      </c>
      <c r="B79" s="1018">
        <v>0</v>
      </c>
      <c r="C79" s="1017">
        <v>0</v>
      </c>
      <c r="D79" s="1018">
        <v>0</v>
      </c>
      <c r="E79" s="1017">
        <v>0</v>
      </c>
      <c r="F79" s="1018">
        <v>0</v>
      </c>
      <c r="G79" s="1017">
        <v>0</v>
      </c>
      <c r="H79" s="1018">
        <v>0</v>
      </c>
      <c r="I79" s="1017">
        <v>0</v>
      </c>
      <c r="J79" s="164" t="s">
        <v>1093</v>
      </c>
      <c r="K79" s="859" t="s">
        <v>2401</v>
      </c>
      <c r="L79" s="1018">
        <v>0</v>
      </c>
      <c r="M79" s="1017">
        <v>0</v>
      </c>
      <c r="N79" s="122"/>
      <c r="O79" s="883"/>
      <c r="P79" s="122"/>
      <c r="Q79" s="883"/>
      <c r="R79" s="126"/>
      <c r="S79" s="964"/>
    </row>
    <row r="80" spans="1:25" s="612" customFormat="1">
      <c r="A80" s="107" t="s">
        <v>2995</v>
      </c>
      <c r="B80" s="1018">
        <v>0</v>
      </c>
      <c r="C80" s="1017">
        <v>0</v>
      </c>
      <c r="D80" s="1018">
        <v>0</v>
      </c>
      <c r="E80" s="1017">
        <v>0</v>
      </c>
      <c r="F80" s="1018">
        <v>0</v>
      </c>
      <c r="G80" s="1017">
        <v>0</v>
      </c>
      <c r="H80" s="1018">
        <v>0</v>
      </c>
      <c r="I80" s="1017">
        <v>0</v>
      </c>
      <c r="J80" s="164" t="s">
        <v>2393</v>
      </c>
      <c r="K80" s="859" t="s">
        <v>709</v>
      </c>
      <c r="L80" s="1018">
        <v>0</v>
      </c>
      <c r="M80" s="1017">
        <v>0</v>
      </c>
      <c r="N80" s="122"/>
      <c r="O80" s="883"/>
      <c r="P80" s="122"/>
      <c r="Q80" s="883"/>
      <c r="R80" s="122"/>
      <c r="S80" s="883"/>
    </row>
    <row r="81" spans="1:25">
      <c r="B81" s="176"/>
      <c r="C81" s="176"/>
      <c r="D81" s="121"/>
      <c r="E81" s="121"/>
      <c r="F81" s="121"/>
      <c r="G81" s="121"/>
      <c r="H81" s="121"/>
      <c r="I81" s="121"/>
      <c r="J81" s="121"/>
      <c r="K81" s="121"/>
      <c r="L81" s="89"/>
      <c r="M81" s="89"/>
    </row>
    <row r="82" spans="1:25">
      <c r="B82" s="176"/>
      <c r="C82" s="176"/>
      <c r="D82" s="121"/>
      <c r="E82" s="121"/>
      <c r="F82" s="121"/>
      <c r="G82" s="121"/>
      <c r="H82" s="173"/>
      <c r="I82" s="173"/>
      <c r="J82" s="121"/>
      <c r="K82" s="121"/>
      <c r="L82" s="89"/>
      <c r="M82" s="89"/>
    </row>
    <row r="83" spans="1:25">
      <c r="B83" s="175"/>
      <c r="C83" s="121"/>
      <c r="D83" s="121"/>
      <c r="E83" s="121"/>
      <c r="F83" s="121"/>
      <c r="G83" s="121"/>
      <c r="H83" s="121"/>
      <c r="I83" s="121"/>
      <c r="J83" s="121"/>
      <c r="K83" s="121"/>
      <c r="L83" s="89"/>
      <c r="M83" s="89"/>
    </row>
    <row r="84" spans="1:25" ht="15.75">
      <c r="A84" s="104"/>
      <c r="B84" s="1464">
        <v>2010</v>
      </c>
      <c r="C84" s="1464"/>
      <c r="D84" s="1464">
        <v>2011</v>
      </c>
      <c r="E84" s="1464"/>
      <c r="F84" s="1464" t="s">
        <v>1185</v>
      </c>
      <c r="G84" s="1464"/>
      <c r="H84" s="1464">
        <v>2012</v>
      </c>
      <c r="I84" s="1464"/>
      <c r="J84" s="1464" t="s">
        <v>2325</v>
      </c>
      <c r="K84" s="1464"/>
      <c r="L84" s="1464" t="s">
        <v>2913</v>
      </c>
      <c r="M84" s="1464"/>
      <c r="N84" s="1464" t="s">
        <v>3553</v>
      </c>
      <c r="O84" s="1464"/>
      <c r="P84" s="1464" t="s">
        <v>4165</v>
      </c>
      <c r="Q84" s="1464"/>
      <c r="R84" s="1464" t="s">
        <v>4674</v>
      </c>
      <c r="S84" s="1464"/>
      <c r="T84" s="1464" t="s">
        <v>5846</v>
      </c>
      <c r="U84" s="1464"/>
      <c r="V84" s="1464" t="s">
        <v>6494</v>
      </c>
      <c r="W84" s="1464"/>
      <c r="X84" s="1472" t="s">
        <v>6914</v>
      </c>
      <c r="Y84" s="1472"/>
    </row>
    <row r="85" spans="1:25" ht="15.75">
      <c r="A85" s="104" t="s">
        <v>68</v>
      </c>
      <c r="B85" s="782" t="s">
        <v>95</v>
      </c>
      <c r="C85" s="782" t="s">
        <v>96</v>
      </c>
      <c r="D85" s="782" t="s">
        <v>95</v>
      </c>
      <c r="E85" s="782" t="s">
        <v>96</v>
      </c>
      <c r="F85" s="782" t="s">
        <v>95</v>
      </c>
      <c r="G85" s="782" t="s">
        <v>96</v>
      </c>
      <c r="H85" s="782" t="s">
        <v>95</v>
      </c>
      <c r="I85" s="782" t="s">
        <v>96</v>
      </c>
      <c r="J85" s="782" t="s">
        <v>95</v>
      </c>
      <c r="K85" s="782" t="s">
        <v>96</v>
      </c>
      <c r="L85" s="782" t="s">
        <v>95</v>
      </c>
      <c r="M85" s="782" t="s">
        <v>96</v>
      </c>
      <c r="N85" s="782" t="s">
        <v>95</v>
      </c>
      <c r="O85" s="782" t="s">
        <v>96</v>
      </c>
      <c r="P85" s="782" t="s">
        <v>95</v>
      </c>
      <c r="Q85" s="782" t="s">
        <v>96</v>
      </c>
      <c r="R85" s="1349" t="s">
        <v>95</v>
      </c>
      <c r="S85" s="1349" t="s">
        <v>96</v>
      </c>
      <c r="T85" s="1349" t="s">
        <v>95</v>
      </c>
      <c r="U85" s="1349" t="s">
        <v>96</v>
      </c>
      <c r="V85" s="1349" t="s">
        <v>95</v>
      </c>
      <c r="W85" s="1349" t="s">
        <v>96</v>
      </c>
      <c r="X85" s="785" t="s">
        <v>95</v>
      </c>
      <c r="Y85" s="785" t="s">
        <v>96</v>
      </c>
    </row>
    <row r="86" spans="1:25" s="612" customFormat="1" ht="15" customHeight="1">
      <c r="A86" s="107" t="s">
        <v>2922</v>
      </c>
      <c r="B86" s="1018" t="s">
        <v>213</v>
      </c>
      <c r="C86" s="1017" t="s">
        <v>673</v>
      </c>
      <c r="D86" s="1018" t="s">
        <v>216</v>
      </c>
      <c r="E86" s="1017" t="s">
        <v>169</v>
      </c>
      <c r="F86" s="1018" t="s">
        <v>1226</v>
      </c>
      <c r="G86" s="1017" t="s">
        <v>283</v>
      </c>
      <c r="H86" s="1018" t="s">
        <v>1226</v>
      </c>
      <c r="I86" s="1017" t="s">
        <v>283</v>
      </c>
      <c r="J86" s="164" t="s">
        <v>118</v>
      </c>
      <c r="K86" s="859" t="s">
        <v>463</v>
      </c>
      <c r="L86" s="164" t="s">
        <v>1608</v>
      </c>
      <c r="M86" s="859" t="s">
        <v>3436</v>
      </c>
      <c r="N86" s="126" t="s">
        <v>3617</v>
      </c>
      <c r="O86" s="964" t="s">
        <v>250</v>
      </c>
      <c r="P86" s="126" t="s">
        <v>2434</v>
      </c>
      <c r="Q86" s="964" t="s">
        <v>4965</v>
      </c>
      <c r="R86" s="126" t="str">
        <f>[24]Questionnaire!C74</f>
        <v>COCA COLA</v>
      </c>
      <c r="S86" s="964" t="str">
        <f>[24]Questionnaire!D74</f>
        <v>SOFT DRINKS</v>
      </c>
      <c r="T86" s="612" t="str">
        <f>[25]Questionnaire!C103</f>
        <v>VIVO</v>
      </c>
      <c r="U86" s="612" t="str">
        <f>[25]Questionnaire!D103</f>
        <v>TELECOMUNICATION</v>
      </c>
      <c r="V86" s="612" t="str">
        <f>[4]Questionnaire!C157</f>
        <v>COCA COLA</v>
      </c>
      <c r="W86" s="612" t="str">
        <f>[4]Questionnaire!D157</f>
        <v>Beverages</v>
      </c>
      <c r="X86" s="612" t="str">
        <f>[26]Questionnaire!C133</f>
        <v>VIVO</v>
      </c>
      <c r="Y86" s="612" t="str">
        <f>[26]Questionnaire!D133</f>
        <v>TELECOMUNICATION</v>
      </c>
    </row>
    <row r="87" spans="1:25" s="612" customFormat="1" ht="30">
      <c r="A87" s="107" t="s">
        <v>2923</v>
      </c>
      <c r="B87" s="1018" t="s">
        <v>220</v>
      </c>
      <c r="C87" s="1017" t="s">
        <v>674</v>
      </c>
      <c r="D87" s="1018" t="s">
        <v>772</v>
      </c>
      <c r="E87" s="1017" t="s">
        <v>250</v>
      </c>
      <c r="F87" s="1018" t="s">
        <v>1227</v>
      </c>
      <c r="G87" s="1017" t="s">
        <v>671</v>
      </c>
      <c r="H87" s="1018" t="s">
        <v>1227</v>
      </c>
      <c r="I87" s="1017" t="s">
        <v>671</v>
      </c>
      <c r="J87" s="164" t="s">
        <v>214</v>
      </c>
      <c r="K87" s="859" t="s">
        <v>671</v>
      </c>
      <c r="L87" s="164" t="s">
        <v>499</v>
      </c>
      <c r="M87" s="859" t="s">
        <v>447</v>
      </c>
      <c r="N87" s="126" t="s">
        <v>3618</v>
      </c>
      <c r="O87" s="964" t="s">
        <v>399</v>
      </c>
      <c r="P87" s="126" t="s">
        <v>5859</v>
      </c>
      <c r="Q87" s="964" t="s">
        <v>809</v>
      </c>
      <c r="R87" s="126" t="str">
        <f>[24]Questionnaire!C75</f>
        <v xml:space="preserve">TELEFONICA </v>
      </c>
      <c r="S87" s="964" t="str">
        <f>[24]Questionnaire!D75</f>
        <v>TELECOMUNICATIONS</v>
      </c>
      <c r="T87" s="612" t="str">
        <f>[25]Questionnaire!C104</f>
        <v>BRADESCO</v>
      </c>
      <c r="U87" s="612" t="str">
        <f>[25]Questionnaire!D104</f>
        <v>BANKS</v>
      </c>
      <c r="V87" s="612" t="str">
        <f>[4]Questionnaire!C158</f>
        <v>VIVO</v>
      </c>
      <c r="W87" s="612" t="str">
        <f>[4]Questionnaire!D158</f>
        <v>Telecomunication</v>
      </c>
      <c r="X87" s="612" t="str">
        <f>[26]Questionnaire!C134</f>
        <v>BRADESCO</v>
      </c>
      <c r="Y87" s="612" t="str">
        <f>[26]Questionnaire!D134</f>
        <v>BANKS</v>
      </c>
    </row>
    <row r="88" spans="1:25" s="612" customFormat="1" ht="30">
      <c r="A88" s="107" t="s">
        <v>2924</v>
      </c>
      <c r="B88" s="1018" t="s">
        <v>212</v>
      </c>
      <c r="C88" s="1017" t="s">
        <v>447</v>
      </c>
      <c r="D88" s="1018" t="s">
        <v>773</v>
      </c>
      <c r="E88" s="1017" t="s">
        <v>774</v>
      </c>
      <c r="F88" s="1018" t="s">
        <v>1228</v>
      </c>
      <c r="G88" s="1017" t="s">
        <v>258</v>
      </c>
      <c r="H88" s="1018" t="s">
        <v>1228</v>
      </c>
      <c r="I88" s="1017" t="s">
        <v>258</v>
      </c>
      <c r="J88" s="164" t="s">
        <v>2406</v>
      </c>
      <c r="K88" s="859" t="s">
        <v>331</v>
      </c>
      <c r="L88" s="164" t="s">
        <v>3438</v>
      </c>
      <c r="M88" s="859" t="s">
        <v>320</v>
      </c>
      <c r="N88" s="126" t="s">
        <v>2434</v>
      </c>
      <c r="O88" s="964" t="s">
        <v>3608</v>
      </c>
      <c r="P88" s="126" t="s">
        <v>3618</v>
      </c>
      <c r="Q88" s="964" t="s">
        <v>4473</v>
      </c>
      <c r="R88" s="126" t="str">
        <f>[24]Questionnaire!C76</f>
        <v>HERING</v>
      </c>
      <c r="S88" s="964" t="str">
        <f>[24]Questionnaire!D76</f>
        <v>CLOTHES AND ACCESSORIES</v>
      </c>
      <c r="T88" s="612" t="str">
        <f>[25]Questionnaire!C105</f>
        <v>NETFLIX</v>
      </c>
      <c r="U88" s="612" t="str">
        <f>[25]Questionnaire!D105</f>
        <v>ENTERTAINMENT</v>
      </c>
      <c r="V88" s="612" t="str">
        <f>[4]Questionnaire!C159</f>
        <v>BRADESCO</v>
      </c>
      <c r="W88" s="612" t="str">
        <f>[4]Questionnaire!D159</f>
        <v>Banks</v>
      </c>
      <c r="X88" s="612" t="str">
        <f>[26]Questionnaire!C135</f>
        <v>SAMSUNG</v>
      </c>
      <c r="Y88" s="612" t="str">
        <f>[26]Questionnaire!D135</f>
        <v>ELECTRONIC</v>
      </c>
    </row>
    <row r="89" spans="1:25" s="612" customFormat="1">
      <c r="A89" s="107" t="s">
        <v>2925</v>
      </c>
      <c r="B89" s="1018" t="s">
        <v>218</v>
      </c>
      <c r="C89" s="1017" t="s">
        <v>675</v>
      </c>
      <c r="D89" s="1018" t="s">
        <v>213</v>
      </c>
      <c r="E89" s="1017" t="s">
        <v>775</v>
      </c>
      <c r="F89" s="1018" t="s">
        <v>213</v>
      </c>
      <c r="G89" s="1017" t="s">
        <v>399</v>
      </c>
      <c r="H89" s="1018" t="s">
        <v>213</v>
      </c>
      <c r="I89" s="1017" t="s">
        <v>399</v>
      </c>
      <c r="J89" s="164" t="s">
        <v>173</v>
      </c>
      <c r="K89" s="859" t="s">
        <v>709</v>
      </c>
      <c r="L89" s="164" t="s">
        <v>213</v>
      </c>
      <c r="M89" s="859" t="s">
        <v>399</v>
      </c>
      <c r="N89" s="126" t="s">
        <v>3619</v>
      </c>
      <c r="O89" s="964" t="s">
        <v>3620</v>
      </c>
      <c r="P89" s="126" t="s">
        <v>5860</v>
      </c>
      <c r="Q89" s="964" t="s">
        <v>250</v>
      </c>
      <c r="R89" s="126" t="str">
        <f>[24]Questionnaire!C77</f>
        <v>ALLIANZ SEGUROS</v>
      </c>
      <c r="S89" s="964" t="str">
        <f>[24]Questionnaire!D77</f>
        <v>INSURANCE</v>
      </c>
      <c r="T89" s="612" t="str">
        <f>[25]Questionnaire!C106</f>
        <v>SAMSUNG</v>
      </c>
      <c r="U89" s="612" t="str">
        <f>[25]Questionnaire!D106</f>
        <v>Eletronic</v>
      </c>
      <c r="V89" s="612" t="str">
        <f>[4]Questionnaire!C160</f>
        <v>NETFLIX</v>
      </c>
      <c r="W89" s="612" t="str">
        <f>[4]Questionnaire!D160</f>
        <v>Entertainment</v>
      </c>
      <c r="X89" s="612" t="str">
        <f>[26]Questionnaire!C136</f>
        <v>BANCO DO BRASIL</v>
      </c>
      <c r="Y89" s="612" t="str">
        <f>[26]Questionnaire!D136</f>
        <v>BANKS</v>
      </c>
    </row>
    <row r="90" spans="1:25" s="612" customFormat="1" ht="45">
      <c r="A90" s="107" t="s">
        <v>2926</v>
      </c>
      <c r="B90" s="1018" t="s">
        <v>216</v>
      </c>
      <c r="C90" s="1017" t="s">
        <v>320</v>
      </c>
      <c r="D90" s="1018" t="s">
        <v>173</v>
      </c>
      <c r="E90" s="1017" t="s">
        <v>447</v>
      </c>
      <c r="F90" s="1018" t="s">
        <v>1229</v>
      </c>
      <c r="G90" s="1017" t="s">
        <v>671</v>
      </c>
      <c r="H90" s="1018" t="s">
        <v>1229</v>
      </c>
      <c r="I90" s="1017" t="s">
        <v>671</v>
      </c>
      <c r="J90" s="164" t="s">
        <v>566</v>
      </c>
      <c r="K90" s="859" t="s">
        <v>671</v>
      </c>
      <c r="L90" s="164" t="s">
        <v>1870</v>
      </c>
      <c r="M90" s="859" t="s">
        <v>809</v>
      </c>
      <c r="N90" s="126" t="s">
        <v>3621</v>
      </c>
      <c r="O90" s="964" t="s">
        <v>160</v>
      </c>
      <c r="P90" s="126" t="s">
        <v>3619</v>
      </c>
      <c r="Q90" s="964" t="s">
        <v>5861</v>
      </c>
      <c r="R90" s="126" t="str">
        <f>[24]Questionnaire!C78</f>
        <v>PEPSICO DO BRASIL</v>
      </c>
      <c r="S90" s="964" t="str">
        <f>[24]Questionnaire!D78</f>
        <v>SOFT DRINKS E SNACKS</v>
      </c>
      <c r="T90" s="612" t="str">
        <f>[25]Questionnaire!C107</f>
        <v>GAFISA</v>
      </c>
      <c r="U90" s="612" t="str">
        <f>[25]Questionnaire!D107</f>
        <v>Real Estate</v>
      </c>
      <c r="V90" s="612" t="str">
        <f>[4]Questionnaire!C161</f>
        <v>SAMSUNG</v>
      </c>
      <c r="W90" s="612" t="str">
        <f>[4]Questionnaire!D161</f>
        <v>Technology</v>
      </c>
      <c r="X90" s="612" t="str">
        <f>[26]Questionnaire!C137</f>
        <v>NETFLIX</v>
      </c>
      <c r="Y90" s="612" t="str">
        <f>[26]Questionnaire!D137</f>
        <v>ENTERTAINMENT</v>
      </c>
    </row>
    <row r="91" spans="1:25" s="612" customFormat="1" ht="30">
      <c r="A91" s="107" t="s">
        <v>2927</v>
      </c>
      <c r="B91" s="1018" t="s">
        <v>173</v>
      </c>
      <c r="C91" s="1017" t="s">
        <v>447</v>
      </c>
      <c r="D91" s="1018" t="s">
        <v>776</v>
      </c>
      <c r="E91" s="1017" t="s">
        <v>774</v>
      </c>
      <c r="F91" s="1018" t="s">
        <v>144</v>
      </c>
      <c r="G91" s="1017" t="s">
        <v>331</v>
      </c>
      <c r="H91" s="1018" t="s">
        <v>144</v>
      </c>
      <c r="I91" s="1017" t="s">
        <v>331</v>
      </c>
      <c r="J91" s="1018" t="s">
        <v>777</v>
      </c>
      <c r="K91" s="1017" t="s">
        <v>331</v>
      </c>
      <c r="L91" s="1018" t="s">
        <v>806</v>
      </c>
      <c r="M91" s="1017" t="s">
        <v>3439</v>
      </c>
      <c r="N91" s="126" t="s">
        <v>3607</v>
      </c>
      <c r="O91" s="964" t="s">
        <v>3440</v>
      </c>
      <c r="P91" s="126" t="s">
        <v>5862</v>
      </c>
      <c r="Q91" s="964" t="s">
        <v>250</v>
      </c>
      <c r="R91" s="126" t="str">
        <f>[24]Questionnaire!C79</f>
        <v>SAMSUNG</v>
      </c>
      <c r="S91" s="964" t="str">
        <f>[24]Questionnaire!D79</f>
        <v>ELETRONICS</v>
      </c>
      <c r="T91" s="612" t="str">
        <f>[25]Questionnaire!C108</f>
        <v>TIM RJ</v>
      </c>
      <c r="U91" s="612" t="str">
        <f>[25]Questionnaire!D108</f>
        <v>TELECOMUNICATION</v>
      </c>
      <c r="V91" s="612" t="str">
        <f>[4]Questionnaire!C162</f>
        <v>CEF - CAIXA ECOMICA</v>
      </c>
      <c r="W91" s="612" t="str">
        <f>[4]Questionnaire!D162</f>
        <v>Banks</v>
      </c>
      <c r="X91" s="612" t="str">
        <f>[26]Questionnaire!C138</f>
        <v>ELO</v>
      </c>
      <c r="Y91" s="612" t="str">
        <f>[26]Questionnaire!D138</f>
        <v>BANKS</v>
      </c>
    </row>
    <row r="92" spans="1:25" s="612" customFormat="1" ht="30">
      <c r="A92" s="107" t="s">
        <v>2928</v>
      </c>
      <c r="B92" s="1018" t="s">
        <v>214</v>
      </c>
      <c r="C92" s="1017" t="s">
        <v>674</v>
      </c>
      <c r="D92" s="1018" t="s">
        <v>777</v>
      </c>
      <c r="E92" s="1017" t="s">
        <v>778</v>
      </c>
      <c r="F92" s="1018" t="s">
        <v>371</v>
      </c>
      <c r="G92" s="1017" t="s">
        <v>331</v>
      </c>
      <c r="H92" s="1018" t="s">
        <v>371</v>
      </c>
      <c r="I92" s="1017" t="s">
        <v>331</v>
      </c>
      <c r="J92" s="1018" t="s">
        <v>2407</v>
      </c>
      <c r="K92" s="1017" t="s">
        <v>2410</v>
      </c>
      <c r="L92" s="1018" t="s">
        <v>1093</v>
      </c>
      <c r="M92" s="1017" t="s">
        <v>1460</v>
      </c>
      <c r="N92" s="126" t="s">
        <v>3622</v>
      </c>
      <c r="O92" s="964" t="s">
        <v>824</v>
      </c>
      <c r="P92" s="126" t="s">
        <v>5863</v>
      </c>
      <c r="Q92" s="964" t="s">
        <v>684</v>
      </c>
      <c r="R92" s="126" t="str">
        <f>[24]Questionnaire!C80</f>
        <v xml:space="preserve">CHRYSLER </v>
      </c>
      <c r="S92" s="964" t="str">
        <f>[24]Questionnaire!D80</f>
        <v>AUTO</v>
      </c>
      <c r="T92" s="612" t="str">
        <f>[25]Questionnaire!C109</f>
        <v>SECRETARIA DO GOVERNO</v>
      </c>
      <c r="U92" s="612" t="str">
        <f>[25]Questionnaire!D109</f>
        <v>Government</v>
      </c>
      <c r="V92" s="612" t="str">
        <f>[4]Questionnaire!C163</f>
        <v>GAFISA</v>
      </c>
      <c r="W92" s="612" t="str">
        <f>[4]Questionnaire!D163</f>
        <v>Real Estate</v>
      </c>
      <c r="X92" s="612" t="str">
        <f>[26]Questionnaire!C139</f>
        <v>O BOTICÁRIO</v>
      </c>
      <c r="Y92" s="612" t="str">
        <f>[26]Questionnaire!D139</f>
        <v>COSMETIC</v>
      </c>
    </row>
    <row r="93" spans="1:25" s="612" customFormat="1" ht="30">
      <c r="A93" s="107" t="s">
        <v>2929</v>
      </c>
      <c r="B93" s="1018" t="s">
        <v>219</v>
      </c>
      <c r="C93" s="1017" t="s">
        <v>676</v>
      </c>
      <c r="D93" s="1018" t="s">
        <v>146</v>
      </c>
      <c r="E93" s="1017" t="s">
        <v>778</v>
      </c>
      <c r="F93" s="1018" t="s">
        <v>173</v>
      </c>
      <c r="G93" s="1017" t="s">
        <v>709</v>
      </c>
      <c r="H93" s="1018" t="s">
        <v>173</v>
      </c>
      <c r="I93" s="1017" t="s">
        <v>709</v>
      </c>
      <c r="J93" s="1018" t="s">
        <v>2408</v>
      </c>
      <c r="K93" s="1017" t="s">
        <v>463</v>
      </c>
      <c r="L93" s="1018" t="s">
        <v>2390</v>
      </c>
      <c r="M93" s="1017" t="s">
        <v>147</v>
      </c>
      <c r="N93" s="126" t="s">
        <v>3623</v>
      </c>
      <c r="O93" s="964" t="s">
        <v>386</v>
      </c>
      <c r="P93" s="126" t="s">
        <v>5864</v>
      </c>
      <c r="Q93" s="964" t="s">
        <v>250</v>
      </c>
      <c r="R93" s="126" t="str">
        <f>[24]Questionnaire!C81</f>
        <v>MASTERCARD BRASIL</v>
      </c>
      <c r="S93" s="964" t="str">
        <f>[24]Questionnaire!D81</f>
        <v>CREDIT CARD</v>
      </c>
      <c r="T93" s="612" t="str">
        <f>[25]Questionnaire!C110</f>
        <v>CAIXA</v>
      </c>
      <c r="U93" s="612" t="str">
        <f>[25]Questionnaire!D110</f>
        <v>BANKS</v>
      </c>
      <c r="V93" s="612" t="str">
        <f>[4]Questionnaire!C164</f>
        <v>MASTERCARD BRASIL</v>
      </c>
      <c r="W93" s="612" t="str">
        <f>[4]Questionnaire!D164</f>
        <v>Banks</v>
      </c>
      <c r="X93" s="612" t="str">
        <f>[26]Questionnaire!C140</f>
        <v>GAFISA</v>
      </c>
      <c r="Y93" s="612" t="str">
        <f>[26]Questionnaire!D140</f>
        <v>REAL ESTATE</v>
      </c>
    </row>
    <row r="94" spans="1:25" s="612" customFormat="1" ht="30">
      <c r="A94" s="107" t="s">
        <v>2930</v>
      </c>
      <c r="B94" s="1018" t="s">
        <v>217</v>
      </c>
      <c r="C94" s="1017" t="s">
        <v>677</v>
      </c>
      <c r="D94" s="1018" t="s">
        <v>144</v>
      </c>
      <c r="E94" s="1017" t="s">
        <v>778</v>
      </c>
      <c r="F94" s="1018" t="s">
        <v>214</v>
      </c>
      <c r="G94" s="1017" t="s">
        <v>671</v>
      </c>
      <c r="H94" s="1018" t="s">
        <v>214</v>
      </c>
      <c r="I94" s="1017" t="s">
        <v>671</v>
      </c>
      <c r="J94" s="1018" t="s">
        <v>1608</v>
      </c>
      <c r="K94" s="1017" t="s">
        <v>1609</v>
      </c>
      <c r="L94" s="1018" t="s">
        <v>173</v>
      </c>
      <c r="M94" s="1017" t="s">
        <v>3440</v>
      </c>
      <c r="N94" s="126" t="s">
        <v>3624</v>
      </c>
      <c r="O94" s="964" t="s">
        <v>3625</v>
      </c>
      <c r="P94" s="126" t="s">
        <v>3607</v>
      </c>
      <c r="Q94" s="964" t="s">
        <v>4992</v>
      </c>
      <c r="R94" s="126" t="str">
        <f>[24]Questionnaire!C82</f>
        <v xml:space="preserve">BRADESCO </v>
      </c>
      <c r="S94" s="964" t="str">
        <f>[24]Questionnaire!D82</f>
        <v>BANK</v>
      </c>
      <c r="T94" s="612" t="str">
        <f>[25]Questionnaire!C111</f>
        <v>O BOTICÁRIO</v>
      </c>
      <c r="U94" s="612" t="str">
        <f>[25]Questionnaire!D111</f>
        <v>Cosmetic</v>
      </c>
      <c r="V94" s="612" t="str">
        <f>[4]Questionnaire!C165</f>
        <v>APPLE COMPUTER BRASIL LTDA</v>
      </c>
      <c r="W94" s="612" t="str">
        <f>[4]Questionnaire!D165</f>
        <v>Technology</v>
      </c>
      <c r="X94" s="612" t="str">
        <f>[26]Questionnaire!C141</f>
        <v>SESC</v>
      </c>
      <c r="Y94" s="612" t="str">
        <f>[26]Questionnaire!D141</f>
        <v>GOVERNMENT</v>
      </c>
    </row>
    <row r="95" spans="1:25" s="612" customFormat="1" ht="45">
      <c r="A95" s="107" t="s">
        <v>2931</v>
      </c>
      <c r="B95" s="1018" t="s">
        <v>215</v>
      </c>
      <c r="C95" s="1017" t="s">
        <v>674</v>
      </c>
      <c r="D95" s="1018" t="s">
        <v>779</v>
      </c>
      <c r="E95" s="1017" t="s">
        <v>169</v>
      </c>
      <c r="F95" s="1018" t="s">
        <v>1230</v>
      </c>
      <c r="G95" s="1017" t="s">
        <v>258</v>
      </c>
      <c r="H95" s="1018" t="s">
        <v>1230</v>
      </c>
      <c r="I95" s="1017" t="s">
        <v>258</v>
      </c>
      <c r="J95" s="1018" t="s">
        <v>2409</v>
      </c>
      <c r="K95" s="1017" t="s">
        <v>2411</v>
      </c>
      <c r="L95" s="1018" t="s">
        <v>214</v>
      </c>
      <c r="M95" s="1017" t="s">
        <v>250</v>
      </c>
      <c r="N95" s="126" t="s">
        <v>277</v>
      </c>
      <c r="O95" s="964" t="s">
        <v>3626</v>
      </c>
      <c r="P95" s="126" t="s">
        <v>5865</v>
      </c>
      <c r="Q95" s="964" t="s">
        <v>5866</v>
      </c>
      <c r="R95" s="126" t="str">
        <f>[24]Questionnaire!C83</f>
        <v>VIGOR ALIMENTOS</v>
      </c>
      <c r="S95" s="964" t="str">
        <f>[24]Questionnaire!D83</f>
        <v>FOODS</v>
      </c>
      <c r="T95" s="612" t="str">
        <f>[25]Questionnaire!C112</f>
        <v>HBO</v>
      </c>
      <c r="U95" s="612" t="str">
        <f>[25]Questionnaire!D112</f>
        <v>ENTERTAINMENT</v>
      </c>
      <c r="V95" s="612" t="str">
        <f>[4]Questionnaire!C166</f>
        <v>SENAC</v>
      </c>
      <c r="W95" s="612" t="str">
        <f>[4]Questionnaire!D166</f>
        <v>Government</v>
      </c>
      <c r="X95" s="612" t="str">
        <f>[26]Questionnaire!C142</f>
        <v>UNIVERSAL</v>
      </c>
      <c r="Y95" s="612" t="str">
        <f>[26]Questionnaire!D142</f>
        <v>ENTERTAINMENT</v>
      </c>
    </row>
    <row r="96" spans="1:25" s="612" customFormat="1">
      <c r="A96" s="107" t="s">
        <v>2986</v>
      </c>
      <c r="B96" s="122">
        <v>0</v>
      </c>
      <c r="C96" s="883">
        <v>0</v>
      </c>
      <c r="D96" s="122">
        <v>0</v>
      </c>
      <c r="E96" s="883">
        <v>0</v>
      </c>
      <c r="F96" s="122">
        <v>0</v>
      </c>
      <c r="G96" s="883">
        <v>0</v>
      </c>
      <c r="H96" s="612" t="s">
        <v>1607</v>
      </c>
      <c r="I96" s="884" t="s">
        <v>447</v>
      </c>
      <c r="J96" s="164" t="s">
        <v>2394</v>
      </c>
      <c r="K96" s="859" t="s">
        <v>387</v>
      </c>
      <c r="L96" s="164" t="s">
        <v>3441</v>
      </c>
      <c r="M96" s="859" t="s">
        <v>684</v>
      </c>
      <c r="N96" s="126"/>
      <c r="O96" s="883"/>
      <c r="P96" s="122"/>
      <c r="Q96" s="883"/>
      <c r="R96" s="126"/>
      <c r="S96" s="883"/>
    </row>
    <row r="97" spans="1:25" s="612" customFormat="1">
      <c r="A97" s="107" t="s">
        <v>2987</v>
      </c>
      <c r="B97" s="122">
        <v>0</v>
      </c>
      <c r="C97" s="883">
        <v>0</v>
      </c>
      <c r="D97" s="122">
        <v>0</v>
      </c>
      <c r="E97" s="883">
        <v>0</v>
      </c>
      <c r="F97" s="122">
        <v>0</v>
      </c>
      <c r="G97" s="883">
        <v>0</v>
      </c>
      <c r="H97" s="612" t="s">
        <v>663</v>
      </c>
      <c r="I97" s="884" t="s">
        <v>169</v>
      </c>
      <c r="J97" s="164" t="s">
        <v>2395</v>
      </c>
      <c r="K97" s="859" t="s">
        <v>809</v>
      </c>
      <c r="L97" s="164" t="s">
        <v>3442</v>
      </c>
      <c r="M97" s="859" t="s">
        <v>147</v>
      </c>
      <c r="N97" s="122"/>
      <c r="O97" s="883"/>
      <c r="P97" s="122"/>
      <c r="Q97" s="883"/>
      <c r="R97" s="122"/>
      <c r="S97" s="883"/>
    </row>
    <row r="98" spans="1:25" s="612" customFormat="1" ht="30">
      <c r="A98" s="107" t="s">
        <v>2988</v>
      </c>
      <c r="B98" s="122">
        <v>0</v>
      </c>
      <c r="C98" s="883">
        <v>0</v>
      </c>
      <c r="D98" s="122">
        <v>0</v>
      </c>
      <c r="E98" s="883">
        <v>0</v>
      </c>
      <c r="F98" s="122">
        <v>0</v>
      </c>
      <c r="G98" s="883">
        <v>0</v>
      </c>
      <c r="H98" s="612" t="s">
        <v>1869</v>
      </c>
      <c r="I98" s="884" t="s">
        <v>12</v>
      </c>
      <c r="J98" s="164" t="s">
        <v>2396</v>
      </c>
      <c r="K98" s="859" t="s">
        <v>399</v>
      </c>
      <c r="L98" s="1018">
        <v>0</v>
      </c>
      <c r="M98" s="1017">
        <v>0</v>
      </c>
      <c r="N98" s="122"/>
      <c r="O98" s="883"/>
      <c r="P98" s="122"/>
      <c r="Q98" s="883"/>
      <c r="R98" s="122"/>
      <c r="S98" s="883"/>
    </row>
    <row r="99" spans="1:25" s="612" customFormat="1">
      <c r="A99" s="107" t="s">
        <v>2989</v>
      </c>
      <c r="B99" s="122">
        <v>0</v>
      </c>
      <c r="C99" s="883">
        <v>0</v>
      </c>
      <c r="D99" s="122">
        <v>0</v>
      </c>
      <c r="E99" s="883">
        <v>0</v>
      </c>
      <c r="F99" s="122">
        <v>0</v>
      </c>
      <c r="G99" s="883">
        <v>0</v>
      </c>
      <c r="H99" s="612" t="s">
        <v>1608</v>
      </c>
      <c r="I99" s="884" t="s">
        <v>1609</v>
      </c>
      <c r="J99" s="164" t="s">
        <v>2397</v>
      </c>
      <c r="K99" s="859" t="s">
        <v>147</v>
      </c>
      <c r="L99" s="1018">
        <v>0</v>
      </c>
      <c r="M99" s="1017">
        <v>0</v>
      </c>
      <c r="N99" s="122"/>
      <c r="O99" s="883"/>
      <c r="P99" s="122"/>
      <c r="Q99" s="883"/>
      <c r="R99" s="122"/>
      <c r="S99" s="883"/>
    </row>
    <row r="100" spans="1:25" s="612" customFormat="1">
      <c r="A100" s="107" t="s">
        <v>2990</v>
      </c>
      <c r="B100" s="122">
        <v>0</v>
      </c>
      <c r="C100" s="883">
        <v>0</v>
      </c>
      <c r="D100" s="122">
        <v>0</v>
      </c>
      <c r="E100" s="883">
        <v>0</v>
      </c>
      <c r="F100" s="122">
        <v>0</v>
      </c>
      <c r="G100" s="883">
        <v>0</v>
      </c>
      <c r="H100" s="122">
        <v>0</v>
      </c>
      <c r="I100" s="883">
        <v>0</v>
      </c>
      <c r="J100" s="164" t="s">
        <v>2398</v>
      </c>
      <c r="K100" s="859" t="s">
        <v>709</v>
      </c>
      <c r="L100" s="1018">
        <v>0</v>
      </c>
      <c r="M100" s="1017">
        <v>0</v>
      </c>
      <c r="N100" s="122"/>
      <c r="O100" s="883"/>
      <c r="P100" s="122"/>
      <c r="Q100" s="883"/>
      <c r="R100" s="122"/>
      <c r="S100" s="883"/>
    </row>
    <row r="101" spans="1:25" s="612" customFormat="1">
      <c r="A101" s="107" t="s">
        <v>2991</v>
      </c>
      <c r="B101" s="122">
        <v>0</v>
      </c>
      <c r="C101" s="883">
        <v>0</v>
      </c>
      <c r="D101" s="122">
        <v>0</v>
      </c>
      <c r="E101" s="883">
        <v>0</v>
      </c>
      <c r="F101" s="122">
        <v>0</v>
      </c>
      <c r="G101" s="883">
        <v>0</v>
      </c>
      <c r="H101" s="122">
        <v>0</v>
      </c>
      <c r="I101" s="883">
        <v>0</v>
      </c>
      <c r="J101" s="164" t="s">
        <v>2399</v>
      </c>
      <c r="K101" s="859" t="s">
        <v>160</v>
      </c>
      <c r="L101" s="1018">
        <v>0</v>
      </c>
      <c r="M101" s="1017">
        <v>0</v>
      </c>
      <c r="N101" s="122"/>
      <c r="O101" s="883"/>
      <c r="P101" s="122"/>
      <c r="Q101" s="883"/>
      <c r="R101" s="122"/>
      <c r="S101" s="883"/>
    </row>
    <row r="102" spans="1:25" s="612" customFormat="1">
      <c r="A102" s="107" t="s">
        <v>2992</v>
      </c>
      <c r="B102" s="122">
        <v>0</v>
      </c>
      <c r="C102" s="883">
        <v>0</v>
      </c>
      <c r="D102" s="122">
        <v>0</v>
      </c>
      <c r="E102" s="883">
        <v>0</v>
      </c>
      <c r="F102" s="122">
        <v>0</v>
      </c>
      <c r="G102" s="883">
        <v>0</v>
      </c>
      <c r="H102" s="122">
        <v>0</v>
      </c>
      <c r="I102" s="883">
        <v>0</v>
      </c>
      <c r="J102" s="164" t="s">
        <v>2400</v>
      </c>
      <c r="K102" s="859" t="s">
        <v>2401</v>
      </c>
      <c r="L102" s="1018">
        <v>0</v>
      </c>
      <c r="M102" s="1017">
        <v>0</v>
      </c>
      <c r="N102" s="122"/>
      <c r="O102" s="883"/>
      <c r="P102" s="122"/>
      <c r="Q102" s="883"/>
      <c r="R102" s="122"/>
      <c r="S102" s="883"/>
    </row>
    <row r="103" spans="1:25" s="612" customFormat="1">
      <c r="A103" s="107" t="s">
        <v>2993</v>
      </c>
      <c r="B103" s="122">
        <v>0</v>
      </c>
      <c r="C103" s="883">
        <v>0</v>
      </c>
      <c r="D103" s="122">
        <v>0</v>
      </c>
      <c r="E103" s="883">
        <v>0</v>
      </c>
      <c r="F103" s="122">
        <v>0</v>
      </c>
      <c r="G103" s="883">
        <v>0</v>
      </c>
      <c r="H103" s="122">
        <v>0</v>
      </c>
      <c r="I103" s="883">
        <v>0</v>
      </c>
      <c r="J103" s="164" t="s">
        <v>2402</v>
      </c>
      <c r="K103" s="859" t="s">
        <v>147</v>
      </c>
      <c r="L103" s="1018">
        <v>0</v>
      </c>
      <c r="M103" s="1017">
        <v>0</v>
      </c>
      <c r="N103" s="122"/>
      <c r="O103" s="883"/>
      <c r="P103" s="122"/>
      <c r="Q103" s="883"/>
      <c r="R103" s="122"/>
      <c r="S103" s="883"/>
    </row>
    <row r="104" spans="1:25" s="612" customFormat="1">
      <c r="A104" s="107" t="s">
        <v>2994</v>
      </c>
      <c r="B104" s="122">
        <v>0</v>
      </c>
      <c r="C104" s="883">
        <v>0</v>
      </c>
      <c r="D104" s="122">
        <v>0</v>
      </c>
      <c r="E104" s="883">
        <v>0</v>
      </c>
      <c r="F104" s="122">
        <v>0</v>
      </c>
      <c r="G104" s="883">
        <v>0</v>
      </c>
      <c r="H104" s="122">
        <v>0</v>
      </c>
      <c r="I104" s="883">
        <v>0</v>
      </c>
      <c r="J104" s="164" t="s">
        <v>2403</v>
      </c>
      <c r="K104" s="859" t="s">
        <v>2404</v>
      </c>
      <c r="L104" s="1018">
        <v>0</v>
      </c>
      <c r="M104" s="1017">
        <v>0</v>
      </c>
      <c r="N104" s="122"/>
      <c r="O104" s="883"/>
      <c r="P104" s="122"/>
      <c r="Q104" s="883"/>
      <c r="R104" s="122"/>
      <c r="S104" s="883"/>
    </row>
    <row r="105" spans="1:25" s="612" customFormat="1">
      <c r="A105" s="107" t="s">
        <v>2995</v>
      </c>
      <c r="B105" s="122">
        <v>0</v>
      </c>
      <c r="C105" s="883">
        <v>0</v>
      </c>
      <c r="D105" s="122">
        <v>0</v>
      </c>
      <c r="E105" s="883">
        <v>0</v>
      </c>
      <c r="F105" s="122">
        <v>0</v>
      </c>
      <c r="G105" s="883">
        <v>0</v>
      </c>
      <c r="H105" s="122">
        <v>0</v>
      </c>
      <c r="I105" s="883">
        <v>0</v>
      </c>
      <c r="J105" s="164" t="s">
        <v>2405</v>
      </c>
      <c r="K105" s="859" t="s">
        <v>250</v>
      </c>
      <c r="L105" s="1018">
        <v>0</v>
      </c>
      <c r="M105" s="1017">
        <v>0</v>
      </c>
      <c r="N105" s="122"/>
      <c r="O105" s="883"/>
      <c r="P105" s="122"/>
      <c r="Q105" s="883"/>
      <c r="R105" s="122"/>
      <c r="S105" s="883"/>
    </row>
    <row r="106" spans="1:25">
      <c r="D106" s="121"/>
      <c r="F106" s="121"/>
      <c r="G106" s="121"/>
      <c r="H106" s="121"/>
      <c r="I106" s="121"/>
      <c r="J106" s="121"/>
      <c r="K106" s="121"/>
    </row>
    <row r="107" spans="1:25">
      <c r="D107" s="121"/>
      <c r="F107" s="121"/>
      <c r="G107" s="121"/>
      <c r="H107" s="121"/>
      <c r="I107" s="121"/>
      <c r="J107" s="121"/>
      <c r="K107" s="121"/>
    </row>
    <row r="108" spans="1:25" ht="15.75">
      <c r="A108" s="104"/>
      <c r="B108" s="1464">
        <v>2010</v>
      </c>
      <c r="C108" s="1464"/>
      <c r="D108" s="1464">
        <v>2011</v>
      </c>
      <c r="E108" s="1464"/>
      <c r="F108" s="1464" t="s">
        <v>1185</v>
      </c>
      <c r="G108" s="1464"/>
      <c r="H108" s="1464">
        <v>2012</v>
      </c>
      <c r="I108" s="1464"/>
      <c r="J108" s="1464" t="s">
        <v>2325</v>
      </c>
      <c r="K108" s="1464"/>
      <c r="L108" s="1464" t="s">
        <v>2913</v>
      </c>
      <c r="M108" s="1464"/>
      <c r="N108" s="1464" t="s">
        <v>3553</v>
      </c>
      <c r="O108" s="1464"/>
      <c r="P108" s="1464" t="s">
        <v>4165</v>
      </c>
      <c r="Q108" s="1464"/>
      <c r="R108" s="1464" t="s">
        <v>4674</v>
      </c>
      <c r="S108" s="1464"/>
      <c r="T108" s="1464" t="s">
        <v>5846</v>
      </c>
      <c r="U108" s="1464"/>
      <c r="V108" s="1464" t="s">
        <v>6494</v>
      </c>
      <c r="W108" s="1464"/>
      <c r="X108" s="1472" t="s">
        <v>6914</v>
      </c>
      <c r="Y108" s="1472"/>
    </row>
    <row r="109" spans="1:25" ht="15.75">
      <c r="A109" s="104" t="s">
        <v>97</v>
      </c>
      <c r="B109" s="782" t="s">
        <v>95</v>
      </c>
      <c r="C109" s="782" t="s">
        <v>96</v>
      </c>
      <c r="D109" s="782" t="s">
        <v>95</v>
      </c>
      <c r="E109" s="782" t="s">
        <v>96</v>
      </c>
      <c r="F109" s="782" t="s">
        <v>95</v>
      </c>
      <c r="G109" s="782" t="s">
        <v>96</v>
      </c>
      <c r="H109" s="782" t="s">
        <v>95</v>
      </c>
      <c r="I109" s="782" t="s">
        <v>96</v>
      </c>
      <c r="J109" s="782" t="s">
        <v>95</v>
      </c>
      <c r="K109" s="782" t="s">
        <v>96</v>
      </c>
      <c r="L109" s="782" t="s">
        <v>95</v>
      </c>
      <c r="M109" s="782" t="s">
        <v>96</v>
      </c>
      <c r="N109" s="782" t="s">
        <v>95</v>
      </c>
      <c r="O109" s="782" t="s">
        <v>96</v>
      </c>
      <c r="P109" s="782" t="s">
        <v>95</v>
      </c>
      <c r="Q109" s="782" t="s">
        <v>96</v>
      </c>
      <c r="R109" s="1349" t="s">
        <v>95</v>
      </c>
      <c r="S109" s="1349" t="s">
        <v>96</v>
      </c>
      <c r="T109" s="1349" t="s">
        <v>95</v>
      </c>
      <c r="U109" s="1349" t="s">
        <v>96</v>
      </c>
      <c r="V109" s="1349" t="s">
        <v>95</v>
      </c>
      <c r="W109" s="1349" t="s">
        <v>96</v>
      </c>
      <c r="X109" s="785" t="s">
        <v>95</v>
      </c>
      <c r="Y109" s="785" t="s">
        <v>96</v>
      </c>
    </row>
    <row r="110" spans="1:25" s="612" customFormat="1" ht="30">
      <c r="A110" s="107" t="s">
        <v>2922</v>
      </c>
      <c r="B110" s="1018" t="s">
        <v>570</v>
      </c>
      <c r="C110" s="1017" t="s">
        <v>13</v>
      </c>
      <c r="D110" s="1018" t="s">
        <v>216</v>
      </c>
      <c r="E110" s="1017" t="s">
        <v>169</v>
      </c>
      <c r="F110" s="1018" t="s">
        <v>1231</v>
      </c>
      <c r="G110" s="1017" t="s">
        <v>1232</v>
      </c>
      <c r="H110" s="1018" t="s">
        <v>1231</v>
      </c>
      <c r="I110" s="1017" t="s">
        <v>1232</v>
      </c>
      <c r="J110" s="164" t="s">
        <v>1608</v>
      </c>
      <c r="K110" s="859" t="s">
        <v>2412</v>
      </c>
      <c r="L110" s="1018">
        <v>0</v>
      </c>
      <c r="M110" s="1017">
        <v>0</v>
      </c>
      <c r="N110" s="126">
        <v>0</v>
      </c>
      <c r="O110" s="964">
        <v>0</v>
      </c>
      <c r="P110" s="126" t="s">
        <v>3739</v>
      </c>
      <c r="Q110" s="964" t="s">
        <v>3739</v>
      </c>
      <c r="R110" s="126" t="str">
        <f>[24]Questionnaire!C89</f>
        <v>ITAU</v>
      </c>
      <c r="S110" s="964" t="str">
        <f>[24]Questionnaire!D89</f>
        <v>BANK</v>
      </c>
    </row>
    <row r="111" spans="1:25" s="612" customFormat="1" ht="30">
      <c r="A111" s="107" t="s">
        <v>2923</v>
      </c>
      <c r="B111" s="1018" t="s">
        <v>571</v>
      </c>
      <c r="C111" s="1017" t="s">
        <v>12</v>
      </c>
      <c r="D111" s="1018" t="s">
        <v>772</v>
      </c>
      <c r="E111" s="1017" t="s">
        <v>250</v>
      </c>
      <c r="F111" s="1018">
        <v>0</v>
      </c>
      <c r="G111" s="1017">
        <v>0</v>
      </c>
      <c r="H111" s="1018" t="s">
        <v>2205</v>
      </c>
      <c r="I111" s="1017" t="s">
        <v>320</v>
      </c>
      <c r="J111" s="164" t="s">
        <v>850</v>
      </c>
      <c r="K111" s="859" t="s">
        <v>447</v>
      </c>
      <c r="L111" s="1018">
        <v>0</v>
      </c>
      <c r="M111" s="1017">
        <v>0</v>
      </c>
      <c r="N111" s="126">
        <v>0</v>
      </c>
      <c r="O111" s="964">
        <v>0</v>
      </c>
      <c r="P111" s="126" t="s">
        <v>3739</v>
      </c>
      <c r="Q111" s="964" t="s">
        <v>3739</v>
      </c>
      <c r="R111" s="126">
        <f>[24]Questionnaire!C90</f>
        <v>0</v>
      </c>
      <c r="S111" s="964">
        <f>[24]Questionnaire!D90</f>
        <v>0</v>
      </c>
    </row>
    <row r="112" spans="1:25" s="612" customFormat="1" ht="30">
      <c r="A112" s="107" t="s">
        <v>2924</v>
      </c>
      <c r="B112" s="1018" t="s">
        <v>221</v>
      </c>
      <c r="C112" s="1017" t="s">
        <v>11</v>
      </c>
      <c r="D112" s="1018" t="s">
        <v>773</v>
      </c>
      <c r="E112" s="1017" t="s">
        <v>774</v>
      </c>
      <c r="F112" s="1018">
        <v>0</v>
      </c>
      <c r="G112" s="1017">
        <v>0</v>
      </c>
      <c r="H112" s="1018" t="s">
        <v>850</v>
      </c>
      <c r="I112" s="1017" t="s">
        <v>447</v>
      </c>
      <c r="J112" s="1018">
        <v>0</v>
      </c>
      <c r="K112" s="1017">
        <v>0</v>
      </c>
      <c r="L112" s="1018">
        <v>0</v>
      </c>
      <c r="M112" s="1017">
        <v>0</v>
      </c>
      <c r="N112" s="126">
        <v>0</v>
      </c>
      <c r="O112" s="964">
        <v>0</v>
      </c>
      <c r="P112" s="126" t="s">
        <v>3739</v>
      </c>
      <c r="Q112" s="964" t="s">
        <v>3739</v>
      </c>
      <c r="R112" s="126">
        <f>[24]Questionnaire!C91</f>
        <v>0</v>
      </c>
      <c r="S112" s="964">
        <f>[24]Questionnaire!D91</f>
        <v>0</v>
      </c>
    </row>
    <row r="113" spans="1:19" s="612" customFormat="1" ht="30">
      <c r="A113" s="107" t="s">
        <v>2925</v>
      </c>
      <c r="B113" s="1018">
        <v>0</v>
      </c>
      <c r="C113" s="1017">
        <v>0</v>
      </c>
      <c r="D113" s="1018" t="s">
        <v>213</v>
      </c>
      <c r="E113" s="1017" t="s">
        <v>775</v>
      </c>
      <c r="F113" s="1018">
        <v>0</v>
      </c>
      <c r="G113" s="1017">
        <v>0</v>
      </c>
      <c r="H113" s="1018" t="s">
        <v>2206</v>
      </c>
      <c r="I113" s="1017" t="s">
        <v>320</v>
      </c>
      <c r="J113" s="1018">
        <v>0</v>
      </c>
      <c r="K113" s="1017">
        <v>0</v>
      </c>
      <c r="L113" s="1018">
        <v>0</v>
      </c>
      <c r="M113" s="1017">
        <v>0</v>
      </c>
      <c r="N113" s="126">
        <v>0</v>
      </c>
      <c r="O113" s="964">
        <v>0</v>
      </c>
      <c r="P113" s="126">
        <v>0</v>
      </c>
      <c r="Q113" s="964">
        <v>0</v>
      </c>
      <c r="R113" s="126">
        <f>[24]Questionnaire!C92</f>
        <v>0</v>
      </c>
      <c r="S113" s="964">
        <f>[24]Questionnaire!D92</f>
        <v>0</v>
      </c>
    </row>
    <row r="114" spans="1:19" s="612" customFormat="1">
      <c r="A114" s="107" t="s">
        <v>2926</v>
      </c>
      <c r="B114" s="1018">
        <v>0</v>
      </c>
      <c r="C114" s="1017">
        <v>0</v>
      </c>
      <c r="D114" s="1018" t="s">
        <v>173</v>
      </c>
      <c r="E114" s="1017" t="s">
        <v>447</v>
      </c>
      <c r="F114" s="1018">
        <v>0</v>
      </c>
      <c r="G114" s="1017">
        <v>0</v>
      </c>
      <c r="H114" s="1018">
        <v>0</v>
      </c>
      <c r="I114" s="1017">
        <v>0</v>
      </c>
      <c r="J114" s="1018">
        <v>0</v>
      </c>
      <c r="K114" s="1017">
        <v>0</v>
      </c>
      <c r="L114" s="1018">
        <v>0</v>
      </c>
      <c r="M114" s="1017">
        <v>0</v>
      </c>
      <c r="N114" s="126">
        <v>0</v>
      </c>
      <c r="O114" s="964">
        <v>0</v>
      </c>
      <c r="P114" s="126">
        <v>0</v>
      </c>
      <c r="Q114" s="964">
        <v>0</v>
      </c>
      <c r="R114" s="126">
        <f>[24]Questionnaire!C93</f>
        <v>0</v>
      </c>
      <c r="S114" s="964">
        <f>[24]Questionnaire!D93</f>
        <v>0</v>
      </c>
    </row>
    <row r="115" spans="1:19" s="612" customFormat="1" ht="30">
      <c r="A115" s="107" t="s">
        <v>2927</v>
      </c>
      <c r="B115" s="1018">
        <v>0</v>
      </c>
      <c r="C115" s="1017">
        <v>0</v>
      </c>
      <c r="D115" s="1018" t="s">
        <v>776</v>
      </c>
      <c r="E115" s="1017" t="s">
        <v>774</v>
      </c>
      <c r="F115" s="1018">
        <v>0</v>
      </c>
      <c r="G115" s="1017">
        <v>0</v>
      </c>
      <c r="H115" s="1018">
        <v>0</v>
      </c>
      <c r="I115" s="1017">
        <v>0</v>
      </c>
      <c r="J115" s="1018">
        <v>0</v>
      </c>
      <c r="K115" s="1017">
        <v>0</v>
      </c>
      <c r="L115" s="1018">
        <v>0</v>
      </c>
      <c r="M115" s="1017">
        <v>0</v>
      </c>
      <c r="N115" s="126">
        <v>0</v>
      </c>
      <c r="O115" s="964">
        <v>0</v>
      </c>
      <c r="P115" s="126">
        <v>0</v>
      </c>
      <c r="Q115" s="964">
        <v>0</v>
      </c>
      <c r="R115" s="126">
        <f>[24]Questionnaire!C94</f>
        <v>0</v>
      </c>
      <c r="S115" s="964">
        <f>[24]Questionnaire!D94</f>
        <v>0</v>
      </c>
    </row>
    <row r="116" spans="1:19" s="612" customFormat="1">
      <c r="A116" s="107" t="s">
        <v>2928</v>
      </c>
      <c r="B116" s="1018">
        <v>0</v>
      </c>
      <c r="C116" s="1017">
        <v>0</v>
      </c>
      <c r="D116" s="1018" t="s">
        <v>777</v>
      </c>
      <c r="E116" s="1017" t="s">
        <v>778</v>
      </c>
      <c r="F116" s="1018">
        <v>0</v>
      </c>
      <c r="G116" s="1017">
        <v>0</v>
      </c>
      <c r="H116" s="1018">
        <v>0</v>
      </c>
      <c r="I116" s="1017">
        <v>0</v>
      </c>
      <c r="J116" s="1018">
        <v>0</v>
      </c>
      <c r="K116" s="1017">
        <v>0</v>
      </c>
      <c r="L116" s="1018">
        <v>0</v>
      </c>
      <c r="M116" s="1017">
        <v>0</v>
      </c>
      <c r="N116" s="126">
        <v>0</v>
      </c>
      <c r="O116" s="964">
        <v>0</v>
      </c>
      <c r="P116" s="126">
        <v>0</v>
      </c>
      <c r="Q116" s="964">
        <v>0</v>
      </c>
      <c r="R116" s="126">
        <f>[24]Questionnaire!C95</f>
        <v>0</v>
      </c>
      <c r="S116" s="964">
        <f>[24]Questionnaire!D95</f>
        <v>0</v>
      </c>
    </row>
    <row r="117" spans="1:19" s="612" customFormat="1">
      <c r="A117" s="107" t="s">
        <v>2929</v>
      </c>
      <c r="B117" s="1018">
        <v>0</v>
      </c>
      <c r="C117" s="1017">
        <v>0</v>
      </c>
      <c r="D117" s="1018" t="s">
        <v>146</v>
      </c>
      <c r="E117" s="1017" t="s">
        <v>778</v>
      </c>
      <c r="F117" s="1018">
        <v>0</v>
      </c>
      <c r="G117" s="1017">
        <v>0</v>
      </c>
      <c r="H117" s="1018">
        <v>0</v>
      </c>
      <c r="I117" s="1017">
        <v>0</v>
      </c>
      <c r="J117" s="1018">
        <v>0</v>
      </c>
      <c r="K117" s="1017">
        <v>0</v>
      </c>
      <c r="L117" s="1018">
        <v>0</v>
      </c>
      <c r="M117" s="1017">
        <v>0</v>
      </c>
      <c r="N117" s="126">
        <v>0</v>
      </c>
      <c r="O117" s="964">
        <v>0</v>
      </c>
      <c r="P117" s="126">
        <v>0</v>
      </c>
      <c r="Q117" s="964">
        <v>0</v>
      </c>
      <c r="R117" s="126">
        <f>[24]Questionnaire!C96</f>
        <v>0</v>
      </c>
      <c r="S117" s="964">
        <f>[24]Questionnaire!D96</f>
        <v>0</v>
      </c>
    </row>
    <row r="118" spans="1:19" s="612" customFormat="1">
      <c r="A118" s="107" t="s">
        <v>2930</v>
      </c>
      <c r="B118" s="1018">
        <v>0</v>
      </c>
      <c r="C118" s="1017">
        <v>0</v>
      </c>
      <c r="D118" s="1018" t="s">
        <v>144</v>
      </c>
      <c r="E118" s="1017" t="s">
        <v>778</v>
      </c>
      <c r="F118" s="1018">
        <v>0</v>
      </c>
      <c r="G118" s="1017">
        <v>0</v>
      </c>
      <c r="H118" s="1018">
        <v>0</v>
      </c>
      <c r="I118" s="1017">
        <v>0</v>
      </c>
      <c r="J118" s="1018">
        <v>0</v>
      </c>
      <c r="K118" s="1017">
        <v>0</v>
      </c>
      <c r="L118" s="1018">
        <v>0</v>
      </c>
      <c r="M118" s="1017">
        <v>0</v>
      </c>
      <c r="N118" s="126">
        <v>0</v>
      </c>
      <c r="O118" s="964">
        <v>0</v>
      </c>
      <c r="P118" s="126">
        <v>0</v>
      </c>
      <c r="Q118" s="964">
        <v>0</v>
      </c>
      <c r="R118" s="126">
        <f>[24]Questionnaire!C97</f>
        <v>0</v>
      </c>
      <c r="S118" s="964">
        <f>[24]Questionnaire!D97</f>
        <v>0</v>
      </c>
    </row>
    <row r="119" spans="1:19" s="612" customFormat="1" ht="30">
      <c r="A119" s="107" t="s">
        <v>2931</v>
      </c>
      <c r="B119" s="1018">
        <v>0</v>
      </c>
      <c r="C119" s="1017">
        <v>0</v>
      </c>
      <c r="D119" s="1018" t="s">
        <v>779</v>
      </c>
      <c r="E119" s="1017" t="s">
        <v>169</v>
      </c>
      <c r="F119" s="1018">
        <v>0</v>
      </c>
      <c r="G119" s="1017">
        <v>0</v>
      </c>
      <c r="H119" s="1018">
        <v>0</v>
      </c>
      <c r="I119" s="1017">
        <v>0</v>
      </c>
      <c r="J119" s="1018">
        <v>0</v>
      </c>
      <c r="K119" s="1017">
        <v>0</v>
      </c>
      <c r="L119" s="1018">
        <v>0</v>
      </c>
      <c r="M119" s="1017">
        <v>0</v>
      </c>
      <c r="N119" s="126">
        <v>0</v>
      </c>
      <c r="O119" s="964">
        <v>0</v>
      </c>
      <c r="P119" s="126">
        <v>0</v>
      </c>
      <c r="Q119" s="964">
        <v>0</v>
      </c>
      <c r="R119" s="126">
        <f>[24]Questionnaire!C98</f>
        <v>0</v>
      </c>
      <c r="S119" s="964">
        <f>[24]Questionnaire!D98</f>
        <v>0</v>
      </c>
    </row>
    <row r="120" spans="1:19">
      <c r="N120" s="126"/>
      <c r="O120" s="122"/>
    </row>
    <row r="121" spans="1:19">
      <c r="N121" s="122"/>
      <c r="O121" s="122"/>
    </row>
    <row r="122" spans="1:19">
      <c r="N122" s="122"/>
      <c r="O122" s="122"/>
    </row>
    <row r="123" spans="1:19">
      <c r="N123" s="122"/>
      <c r="O123" s="122"/>
    </row>
    <row r="124" spans="1:19">
      <c r="N124" s="122"/>
      <c r="O124" s="122"/>
    </row>
    <row r="125" spans="1:19">
      <c r="N125" s="122"/>
      <c r="O125" s="122"/>
    </row>
    <row r="126" spans="1:19">
      <c r="N126" s="122"/>
      <c r="O126" s="122"/>
    </row>
    <row r="127" spans="1:19">
      <c r="N127" s="122"/>
      <c r="O127" s="122"/>
    </row>
    <row r="128" spans="1:19">
      <c r="N128" s="122"/>
      <c r="O128" s="122"/>
    </row>
    <row r="129" spans="14:15">
      <c r="N129" s="122"/>
      <c r="O129" s="122"/>
    </row>
  </sheetData>
  <mergeCells count="36">
    <mergeCell ref="P59:Q59"/>
    <mergeCell ref="R59:S59"/>
    <mergeCell ref="T59:U59"/>
    <mergeCell ref="B59:C59"/>
    <mergeCell ref="D59:E59"/>
    <mergeCell ref="F59:G59"/>
    <mergeCell ref="H59:I59"/>
    <mergeCell ref="J59:K59"/>
    <mergeCell ref="V59:W59"/>
    <mergeCell ref="X59:Y59"/>
    <mergeCell ref="B84:C84"/>
    <mergeCell ref="D84:E84"/>
    <mergeCell ref="F84:G84"/>
    <mergeCell ref="H84:I84"/>
    <mergeCell ref="J84:K84"/>
    <mergeCell ref="L84:M84"/>
    <mergeCell ref="N84:O84"/>
    <mergeCell ref="P84:Q84"/>
    <mergeCell ref="R84:S84"/>
    <mergeCell ref="T84:U84"/>
    <mergeCell ref="V84:W84"/>
    <mergeCell ref="X84:Y84"/>
    <mergeCell ref="L59:M59"/>
    <mergeCell ref="N59:O59"/>
    <mergeCell ref="B108:C108"/>
    <mergeCell ref="D108:E108"/>
    <mergeCell ref="F108:G108"/>
    <mergeCell ref="H108:I108"/>
    <mergeCell ref="J108:K108"/>
    <mergeCell ref="V108:W108"/>
    <mergeCell ref="X108:Y108"/>
    <mergeCell ref="L108:M108"/>
    <mergeCell ref="N108:O108"/>
    <mergeCell ref="P108:Q108"/>
    <mergeCell ref="R108:S108"/>
    <mergeCell ref="T108:U108"/>
  </mergeCells>
  <pageMargins left="0.7" right="0.7" top="0.75" bottom="0.75" header="0.3" footer="0.3"/>
  <pageSetup scale="67" orientation="portrait" r:id="rId1"/>
  <headerFooter alignWithMargins="0"/>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5" customHeight="1"/>
  <cols>
    <col min="1" max="1" width="42.140625" style="81" customWidth="1"/>
    <col min="2" max="17" width="20.7109375" style="81" customWidth="1"/>
    <col min="18" max="18" width="20.5703125" style="81" customWidth="1"/>
    <col min="19" max="22" width="20.7109375" style="81" customWidth="1"/>
    <col min="23" max="23" width="23.7109375" style="81" bestFit="1" customWidth="1"/>
    <col min="24" max="24" width="12.28515625" style="81" bestFit="1" customWidth="1"/>
    <col min="25" max="25" width="17" style="81" bestFit="1" customWidth="1"/>
    <col min="26" max="26" width="16.5703125" style="81" customWidth="1"/>
    <col min="27" max="27" width="17.42578125" style="81" customWidth="1"/>
    <col min="28" max="16384" width="9.140625" style="81"/>
  </cols>
  <sheetData>
    <row r="1" spans="1:21">
      <c r="A1" s="126"/>
      <c r="B1" s="89"/>
      <c r="C1" s="125"/>
      <c r="D1" s="125"/>
      <c r="E1" s="89"/>
      <c r="F1" s="89"/>
      <c r="G1" s="89"/>
      <c r="H1" s="89"/>
      <c r="I1" s="89"/>
      <c r="J1" s="89"/>
      <c r="K1" s="89"/>
      <c r="L1" s="89"/>
      <c r="M1" s="89"/>
      <c r="N1" s="89"/>
      <c r="O1" s="89"/>
      <c r="P1" s="89"/>
      <c r="Q1" s="89"/>
      <c r="R1" s="89"/>
      <c r="S1" s="89"/>
      <c r="T1" s="611"/>
      <c r="U1" s="611"/>
    </row>
    <row r="2" spans="1:21">
      <c r="A2" s="126"/>
      <c r="B2" s="89"/>
      <c r="C2" s="125"/>
      <c r="D2" s="125"/>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21</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88" t="s">
        <v>2285</v>
      </c>
      <c r="B10" s="114">
        <v>57558031.194820479</v>
      </c>
      <c r="C10" s="114">
        <v>71691115.361977622</v>
      </c>
      <c r="D10" s="114">
        <v>74171729.448695302</v>
      </c>
      <c r="E10" s="114">
        <v>26145327</v>
      </c>
      <c r="F10" s="114">
        <v>65342832.175789662</v>
      </c>
      <c r="G10" s="114">
        <v>34586719.766877122</v>
      </c>
      <c r="H10" s="108">
        <v>75970467.736121133</v>
      </c>
      <c r="I10" s="108">
        <v>30733800.769158613</v>
      </c>
      <c r="J10" s="108">
        <v>64111721.349163152</v>
      </c>
      <c r="K10" s="108">
        <v>35607365</v>
      </c>
      <c r="L10" s="108">
        <v>73782358.333333328</v>
      </c>
      <c r="M10" s="108">
        <f>[27]Questionnaire!C21</f>
        <v>30188454</v>
      </c>
      <c r="N10" s="108">
        <f>[5]Questionnaire!C48</f>
        <v>73268109.75</v>
      </c>
      <c r="O10" s="108">
        <f>[28]Questionnaire!C48</f>
        <v>30365501.82899164</v>
      </c>
      <c r="P10" s="89"/>
      <c r="Q10" s="89"/>
      <c r="R10" s="89"/>
      <c r="S10" s="89"/>
      <c r="T10" s="611"/>
      <c r="U10" s="611"/>
    </row>
    <row r="11" spans="1:21">
      <c r="A11" s="88" t="s">
        <v>2312</v>
      </c>
      <c r="B11" s="177">
        <v>59209946.690111823</v>
      </c>
      <c r="C11" s="177">
        <v>73748650.372866377</v>
      </c>
      <c r="D11" s="177">
        <v>76300458.083872855</v>
      </c>
      <c r="E11" s="177">
        <v>25632879</v>
      </c>
      <c r="F11" s="177">
        <v>66610483.11999999</v>
      </c>
      <c r="G11" s="177">
        <v>35607028</v>
      </c>
      <c r="H11" s="178">
        <v>84296831</v>
      </c>
      <c r="I11" s="178">
        <v>32765305</v>
      </c>
      <c r="J11" s="178">
        <v>80139651.686453938</v>
      </c>
      <c r="K11" s="178">
        <v>47275898</v>
      </c>
      <c r="L11" s="178">
        <v>97392713</v>
      </c>
      <c r="M11" s="178">
        <f>[27]Questionnaire!B21</f>
        <v>39721650</v>
      </c>
      <c r="N11" s="178">
        <f>[5]Questionnaire!B48</f>
        <v>97690813</v>
      </c>
      <c r="O11" s="178">
        <f>[28]Questionnaire!B48</f>
        <v>37956877.28623955</v>
      </c>
      <c r="P11" s="89"/>
      <c r="Q11" s="89"/>
      <c r="R11" s="89"/>
      <c r="S11" s="89"/>
      <c r="T11" s="611"/>
      <c r="U11" s="611"/>
    </row>
    <row r="12" spans="1:21">
      <c r="A12" s="126"/>
      <c r="B12" s="89"/>
      <c r="C12" s="89"/>
      <c r="D12" s="89"/>
      <c r="E12" s="89"/>
      <c r="F12" s="89"/>
      <c r="G12" s="89"/>
      <c r="H12" s="102"/>
      <c r="I12" s="102"/>
      <c r="J12" s="102"/>
      <c r="K12" s="102"/>
      <c r="L12" s="102"/>
      <c r="M12" s="102"/>
      <c r="N12" s="102"/>
      <c r="O12" s="102"/>
      <c r="P12" s="89"/>
      <c r="Q12" s="89"/>
      <c r="R12" s="89"/>
      <c r="S12" s="89"/>
      <c r="T12" s="611"/>
      <c r="U12" s="611"/>
    </row>
    <row r="13" spans="1:21" ht="15.75">
      <c r="A13" s="83" t="s">
        <v>53</v>
      </c>
      <c r="B13" s="84">
        <v>2009</v>
      </c>
      <c r="C13" s="84">
        <v>2010</v>
      </c>
      <c r="D13" s="84">
        <v>2011</v>
      </c>
      <c r="E13" s="84" t="s">
        <v>1185</v>
      </c>
      <c r="F13" s="84">
        <v>2012</v>
      </c>
      <c r="G13" s="84" t="s">
        <v>2325</v>
      </c>
      <c r="H13" s="105" t="s">
        <v>2913</v>
      </c>
      <c r="I13" s="105" t="s">
        <v>3553</v>
      </c>
      <c r="J13" s="105" t="s">
        <v>4165</v>
      </c>
      <c r="K13" s="105" t="s">
        <v>4674</v>
      </c>
      <c r="L13" s="105" t="s">
        <v>4675</v>
      </c>
      <c r="M13" s="105" t="s">
        <v>5846</v>
      </c>
      <c r="N13" s="105" t="s">
        <v>6494</v>
      </c>
      <c r="O13" s="127" t="s">
        <v>6914</v>
      </c>
      <c r="P13" s="89"/>
      <c r="Q13" s="89"/>
      <c r="R13" s="89"/>
      <c r="S13" s="89"/>
      <c r="T13" s="611"/>
      <c r="U13" s="611"/>
    </row>
    <row r="14" spans="1:21">
      <c r="A14" s="179" t="s">
        <v>54</v>
      </c>
      <c r="B14" s="112">
        <v>259</v>
      </c>
      <c r="C14" s="112">
        <v>546</v>
      </c>
      <c r="D14" s="112">
        <v>1118</v>
      </c>
      <c r="E14" s="112">
        <v>2271</v>
      </c>
      <c r="F14" s="112">
        <v>2202</v>
      </c>
      <c r="G14" s="112">
        <v>2309</v>
      </c>
      <c r="H14" s="1039">
        <v>2258</v>
      </c>
      <c r="I14" s="118">
        <v>2311</v>
      </c>
      <c r="J14" s="118">
        <v>2289</v>
      </c>
      <c r="K14" s="118">
        <v>2622</v>
      </c>
      <c r="L14" s="118">
        <v>2568</v>
      </c>
      <c r="M14" s="113">
        <f>[27]Questionnaire!C43</f>
        <v>1835</v>
      </c>
      <c r="N14" s="113">
        <f>[5]Questionnaire!C54</f>
        <v>2684</v>
      </c>
      <c r="O14" s="113">
        <f>[5]Questionnaire!D54</f>
        <v>0</v>
      </c>
      <c r="P14" s="89"/>
      <c r="Q14" s="89"/>
      <c r="R14" s="89"/>
      <c r="S14" s="89"/>
      <c r="T14" s="611"/>
      <c r="U14" s="611"/>
    </row>
    <row r="15" spans="1:21">
      <c r="A15" s="179" t="s">
        <v>90</v>
      </c>
      <c r="B15" s="112">
        <v>216</v>
      </c>
      <c r="C15" s="112">
        <v>461</v>
      </c>
      <c r="D15" s="112">
        <v>605</v>
      </c>
      <c r="E15" s="112">
        <v>839</v>
      </c>
      <c r="F15" s="112">
        <v>872</v>
      </c>
      <c r="G15" s="112">
        <v>393</v>
      </c>
      <c r="H15" s="1039">
        <v>946</v>
      </c>
      <c r="I15" s="118">
        <v>924</v>
      </c>
      <c r="J15" s="118">
        <v>1019</v>
      </c>
      <c r="K15" s="118">
        <v>971</v>
      </c>
      <c r="L15" s="118">
        <v>1082</v>
      </c>
      <c r="M15" s="113">
        <f>[27]Questionnaire!C44</f>
        <v>1082</v>
      </c>
      <c r="N15" s="113">
        <f>[5]Questionnaire!C55</f>
        <v>1108</v>
      </c>
      <c r="O15" s="113">
        <f>[5]Questionnaire!D55</f>
        <v>0</v>
      </c>
      <c r="P15" s="89"/>
      <c r="Q15" s="89"/>
      <c r="R15" s="89"/>
      <c r="S15" s="89"/>
      <c r="T15" s="611"/>
      <c r="U15" s="611"/>
    </row>
    <row r="16" spans="1:21">
      <c r="A16" s="179" t="s">
        <v>1457</v>
      </c>
      <c r="B16" s="156">
        <v>0</v>
      </c>
      <c r="C16" s="156">
        <v>0</v>
      </c>
      <c r="D16" s="156">
        <v>0</v>
      </c>
      <c r="E16" s="112">
        <v>0</v>
      </c>
      <c r="F16" s="112">
        <v>111</v>
      </c>
      <c r="G16" s="112">
        <v>26</v>
      </c>
      <c r="H16" s="1039">
        <v>32</v>
      </c>
      <c r="I16" s="118">
        <v>0</v>
      </c>
      <c r="J16" s="118">
        <v>0</v>
      </c>
      <c r="K16" s="118">
        <v>0</v>
      </c>
      <c r="L16" s="118">
        <v>0</v>
      </c>
      <c r="M16" s="113">
        <f>[27]Questionnaire!C45</f>
        <v>0</v>
      </c>
      <c r="N16" s="113">
        <f>[5]Questionnaire!C56</f>
        <v>0</v>
      </c>
      <c r="O16" s="113">
        <f>[5]Questionnaire!D56</f>
        <v>0</v>
      </c>
      <c r="P16" s="89"/>
      <c r="Q16" s="89"/>
      <c r="R16" s="89"/>
      <c r="S16" s="89"/>
      <c r="T16" s="611"/>
      <c r="U16" s="611"/>
    </row>
    <row r="17" spans="1:21">
      <c r="A17" s="179" t="s">
        <v>91</v>
      </c>
      <c r="B17" s="112">
        <v>2340</v>
      </c>
      <c r="C17" s="112">
        <v>2307</v>
      </c>
      <c r="D17" s="112">
        <v>2611</v>
      </c>
      <c r="E17" s="112">
        <v>2373</v>
      </c>
      <c r="F17" s="112">
        <v>2630</v>
      </c>
      <c r="G17" s="112">
        <v>2655</v>
      </c>
      <c r="H17" s="1039">
        <v>2640</v>
      </c>
      <c r="I17" s="118">
        <v>2311</v>
      </c>
      <c r="J17" s="118">
        <v>2289</v>
      </c>
      <c r="K17" s="118">
        <v>2622</v>
      </c>
      <c r="L17" s="118">
        <v>2568</v>
      </c>
      <c r="M17" s="113">
        <f>[27]Questionnaire!C46</f>
        <v>2917</v>
      </c>
      <c r="N17" s="113">
        <f>[5]Questionnaire!C57</f>
        <v>2684</v>
      </c>
      <c r="O17" s="113">
        <f>[5]Questionnaire!D57</f>
        <v>0</v>
      </c>
      <c r="P17" s="89"/>
      <c r="Q17" s="89"/>
      <c r="R17" s="89"/>
      <c r="S17" s="89"/>
      <c r="T17" s="611"/>
      <c r="U17" s="611"/>
    </row>
    <row r="18" spans="1:21">
      <c r="A18" s="126"/>
      <c r="B18" s="89"/>
      <c r="C18" s="89"/>
      <c r="D18" s="89"/>
      <c r="E18" s="89"/>
      <c r="F18" s="89"/>
      <c r="G18" s="89"/>
      <c r="H18" s="102"/>
      <c r="I18" s="102"/>
      <c r="J18" s="102"/>
      <c r="K18" s="102"/>
      <c r="L18" s="118"/>
      <c r="M18" s="102"/>
      <c r="N18" s="102"/>
      <c r="O18" s="113"/>
      <c r="P18" s="89"/>
      <c r="Q18" s="89"/>
      <c r="R18" s="89"/>
      <c r="S18" s="89"/>
      <c r="T18" s="611"/>
      <c r="U18" s="611"/>
    </row>
    <row r="19" spans="1:21">
      <c r="A19" s="126"/>
      <c r="B19" s="89"/>
      <c r="C19" s="89"/>
      <c r="D19" s="89"/>
      <c r="E19" s="89"/>
      <c r="F19" s="89"/>
      <c r="G19" s="89"/>
      <c r="H19" s="102"/>
      <c r="I19" s="102"/>
      <c r="J19" s="102"/>
      <c r="K19" s="102"/>
      <c r="L19" s="102"/>
      <c r="M19" s="102"/>
      <c r="N19" s="102"/>
      <c r="O19" s="102"/>
      <c r="P19" s="89"/>
      <c r="Q19" s="89"/>
      <c r="R19" s="89"/>
      <c r="S19" s="89"/>
      <c r="T19" s="611"/>
      <c r="U19" s="611"/>
    </row>
    <row r="20" spans="1:21">
      <c r="A20" s="126"/>
      <c r="B20" s="89"/>
      <c r="C20" s="89"/>
      <c r="D20" s="89"/>
      <c r="E20" s="89"/>
      <c r="F20" s="89"/>
      <c r="G20" s="89"/>
      <c r="H20" s="102"/>
      <c r="I20" s="102"/>
      <c r="J20" s="102"/>
      <c r="K20" s="102"/>
      <c r="L20" s="102"/>
      <c r="M20" s="102"/>
      <c r="N20" s="102"/>
      <c r="O20" s="102"/>
      <c r="P20" s="89"/>
      <c r="Q20" s="89"/>
      <c r="R20" s="89"/>
      <c r="S20" s="89"/>
      <c r="T20" s="611"/>
      <c r="U20" s="611"/>
    </row>
    <row r="21" spans="1:21" ht="15.75">
      <c r="A21" s="83" t="s">
        <v>2290</v>
      </c>
      <c r="B21" s="84">
        <v>2009</v>
      </c>
      <c r="C21" s="84">
        <v>2010</v>
      </c>
      <c r="D21" s="84">
        <v>2011</v>
      </c>
      <c r="E21" s="84" t="s">
        <v>1185</v>
      </c>
      <c r="F21" s="84">
        <v>2012</v>
      </c>
      <c r="G21" s="84" t="s">
        <v>2325</v>
      </c>
      <c r="H21" s="105" t="s">
        <v>2913</v>
      </c>
      <c r="I21" s="105" t="s">
        <v>3553</v>
      </c>
      <c r="J21" s="105" t="s">
        <v>4165</v>
      </c>
      <c r="K21" s="105" t="s">
        <v>4674</v>
      </c>
      <c r="L21" s="105" t="s">
        <v>4675</v>
      </c>
      <c r="M21" s="105" t="s">
        <v>5846</v>
      </c>
      <c r="N21" s="105" t="s">
        <v>6494</v>
      </c>
      <c r="O21" s="127" t="s">
        <v>6914</v>
      </c>
      <c r="P21" s="89"/>
      <c r="Q21" s="89"/>
      <c r="R21" s="89"/>
      <c r="S21" s="89"/>
      <c r="T21" s="611"/>
      <c r="U21" s="611"/>
    </row>
    <row r="22" spans="1:21">
      <c r="A22" s="88" t="s">
        <v>2285</v>
      </c>
      <c r="B22" s="114">
        <v>881869612.25</v>
      </c>
      <c r="C22" s="114">
        <v>991596450</v>
      </c>
      <c r="D22" s="114">
        <v>956883450.60000002</v>
      </c>
      <c r="E22" s="114">
        <v>542509501</v>
      </c>
      <c r="F22" s="114">
        <v>980903769.86462617</v>
      </c>
      <c r="G22" s="114" t="s">
        <v>2908</v>
      </c>
      <c r="H22" s="108">
        <v>862469970.25955307</v>
      </c>
      <c r="I22" s="102" t="s">
        <v>2908</v>
      </c>
      <c r="J22" s="108">
        <v>738435893.60000002</v>
      </c>
      <c r="K22" s="102" t="s">
        <v>2908</v>
      </c>
      <c r="L22" s="108">
        <v>730287744.69696963</v>
      </c>
      <c r="M22" s="102" t="s">
        <v>2908</v>
      </c>
      <c r="N22" s="108">
        <f>[5]Questionnaire!D61</f>
        <v>741658628.25</v>
      </c>
      <c r="O22" s="102" t="s">
        <v>2908</v>
      </c>
      <c r="P22" s="89"/>
      <c r="Q22" s="89"/>
      <c r="R22" s="89"/>
      <c r="S22" s="89"/>
      <c r="T22" s="611"/>
      <c r="U22" s="611"/>
    </row>
    <row r="23" spans="1:21">
      <c r="A23" s="88" t="s">
        <v>2312</v>
      </c>
      <c r="B23" s="177">
        <v>907179270.121575</v>
      </c>
      <c r="C23" s="177">
        <v>1020055268.1149999</v>
      </c>
      <c r="D23" s="177">
        <v>984346005.63222003</v>
      </c>
      <c r="E23" s="177">
        <v>531876315</v>
      </c>
      <c r="F23" s="177">
        <v>999933303</v>
      </c>
      <c r="G23" s="177" t="s">
        <v>2908</v>
      </c>
      <c r="H23" s="178">
        <v>956996679</v>
      </c>
      <c r="I23" s="102" t="s">
        <v>2908</v>
      </c>
      <c r="J23" s="178">
        <v>923044867</v>
      </c>
      <c r="K23" s="102" t="s">
        <v>2908</v>
      </c>
      <c r="L23" s="178">
        <v>963979823</v>
      </c>
      <c r="M23" s="102" t="s">
        <v>2908</v>
      </c>
      <c r="N23" s="178">
        <f>[5]Questionnaire!C61</f>
        <v>988878171</v>
      </c>
      <c r="O23" s="102" t="s">
        <v>2908</v>
      </c>
      <c r="P23" s="89"/>
      <c r="Q23" s="89"/>
      <c r="R23" s="89"/>
      <c r="S23" s="89"/>
      <c r="T23" s="611"/>
      <c r="U23" s="611"/>
    </row>
    <row r="24" spans="1:21">
      <c r="A24" s="126"/>
      <c r="B24" s="89"/>
      <c r="C24" s="89"/>
      <c r="D24" s="89"/>
      <c r="E24" s="89"/>
      <c r="F24" s="89"/>
      <c r="G24" s="89"/>
      <c r="H24" s="102"/>
      <c r="I24" s="102"/>
      <c r="J24" s="102"/>
      <c r="K24" s="102"/>
      <c r="L24" s="102"/>
      <c r="M24" s="102"/>
      <c r="N24" s="102"/>
      <c r="O24" s="102"/>
      <c r="P24" s="89"/>
      <c r="Q24" s="89"/>
      <c r="R24" s="89"/>
      <c r="S24" s="89"/>
      <c r="T24" s="611"/>
      <c r="U24" s="611"/>
    </row>
    <row r="25" spans="1:21" ht="15.75">
      <c r="A25" s="83" t="s">
        <v>59</v>
      </c>
      <c r="B25" s="84">
        <v>2009</v>
      </c>
      <c r="C25" s="84">
        <v>2010</v>
      </c>
      <c r="D25" s="84">
        <v>2011</v>
      </c>
      <c r="E25" s="84" t="s">
        <v>1185</v>
      </c>
      <c r="F25" s="84">
        <v>2012</v>
      </c>
      <c r="G25" s="84" t="s">
        <v>2325</v>
      </c>
      <c r="H25" s="105" t="s">
        <v>2913</v>
      </c>
      <c r="I25" s="105" t="s">
        <v>3553</v>
      </c>
      <c r="J25" s="105" t="s">
        <v>4165</v>
      </c>
      <c r="K25" s="105" t="s">
        <v>4674</v>
      </c>
      <c r="L25" s="105" t="s">
        <v>4675</v>
      </c>
      <c r="M25" s="105" t="s">
        <v>5846</v>
      </c>
      <c r="N25" s="105" t="s">
        <v>6494</v>
      </c>
      <c r="O25" s="127" t="s">
        <v>6914</v>
      </c>
      <c r="P25" s="89"/>
      <c r="Q25" s="89"/>
      <c r="R25" s="89"/>
      <c r="S25" s="89"/>
      <c r="T25" s="611"/>
      <c r="U25" s="611"/>
    </row>
    <row r="26" spans="1:21">
      <c r="A26" s="126"/>
      <c r="B26" s="168">
        <v>107745185</v>
      </c>
      <c r="C26" s="168">
        <v>101634913</v>
      </c>
      <c r="D26" s="168">
        <v>96964021</v>
      </c>
      <c r="E26" s="112">
        <v>50708655</v>
      </c>
      <c r="F26" s="180">
        <v>102951975</v>
      </c>
      <c r="G26" s="89" t="s">
        <v>2908</v>
      </c>
      <c r="H26" s="170">
        <v>107500000</v>
      </c>
      <c r="I26" s="102" t="s">
        <v>2908</v>
      </c>
      <c r="J26" s="170">
        <v>93825054</v>
      </c>
      <c r="K26" s="102" t="s">
        <v>2908</v>
      </c>
      <c r="L26" s="113">
        <v>98207740</v>
      </c>
      <c r="M26" s="102" t="s">
        <v>2908</v>
      </c>
      <c r="N26" s="173">
        <f>[5]Questionnaire!C67</f>
        <v>95314839</v>
      </c>
      <c r="O26" s="113">
        <f>[28]Questionnaire!C65</f>
        <v>47385000</v>
      </c>
      <c r="P26" s="89"/>
      <c r="Q26" s="89"/>
      <c r="R26" s="89"/>
      <c r="S26" s="89"/>
      <c r="T26" s="611"/>
      <c r="U26" s="611"/>
    </row>
    <row r="27" spans="1:21">
      <c r="A27" s="126"/>
      <c r="B27" s="89"/>
      <c r="C27" s="89"/>
      <c r="D27" s="89"/>
      <c r="E27" s="89"/>
      <c r="F27" s="89"/>
      <c r="G27" s="89"/>
      <c r="H27" s="102"/>
      <c r="I27" s="102"/>
      <c r="J27" s="102"/>
      <c r="K27" s="102"/>
      <c r="L27" s="181"/>
      <c r="M27" s="102"/>
      <c r="N27" s="102"/>
      <c r="O27" s="102"/>
      <c r="P27" s="89"/>
      <c r="Q27" s="89"/>
      <c r="R27" s="89"/>
      <c r="S27" s="89"/>
      <c r="T27" s="611"/>
      <c r="U27" s="611"/>
    </row>
    <row r="28" spans="1:21">
      <c r="A28" s="126"/>
      <c r="B28" s="89"/>
      <c r="C28" s="89"/>
      <c r="D28" s="89"/>
      <c r="E28" s="89"/>
      <c r="F28" s="89"/>
      <c r="G28" s="89"/>
      <c r="H28" s="102"/>
      <c r="I28" s="102"/>
      <c r="J28" s="102"/>
      <c r="K28" s="102"/>
      <c r="L28" s="102"/>
      <c r="M28" s="102"/>
      <c r="N28" s="102"/>
      <c r="O28" s="102"/>
      <c r="P28" s="89"/>
      <c r="Q28" s="89"/>
      <c r="R28" s="89"/>
      <c r="S28" s="89"/>
      <c r="T28" s="611"/>
      <c r="U28" s="611"/>
    </row>
    <row r="29" spans="1:21" ht="15.75">
      <c r="A29" s="83" t="s">
        <v>60</v>
      </c>
      <c r="B29" s="84">
        <v>2009</v>
      </c>
      <c r="C29" s="84">
        <v>2010</v>
      </c>
      <c r="D29" s="84">
        <v>2011</v>
      </c>
      <c r="E29" s="84" t="s">
        <v>1185</v>
      </c>
      <c r="F29" s="84">
        <v>2012</v>
      </c>
      <c r="G29" s="84" t="s">
        <v>2325</v>
      </c>
      <c r="H29" s="105" t="s">
        <v>2913</v>
      </c>
      <c r="I29" s="105" t="s">
        <v>3553</v>
      </c>
      <c r="J29" s="105" t="s">
        <v>4165</v>
      </c>
      <c r="K29" s="105" t="s">
        <v>4674</v>
      </c>
      <c r="L29" s="105" t="s">
        <v>4675</v>
      </c>
      <c r="M29" s="105" t="s">
        <v>5846</v>
      </c>
      <c r="N29" s="105" t="s">
        <v>6494</v>
      </c>
      <c r="O29" s="127" t="s">
        <v>6914</v>
      </c>
      <c r="P29" s="89"/>
      <c r="Q29" s="89"/>
      <c r="R29" s="89"/>
      <c r="S29" s="89"/>
      <c r="T29" s="611"/>
      <c r="U29" s="611"/>
    </row>
    <row r="30" spans="1:21" ht="15.75">
      <c r="A30" s="88" t="s">
        <v>2284</v>
      </c>
      <c r="B30" s="136"/>
      <c r="C30" s="136"/>
      <c r="D30" s="136"/>
      <c r="E30" s="136"/>
      <c r="F30" s="137">
        <v>35056064</v>
      </c>
      <c r="G30" s="136">
        <v>0</v>
      </c>
      <c r="H30" s="1038">
        <v>35295770</v>
      </c>
      <c r="I30" s="138">
        <v>0</v>
      </c>
      <c r="J30" s="116">
        <v>35675834</v>
      </c>
      <c r="K30" s="116">
        <v>0</v>
      </c>
      <c r="L30" s="116">
        <v>35939000</v>
      </c>
      <c r="M30" s="116">
        <v>0</v>
      </c>
      <c r="N30" s="116">
        <f>[5]Questionnaire!C90</f>
        <v>36503097</v>
      </c>
      <c r="O30" s="102"/>
      <c r="P30" s="89"/>
      <c r="Q30" s="89"/>
      <c r="R30" s="89"/>
      <c r="S30" s="89"/>
      <c r="T30" s="611"/>
      <c r="U30" s="611"/>
    </row>
    <row r="31" spans="1:21">
      <c r="A31" s="88" t="s">
        <v>61</v>
      </c>
      <c r="B31" s="168">
        <v>0</v>
      </c>
      <c r="C31" s="139">
        <v>0.47600000000000003</v>
      </c>
      <c r="D31" s="139">
        <v>0.47</v>
      </c>
      <c r="E31" s="139">
        <v>0.47</v>
      </c>
      <c r="F31" s="139">
        <v>0.47</v>
      </c>
      <c r="G31" s="89" t="s">
        <v>2908</v>
      </c>
      <c r="H31" s="1026">
        <v>0.47</v>
      </c>
      <c r="I31" s="102" t="s">
        <v>2908</v>
      </c>
      <c r="J31" s="119">
        <v>0.47</v>
      </c>
      <c r="K31" s="102" t="s">
        <v>2908</v>
      </c>
      <c r="L31" s="119">
        <v>0.47</v>
      </c>
      <c r="M31" s="102" t="s">
        <v>2908</v>
      </c>
      <c r="N31" s="119">
        <f>[5]Questionnaire!C81</f>
        <v>0.51</v>
      </c>
      <c r="O31" s="102" t="s">
        <v>2908</v>
      </c>
      <c r="P31" s="89"/>
      <c r="Q31" s="89"/>
      <c r="R31" s="89"/>
      <c r="S31" s="89"/>
      <c r="T31" s="611"/>
      <c r="U31" s="611"/>
    </row>
    <row r="32" spans="1:21">
      <c r="A32" s="88" t="s">
        <v>62</v>
      </c>
      <c r="B32" s="168">
        <v>0</v>
      </c>
      <c r="C32" s="139">
        <v>0.52400000000000002</v>
      </c>
      <c r="D32" s="139">
        <v>0.53</v>
      </c>
      <c r="E32" s="139">
        <v>0.53</v>
      </c>
      <c r="F32" s="139">
        <v>0.53</v>
      </c>
      <c r="G32" s="89" t="s">
        <v>2908</v>
      </c>
      <c r="H32" s="1026">
        <v>0.53</v>
      </c>
      <c r="I32" s="102" t="s">
        <v>2908</v>
      </c>
      <c r="J32" s="119">
        <v>0.53</v>
      </c>
      <c r="K32" s="102" t="s">
        <v>2908</v>
      </c>
      <c r="L32" s="119">
        <v>0.53</v>
      </c>
      <c r="M32" s="102" t="s">
        <v>2908</v>
      </c>
      <c r="N32" s="119">
        <f>[5]Questionnaire!C82</f>
        <v>0.49</v>
      </c>
      <c r="O32" s="102" t="s">
        <v>2908</v>
      </c>
      <c r="P32" s="89"/>
      <c r="Q32" s="89"/>
      <c r="R32" s="89"/>
      <c r="S32" s="89"/>
      <c r="T32" s="611"/>
      <c r="U32" s="611"/>
    </row>
    <row r="33" spans="1:27">
      <c r="A33" s="88" t="s">
        <v>92</v>
      </c>
      <c r="B33" s="168">
        <v>0</v>
      </c>
      <c r="C33" s="139">
        <v>4.9000000000000002E-2</v>
      </c>
      <c r="D33" s="139">
        <v>4.7E-2</v>
      </c>
      <c r="E33" s="139">
        <v>4.7E-2</v>
      </c>
      <c r="F33" s="139">
        <v>0.05</v>
      </c>
      <c r="G33" s="89" t="s">
        <v>2908</v>
      </c>
      <c r="H33" s="1026">
        <v>4.9200000000000001E-2</v>
      </c>
      <c r="I33" s="102" t="s">
        <v>2908</v>
      </c>
      <c r="J33" s="119">
        <v>4.3999999999999997E-2</v>
      </c>
      <c r="K33" s="102" t="s">
        <v>2908</v>
      </c>
      <c r="L33" s="119">
        <v>3.5000000000000003E-2</v>
      </c>
      <c r="M33" s="102" t="s">
        <v>2908</v>
      </c>
      <c r="N33" s="119">
        <f>[5]Questionnaire!C84</f>
        <v>2.4E-2</v>
      </c>
      <c r="O33" s="102" t="s">
        <v>2908</v>
      </c>
      <c r="P33" s="89"/>
      <c r="Q33" s="89"/>
      <c r="R33" s="89"/>
      <c r="S33" s="89"/>
      <c r="T33" s="611"/>
      <c r="U33" s="611"/>
    </row>
    <row r="34" spans="1:27">
      <c r="A34" s="88" t="s">
        <v>93</v>
      </c>
      <c r="B34" s="168">
        <v>0</v>
      </c>
      <c r="C34" s="139">
        <v>6.4000000000000001E-2</v>
      </c>
      <c r="D34" s="139">
        <v>9.8000000000000004E-2</v>
      </c>
      <c r="E34" s="139">
        <v>9.8000000000000004E-2</v>
      </c>
      <c r="F34" s="139">
        <v>6.2E-2</v>
      </c>
      <c r="G34" s="89" t="s">
        <v>2908</v>
      </c>
      <c r="H34" s="1026">
        <v>0.32569999999999999</v>
      </c>
      <c r="I34" s="102" t="s">
        <v>2908</v>
      </c>
      <c r="J34" s="119">
        <v>5.3999999999999999E-2</v>
      </c>
      <c r="K34" s="102" t="s">
        <v>2908</v>
      </c>
      <c r="L34" s="119">
        <v>5.8999999999999997E-2</v>
      </c>
      <c r="M34" s="102" t="s">
        <v>2908</v>
      </c>
      <c r="N34" s="119">
        <f>[5]Questionnaire!C85</f>
        <v>6.7000000000000004E-2</v>
      </c>
      <c r="O34" s="102" t="s">
        <v>2908</v>
      </c>
      <c r="P34" s="89"/>
      <c r="Q34" s="89"/>
      <c r="R34" s="89"/>
      <c r="S34" s="89"/>
      <c r="T34" s="611"/>
      <c r="U34" s="611"/>
    </row>
    <row r="35" spans="1:27">
      <c r="A35" s="88" t="s">
        <v>63</v>
      </c>
      <c r="B35" s="168">
        <v>0</v>
      </c>
      <c r="C35" s="139">
        <v>0.33</v>
      </c>
      <c r="D35" s="139">
        <v>0.31900000000000001</v>
      </c>
      <c r="E35" s="139">
        <v>0.31900000000000001</v>
      </c>
      <c r="F35" s="139">
        <v>0.32799999999999996</v>
      </c>
      <c r="G35" s="89" t="s">
        <v>2908</v>
      </c>
      <c r="H35" s="1026">
        <v>0.32569999999999999</v>
      </c>
      <c r="I35" s="102" t="s">
        <v>2908</v>
      </c>
      <c r="J35" s="119">
        <v>0.32300000000000001</v>
      </c>
      <c r="K35" s="102" t="s">
        <v>2908</v>
      </c>
      <c r="L35" s="119">
        <v>0.28399999999999997</v>
      </c>
      <c r="M35" s="102" t="s">
        <v>2908</v>
      </c>
      <c r="N35" s="119">
        <f>[5]Questionnaire!C86</f>
        <v>0.27600000000000002</v>
      </c>
      <c r="O35" s="102" t="s">
        <v>2908</v>
      </c>
      <c r="P35" s="89"/>
      <c r="Q35" s="89"/>
      <c r="R35" s="89"/>
      <c r="S35" s="89"/>
      <c r="T35" s="611"/>
      <c r="U35" s="611"/>
    </row>
    <row r="36" spans="1:27">
      <c r="A36" s="88" t="s">
        <v>64</v>
      </c>
      <c r="B36" s="168">
        <v>0</v>
      </c>
      <c r="C36" s="139">
        <v>0.26400000000000001</v>
      </c>
      <c r="D36" s="139">
        <v>0.25700000000000001</v>
      </c>
      <c r="E36" s="139">
        <v>0.25700000000000001</v>
      </c>
      <c r="F36" s="139">
        <v>0.26500000000000001</v>
      </c>
      <c r="G36" s="89" t="s">
        <v>2908</v>
      </c>
      <c r="H36" s="1026">
        <v>0.26129999999999998</v>
      </c>
      <c r="I36" s="102" t="s">
        <v>2908</v>
      </c>
      <c r="J36" s="119">
        <v>0.26090000000000002</v>
      </c>
      <c r="K36" s="102" t="s">
        <v>2908</v>
      </c>
      <c r="L36" s="119">
        <v>0.25</v>
      </c>
      <c r="M36" s="102" t="s">
        <v>2908</v>
      </c>
      <c r="N36" s="119">
        <f>[5]Questionnaire!C87</f>
        <v>0.248</v>
      </c>
      <c r="O36" s="102" t="s">
        <v>2908</v>
      </c>
      <c r="P36" s="89"/>
      <c r="Q36" s="89"/>
      <c r="R36" s="89"/>
      <c r="S36" s="89"/>
      <c r="T36" s="611"/>
      <c r="U36" s="611"/>
    </row>
    <row r="37" spans="1:27">
      <c r="A37" s="88" t="s">
        <v>703</v>
      </c>
      <c r="B37" s="168">
        <v>0</v>
      </c>
      <c r="C37" s="139">
        <v>0.29299999999999998</v>
      </c>
      <c r="D37" s="139">
        <v>0.27899999999999997</v>
      </c>
      <c r="E37" s="139">
        <v>0.27899999999999997</v>
      </c>
      <c r="F37" s="139">
        <v>0.29499999999999998</v>
      </c>
      <c r="G37" s="89" t="s">
        <v>2908</v>
      </c>
      <c r="H37" s="1026">
        <v>0.30659999999999998</v>
      </c>
      <c r="I37" s="102" t="s">
        <v>2908</v>
      </c>
      <c r="J37" s="119">
        <v>0.318</v>
      </c>
      <c r="K37" s="102" t="s">
        <v>2908</v>
      </c>
      <c r="L37" s="119">
        <v>0.36799999999999999</v>
      </c>
      <c r="M37" s="102" t="s">
        <v>2908</v>
      </c>
      <c r="N37" s="119">
        <f>[5]Questionnaire!C88</f>
        <v>0.38500000000000001</v>
      </c>
      <c r="O37" s="102" t="s">
        <v>2908</v>
      </c>
      <c r="P37" s="89"/>
      <c r="Q37" s="89"/>
      <c r="R37" s="89"/>
      <c r="S37" s="89"/>
      <c r="T37" s="611"/>
      <c r="U37" s="611"/>
    </row>
    <row r="38" spans="1:27" ht="15.75">
      <c r="A38" s="126"/>
      <c r="B38" s="89"/>
      <c r="C38" s="89"/>
      <c r="D38" s="89"/>
      <c r="E38" s="89"/>
      <c r="F38" s="89"/>
      <c r="G38" s="89"/>
      <c r="H38" s="102"/>
      <c r="I38" s="102"/>
      <c r="J38" s="102"/>
      <c r="K38" s="102"/>
      <c r="L38" s="132"/>
      <c r="M38" s="102"/>
      <c r="N38" s="102"/>
      <c r="O38" s="102"/>
      <c r="P38" s="89"/>
      <c r="Q38" s="89"/>
      <c r="R38" s="89"/>
      <c r="S38" s="89"/>
      <c r="T38" s="611"/>
      <c r="U38" s="611"/>
    </row>
    <row r="39" spans="1:27" ht="31.5">
      <c r="A39" s="83" t="s">
        <v>67</v>
      </c>
      <c r="B39" s="84">
        <v>2009</v>
      </c>
      <c r="C39" s="84">
        <v>2010</v>
      </c>
      <c r="D39" s="84">
        <v>2011</v>
      </c>
      <c r="E39" s="84" t="s">
        <v>1185</v>
      </c>
      <c r="F39" s="84">
        <v>2012</v>
      </c>
      <c r="G39" s="84" t="s">
        <v>2325</v>
      </c>
      <c r="H39" s="105" t="s">
        <v>2913</v>
      </c>
      <c r="I39" s="105" t="s">
        <v>3553</v>
      </c>
      <c r="J39" s="105" t="s">
        <v>4165</v>
      </c>
      <c r="K39" s="105" t="s">
        <v>4674</v>
      </c>
      <c r="L39" s="105" t="s">
        <v>4675</v>
      </c>
      <c r="M39" s="105" t="s">
        <v>5846</v>
      </c>
      <c r="N39" s="105" t="s">
        <v>6494</v>
      </c>
      <c r="O39" s="127" t="s">
        <v>6914</v>
      </c>
      <c r="P39" s="89"/>
      <c r="Q39" s="89"/>
      <c r="R39" s="89"/>
      <c r="S39" s="89"/>
      <c r="T39" s="611"/>
      <c r="U39" s="611"/>
    </row>
    <row r="40" spans="1:27">
      <c r="A40" s="126"/>
      <c r="B40" s="168">
        <v>0</v>
      </c>
      <c r="C40" s="168" t="s">
        <v>113</v>
      </c>
      <c r="D40" s="168" t="s">
        <v>725</v>
      </c>
      <c r="E40" s="168" t="s">
        <v>725</v>
      </c>
      <c r="F40" s="168" t="s">
        <v>113</v>
      </c>
      <c r="G40" s="89" t="s">
        <v>2908</v>
      </c>
      <c r="H40" s="168" t="s">
        <v>113</v>
      </c>
      <c r="I40" s="102" t="s">
        <v>2908</v>
      </c>
      <c r="J40" s="614" t="s">
        <v>725</v>
      </c>
      <c r="K40" s="614" t="s">
        <v>725</v>
      </c>
      <c r="L40" s="108" t="s">
        <v>113</v>
      </c>
      <c r="M40" s="102" t="s">
        <v>2908</v>
      </c>
      <c r="N40" s="102" t="str">
        <f>[5]Questionnaire!B96</f>
        <v>5-10 times per year</v>
      </c>
      <c r="O40" s="102" t="s">
        <v>2908</v>
      </c>
      <c r="P40" s="89"/>
      <c r="Q40" s="89"/>
      <c r="R40" s="89"/>
      <c r="S40" s="89"/>
      <c r="T40" s="611"/>
      <c r="U40" s="611"/>
    </row>
    <row r="41" spans="1:27">
      <c r="A41" s="126"/>
      <c r="B41" s="89"/>
      <c r="C41" s="89"/>
      <c r="D41" s="89"/>
      <c r="E41" s="89"/>
      <c r="F41" s="89"/>
      <c r="G41" s="89"/>
      <c r="H41" s="102"/>
      <c r="I41" s="102"/>
      <c r="J41" s="102"/>
      <c r="K41" s="102"/>
      <c r="L41" s="102"/>
      <c r="M41" s="102"/>
      <c r="N41" s="102"/>
      <c r="O41" s="102"/>
      <c r="P41" s="89"/>
      <c r="Q41" s="89"/>
      <c r="R41" s="89"/>
      <c r="S41" s="89"/>
      <c r="T41" s="611"/>
      <c r="U41" s="611"/>
    </row>
    <row r="42" spans="1:27" ht="15.75">
      <c r="A42" s="126"/>
      <c r="B42" s="89"/>
      <c r="C42" s="89"/>
      <c r="D42" s="89"/>
      <c r="E42" s="89"/>
      <c r="F42" s="89"/>
      <c r="G42" s="89"/>
      <c r="H42" s="102"/>
      <c r="I42" s="102"/>
      <c r="J42" s="102"/>
      <c r="K42" s="102"/>
      <c r="L42" s="132"/>
      <c r="M42" s="102"/>
      <c r="N42" s="102"/>
      <c r="O42" s="102"/>
      <c r="P42" s="89"/>
      <c r="Q42" s="89"/>
      <c r="R42" s="89"/>
      <c r="S42" s="89"/>
      <c r="T42" s="611"/>
      <c r="U42" s="611"/>
    </row>
    <row r="43" spans="1:27" ht="15.75">
      <c r="A43" s="83" t="s">
        <v>94</v>
      </c>
      <c r="B43" s="84">
        <v>2009</v>
      </c>
      <c r="C43" s="84">
        <v>2010</v>
      </c>
      <c r="D43" s="84">
        <v>2011</v>
      </c>
      <c r="E43" s="84" t="s">
        <v>1185</v>
      </c>
      <c r="F43" s="84">
        <v>2012</v>
      </c>
      <c r="G43" s="84" t="s">
        <v>2325</v>
      </c>
      <c r="H43" s="105" t="s">
        <v>2913</v>
      </c>
      <c r="I43" s="105" t="s">
        <v>3553</v>
      </c>
      <c r="J43" s="105" t="s">
        <v>4165</v>
      </c>
      <c r="K43" s="105" t="s">
        <v>4674</v>
      </c>
      <c r="L43" s="105" t="s">
        <v>4675</v>
      </c>
      <c r="M43" s="105" t="s">
        <v>5846</v>
      </c>
      <c r="N43" s="105" t="s">
        <v>6494</v>
      </c>
      <c r="O43" s="127" t="s">
        <v>6914</v>
      </c>
      <c r="P43" s="89"/>
      <c r="Q43" s="89"/>
      <c r="R43" s="89"/>
      <c r="S43" s="89"/>
      <c r="T43" s="611"/>
      <c r="U43" s="611"/>
    </row>
    <row r="44" spans="1:27" ht="30">
      <c r="A44" s="88" t="s">
        <v>66</v>
      </c>
      <c r="B44" s="168">
        <v>0</v>
      </c>
      <c r="C44" s="139">
        <v>5.0000000000000001E-3</v>
      </c>
      <c r="D44" s="139">
        <v>5.0000000000000001E-3</v>
      </c>
      <c r="E44" s="139">
        <v>5.0000000000000001E-3</v>
      </c>
      <c r="F44" s="139">
        <v>5.0000000000000001E-3</v>
      </c>
      <c r="G44" s="89" t="s">
        <v>2908</v>
      </c>
      <c r="H44" s="1026">
        <v>5.0000000000000001E-3</v>
      </c>
      <c r="I44" s="102" t="s">
        <v>2908</v>
      </c>
      <c r="J44" s="140">
        <v>6.0000000000000001E-3</v>
      </c>
      <c r="K44" s="102" t="s">
        <v>2908</v>
      </c>
      <c r="L44" s="139">
        <v>6.0000000000000001E-3</v>
      </c>
      <c r="M44" s="102" t="s">
        <v>2908</v>
      </c>
      <c r="N44" s="102"/>
      <c r="O44" s="120">
        <f>[28]Questionnaire!C126</f>
        <v>7.0000000000000001E-3</v>
      </c>
      <c r="P44" s="89"/>
      <c r="Q44" s="89"/>
      <c r="R44" s="89"/>
      <c r="S44" s="89"/>
      <c r="T44" s="611"/>
      <c r="U44" s="611"/>
    </row>
    <row r="45" spans="1:27">
      <c r="A45" s="126"/>
      <c r="B45" s="125"/>
      <c r="C45" s="125"/>
      <c r="D45" s="125"/>
      <c r="E45" s="125"/>
      <c r="F45" s="125"/>
      <c r="G45" s="125"/>
      <c r="H45" s="121"/>
      <c r="I45" s="121"/>
      <c r="J45" s="121"/>
      <c r="K45" s="121"/>
      <c r="L45" s="110"/>
      <c r="M45" s="102"/>
      <c r="N45" s="102"/>
      <c r="O45" s="102"/>
      <c r="P45" s="89"/>
      <c r="Q45" s="89"/>
      <c r="R45" s="89"/>
      <c r="S45" s="89"/>
      <c r="T45" s="611"/>
      <c r="U45" s="611"/>
    </row>
    <row r="46" spans="1:27">
      <c r="A46" s="126"/>
      <c r="B46" s="89"/>
      <c r="C46" s="89"/>
      <c r="D46" s="89"/>
      <c r="E46" s="89"/>
      <c r="F46" s="89"/>
      <c r="G46" s="89"/>
      <c r="H46" s="102"/>
      <c r="I46" s="102"/>
      <c r="J46" s="102"/>
      <c r="K46" s="102"/>
      <c r="L46" s="102"/>
      <c r="M46" s="102"/>
      <c r="N46" s="102"/>
      <c r="O46" s="102"/>
      <c r="P46" s="89"/>
      <c r="Q46" s="89"/>
      <c r="R46" s="89"/>
      <c r="S46" s="89"/>
      <c r="T46" s="611"/>
      <c r="U46" s="611"/>
    </row>
    <row r="47" spans="1:27">
      <c r="A47" s="126"/>
      <c r="B47" s="89"/>
      <c r="C47" s="89"/>
      <c r="D47" s="89"/>
      <c r="E47" s="89"/>
      <c r="F47" s="89"/>
      <c r="G47" s="89"/>
      <c r="H47" s="102"/>
      <c r="I47" s="102"/>
      <c r="J47" s="102"/>
      <c r="K47" s="102"/>
      <c r="L47" s="102"/>
      <c r="M47" s="102"/>
      <c r="N47" s="102"/>
      <c r="O47" s="102"/>
      <c r="P47" s="89"/>
      <c r="Q47" s="89"/>
      <c r="R47" s="89"/>
      <c r="S47" s="89"/>
      <c r="T47" s="611"/>
      <c r="U47" s="611"/>
    </row>
    <row r="48" spans="1:27" ht="31.5">
      <c r="A48" s="83" t="s">
        <v>2288</v>
      </c>
      <c r="B48" s="84">
        <v>2009</v>
      </c>
      <c r="C48" s="84">
        <v>2010</v>
      </c>
      <c r="D48" s="84">
        <v>2011</v>
      </c>
      <c r="E48" s="84" t="s">
        <v>2941</v>
      </c>
      <c r="F48" s="84" t="s">
        <v>2915</v>
      </c>
      <c r="G48" s="84" t="s">
        <v>2942</v>
      </c>
      <c r="H48" s="105" t="s">
        <v>2917</v>
      </c>
      <c r="I48" s="105" t="s">
        <v>2943</v>
      </c>
      <c r="J48" s="105" t="s">
        <v>2919</v>
      </c>
      <c r="K48" s="105" t="s">
        <v>2944</v>
      </c>
      <c r="L48" s="105" t="s">
        <v>2921</v>
      </c>
      <c r="M48" s="105" t="s">
        <v>3627</v>
      </c>
      <c r="N48" s="105" t="s">
        <v>3556</v>
      </c>
      <c r="O48" s="105" t="s">
        <v>4226</v>
      </c>
      <c r="P48" s="105" t="s">
        <v>4168</v>
      </c>
      <c r="Q48" s="105" t="s">
        <v>5324</v>
      </c>
      <c r="R48" s="105" t="s">
        <v>5325</v>
      </c>
      <c r="S48" s="84" t="s">
        <v>5326</v>
      </c>
      <c r="T48" s="906" t="s">
        <v>5171</v>
      </c>
      <c r="U48" s="105" t="s">
        <v>5867</v>
      </c>
      <c r="V48" s="105" t="s">
        <v>5868</v>
      </c>
      <c r="W48" s="1368"/>
      <c r="X48" s="105" t="s">
        <v>7167</v>
      </c>
      <c r="Y48" s="105" t="s">
        <v>7166</v>
      </c>
      <c r="Z48" s="127" t="s">
        <v>7165</v>
      </c>
      <c r="AA48" s="127" t="s">
        <v>7164</v>
      </c>
    </row>
    <row r="49" spans="1:27" ht="30">
      <c r="A49" s="88" t="s">
        <v>46</v>
      </c>
      <c r="B49" s="853">
        <v>0</v>
      </c>
      <c r="C49" s="853">
        <v>0</v>
      </c>
      <c r="D49" s="853">
        <v>0</v>
      </c>
      <c r="E49" s="182">
        <v>0</v>
      </c>
      <c r="F49" s="852">
        <v>0</v>
      </c>
      <c r="G49" s="182">
        <v>0</v>
      </c>
      <c r="H49" s="852">
        <v>0</v>
      </c>
      <c r="I49" s="182">
        <v>0</v>
      </c>
      <c r="J49" s="852">
        <v>0</v>
      </c>
      <c r="K49" s="182">
        <v>0</v>
      </c>
      <c r="L49" s="852">
        <v>0</v>
      </c>
      <c r="M49" s="182">
        <v>0</v>
      </c>
      <c r="N49" s="852">
        <v>0</v>
      </c>
      <c r="O49" s="182">
        <v>0</v>
      </c>
      <c r="P49" s="852">
        <v>0</v>
      </c>
      <c r="Q49" s="182">
        <v>0</v>
      </c>
      <c r="R49" s="852">
        <v>0</v>
      </c>
      <c r="S49" s="101">
        <v>0</v>
      </c>
      <c r="T49" s="99">
        <v>0</v>
      </c>
      <c r="U49" s="101">
        <v>0</v>
      </c>
      <c r="V49" s="99">
        <v>0</v>
      </c>
      <c r="W49" s="107" t="s">
        <v>6592</v>
      </c>
      <c r="X49" s="101">
        <f>[5]Questionnaire!D108</f>
        <v>0</v>
      </c>
      <c r="Y49" s="99">
        <f>[5]Questionnaire!E108</f>
        <v>0</v>
      </c>
      <c r="Z49" s="101">
        <f>[5]Questionnaire!F108</f>
        <v>0</v>
      </c>
      <c r="AA49" s="99">
        <f>[5]Questionnaire!G108</f>
        <v>0</v>
      </c>
    </row>
    <row r="50" spans="1:27" ht="30">
      <c r="A50" s="88" t="s">
        <v>47</v>
      </c>
      <c r="B50" s="853">
        <v>0</v>
      </c>
      <c r="C50" s="853">
        <v>0</v>
      </c>
      <c r="D50" s="853">
        <v>0</v>
      </c>
      <c r="E50" s="182">
        <v>0</v>
      </c>
      <c r="F50" s="852">
        <v>0</v>
      </c>
      <c r="G50" s="182">
        <v>0</v>
      </c>
      <c r="H50" s="852">
        <v>0</v>
      </c>
      <c r="I50" s="182">
        <v>0</v>
      </c>
      <c r="J50" s="852">
        <v>0</v>
      </c>
      <c r="K50" s="182">
        <v>0</v>
      </c>
      <c r="L50" s="852">
        <v>0</v>
      </c>
      <c r="M50" s="182">
        <v>0</v>
      </c>
      <c r="N50" s="852">
        <v>0</v>
      </c>
      <c r="O50" s="182">
        <v>0</v>
      </c>
      <c r="P50" s="852">
        <v>0</v>
      </c>
      <c r="Q50" s="182">
        <v>0</v>
      </c>
      <c r="R50" s="852">
        <v>0</v>
      </c>
      <c r="S50" s="101">
        <v>0</v>
      </c>
      <c r="T50" s="99">
        <v>0</v>
      </c>
      <c r="U50" s="101">
        <v>0</v>
      </c>
      <c r="V50" s="99">
        <v>0</v>
      </c>
      <c r="W50" s="107" t="s">
        <v>6593</v>
      </c>
      <c r="X50" s="101">
        <f>[5]Questionnaire!D109</f>
        <v>0</v>
      </c>
      <c r="Y50" s="99">
        <f>[5]Questionnaire!E109</f>
        <v>0</v>
      </c>
      <c r="Z50" s="101">
        <f>[5]Questionnaire!F109</f>
        <v>0</v>
      </c>
      <c r="AA50" s="99">
        <f>[5]Questionnaire!G109</f>
        <v>0</v>
      </c>
    </row>
    <row r="51" spans="1:27">
      <c r="A51" s="88" t="s">
        <v>48</v>
      </c>
      <c r="B51" s="853">
        <v>0</v>
      </c>
      <c r="C51" s="853">
        <v>0</v>
      </c>
      <c r="D51" s="853">
        <v>0</v>
      </c>
      <c r="E51" s="182">
        <v>0</v>
      </c>
      <c r="F51" s="852">
        <v>0</v>
      </c>
      <c r="G51" s="182">
        <v>0</v>
      </c>
      <c r="H51" s="852">
        <v>0</v>
      </c>
      <c r="I51" s="182">
        <v>0</v>
      </c>
      <c r="J51" s="852">
        <v>0</v>
      </c>
      <c r="K51" s="182">
        <v>0</v>
      </c>
      <c r="L51" s="852">
        <v>0</v>
      </c>
      <c r="M51" s="182">
        <v>0</v>
      </c>
      <c r="N51" s="852">
        <v>0</v>
      </c>
      <c r="O51" s="182">
        <v>0</v>
      </c>
      <c r="P51" s="852">
        <v>0</v>
      </c>
      <c r="Q51" s="182">
        <v>0</v>
      </c>
      <c r="R51" s="852">
        <v>0</v>
      </c>
      <c r="S51" s="101" t="s">
        <v>1530</v>
      </c>
      <c r="T51" s="99" t="s">
        <v>1530</v>
      </c>
      <c r="U51" s="101" t="s">
        <v>1530</v>
      </c>
      <c r="V51" s="99" t="s">
        <v>1530</v>
      </c>
      <c r="W51" s="107" t="s">
        <v>5190</v>
      </c>
      <c r="X51" s="101">
        <f>[5]Questionnaire!D110</f>
        <v>0</v>
      </c>
      <c r="Y51" s="99">
        <f>[5]Questionnaire!E110</f>
        <v>0</v>
      </c>
      <c r="Z51" s="101">
        <f>[5]Questionnaire!F110</f>
        <v>0</v>
      </c>
      <c r="AA51" s="99">
        <f>[5]Questionnaire!G110</f>
        <v>0</v>
      </c>
    </row>
    <row r="52" spans="1:27">
      <c r="A52" s="88" t="s">
        <v>50</v>
      </c>
      <c r="B52" s="853">
        <v>0</v>
      </c>
      <c r="C52" s="853">
        <v>0</v>
      </c>
      <c r="D52" s="853">
        <v>0</v>
      </c>
      <c r="E52" s="182">
        <v>0</v>
      </c>
      <c r="F52" s="852">
        <v>0</v>
      </c>
      <c r="G52" s="182">
        <v>0</v>
      </c>
      <c r="H52" s="852">
        <v>0</v>
      </c>
      <c r="I52" s="182">
        <v>0</v>
      </c>
      <c r="J52" s="852">
        <v>0</v>
      </c>
      <c r="K52" s="182">
        <v>0</v>
      </c>
      <c r="L52" s="852">
        <v>0</v>
      </c>
      <c r="M52" s="182">
        <v>0</v>
      </c>
      <c r="N52" s="852">
        <v>0</v>
      </c>
      <c r="O52" s="182">
        <v>0</v>
      </c>
      <c r="P52" s="852">
        <v>0</v>
      </c>
      <c r="Q52" s="182">
        <v>0</v>
      </c>
      <c r="R52" s="852">
        <v>0</v>
      </c>
      <c r="S52" s="101">
        <v>0</v>
      </c>
      <c r="T52" s="99">
        <v>0</v>
      </c>
      <c r="U52" s="101">
        <v>0</v>
      </c>
      <c r="V52" s="99">
        <v>0</v>
      </c>
      <c r="W52" s="107" t="s">
        <v>6594</v>
      </c>
      <c r="X52" s="101">
        <f>[5]Questionnaire!D111</f>
        <v>0</v>
      </c>
      <c r="Y52" s="99">
        <f>[5]Questionnaire!E111</f>
        <v>0</v>
      </c>
      <c r="Z52" s="101">
        <f>[5]Questionnaire!F111</f>
        <v>0</v>
      </c>
      <c r="AA52" s="99">
        <f>[5]Questionnaire!G111</f>
        <v>0</v>
      </c>
    </row>
    <row r="53" spans="1:27">
      <c r="A53" s="88" t="s">
        <v>51</v>
      </c>
      <c r="B53" s="853">
        <v>0</v>
      </c>
      <c r="C53" s="853">
        <v>0</v>
      </c>
      <c r="D53" s="853">
        <v>0</v>
      </c>
      <c r="E53" s="182">
        <v>0</v>
      </c>
      <c r="F53" s="852">
        <v>0</v>
      </c>
      <c r="G53" s="182">
        <v>0</v>
      </c>
      <c r="H53" s="852">
        <v>0</v>
      </c>
      <c r="I53" s="182">
        <v>0</v>
      </c>
      <c r="J53" s="852">
        <v>0</v>
      </c>
      <c r="K53" s="182">
        <v>0</v>
      </c>
      <c r="L53" s="852">
        <v>0</v>
      </c>
      <c r="M53" s="182">
        <v>0</v>
      </c>
      <c r="N53" s="852">
        <v>0</v>
      </c>
      <c r="O53" s="182">
        <v>0</v>
      </c>
      <c r="P53" s="852">
        <v>0</v>
      </c>
      <c r="Q53" s="182">
        <v>0</v>
      </c>
      <c r="R53" s="852">
        <v>0</v>
      </c>
      <c r="S53" s="101" t="s">
        <v>1530</v>
      </c>
      <c r="T53" s="99" t="s">
        <v>1530</v>
      </c>
      <c r="U53" s="101" t="s">
        <v>1530</v>
      </c>
      <c r="V53" s="99" t="s">
        <v>1530</v>
      </c>
      <c r="W53" s="107" t="s">
        <v>6500</v>
      </c>
      <c r="X53" s="101">
        <f>[5]Questionnaire!D112</f>
        <v>0</v>
      </c>
      <c r="Y53" s="99">
        <f>[5]Questionnaire!E112</f>
        <v>0</v>
      </c>
      <c r="Z53" s="101">
        <f>[5]Questionnaire!F112</f>
        <v>0</v>
      </c>
      <c r="AA53" s="99">
        <f>[5]Questionnaire!G112</f>
        <v>0</v>
      </c>
    </row>
    <row r="54" spans="1:27">
      <c r="A54" s="88" t="s">
        <v>5190</v>
      </c>
      <c r="B54" s="853"/>
      <c r="C54" s="853"/>
      <c r="D54" s="853"/>
      <c r="E54" s="182"/>
      <c r="F54" s="852"/>
      <c r="G54" s="182"/>
      <c r="H54" s="852"/>
      <c r="I54" s="182"/>
      <c r="J54" s="852"/>
      <c r="K54" s="182"/>
      <c r="L54" s="852"/>
      <c r="M54" s="182"/>
      <c r="N54" s="852"/>
      <c r="O54" s="182"/>
      <c r="P54" s="852"/>
      <c r="Q54" s="182"/>
      <c r="R54" s="852"/>
      <c r="S54" s="101">
        <v>0</v>
      </c>
      <c r="T54" s="99">
        <v>0</v>
      </c>
      <c r="U54" s="101">
        <v>0</v>
      </c>
      <c r="V54" s="99">
        <v>0</v>
      </c>
      <c r="W54" s="107" t="s">
        <v>49</v>
      </c>
      <c r="X54" s="101">
        <f>[5]Questionnaire!D113</f>
        <v>0</v>
      </c>
      <c r="Y54" s="99">
        <f>[5]Questionnaire!E113</f>
        <v>0</v>
      </c>
      <c r="Z54" s="101">
        <f>[5]Questionnaire!F113</f>
        <v>0</v>
      </c>
      <c r="AA54" s="99">
        <f>[5]Questionnaire!G113</f>
        <v>0</v>
      </c>
    </row>
    <row r="55" spans="1:27">
      <c r="A55" s="88" t="s">
        <v>5177</v>
      </c>
      <c r="B55" s="853"/>
      <c r="C55" s="853"/>
      <c r="D55" s="853"/>
      <c r="E55" s="182"/>
      <c r="F55" s="852"/>
      <c r="G55" s="182"/>
      <c r="H55" s="852"/>
      <c r="I55" s="182"/>
      <c r="J55" s="852"/>
      <c r="K55" s="182"/>
      <c r="L55" s="852"/>
      <c r="M55" s="182"/>
      <c r="N55" s="852"/>
      <c r="O55" s="182"/>
      <c r="P55" s="852"/>
      <c r="Q55" s="182"/>
      <c r="R55" s="852"/>
      <c r="S55" s="101">
        <v>0</v>
      </c>
      <c r="T55" s="99">
        <v>0</v>
      </c>
      <c r="U55" s="101">
        <v>0</v>
      </c>
      <c r="V55" s="99">
        <v>0</v>
      </c>
      <c r="W55" s="107"/>
      <c r="X55" s="101">
        <f>[5]Questionnaire!D114</f>
        <v>0</v>
      </c>
      <c r="Y55" s="99">
        <f>[5]Questionnaire!E114</f>
        <v>0</v>
      </c>
      <c r="Z55" s="101">
        <f>[5]Questionnaire!F114</f>
        <v>0</v>
      </c>
      <c r="AA55" s="99">
        <f>[5]Questionnaire!G114</f>
        <v>0</v>
      </c>
    </row>
    <row r="56" spans="1:27">
      <c r="A56" s="88" t="s">
        <v>49</v>
      </c>
      <c r="B56" s="853">
        <v>0</v>
      </c>
      <c r="C56" s="853">
        <v>0</v>
      </c>
      <c r="D56" s="853">
        <v>0</v>
      </c>
      <c r="E56" s="182">
        <v>0</v>
      </c>
      <c r="F56" s="852">
        <v>0</v>
      </c>
      <c r="G56" s="182">
        <v>0</v>
      </c>
      <c r="H56" s="852">
        <v>0</v>
      </c>
      <c r="I56" s="182">
        <v>0</v>
      </c>
      <c r="J56" s="852">
        <v>0</v>
      </c>
      <c r="K56" s="182">
        <v>0</v>
      </c>
      <c r="L56" s="852">
        <v>0</v>
      </c>
      <c r="M56" s="182">
        <v>0</v>
      </c>
      <c r="N56" s="852">
        <v>0</v>
      </c>
      <c r="O56" s="182">
        <v>0</v>
      </c>
      <c r="P56" s="852">
        <v>0</v>
      </c>
      <c r="Q56" s="182">
        <v>0</v>
      </c>
      <c r="R56" s="852">
        <v>0</v>
      </c>
      <c r="S56" s="101">
        <v>0</v>
      </c>
      <c r="T56" s="99">
        <v>0</v>
      </c>
      <c r="U56" s="101">
        <v>0</v>
      </c>
      <c r="V56" s="99">
        <v>0</v>
      </c>
      <c r="W56" s="107"/>
      <c r="X56" s="101">
        <f>[5]Questionnaire!D115</f>
        <v>0</v>
      </c>
      <c r="Y56" s="99">
        <f>[5]Questionnaire!E115</f>
        <v>0</v>
      </c>
      <c r="Z56" s="101">
        <f>[5]Questionnaire!F115</f>
        <v>0</v>
      </c>
      <c r="AA56" s="99">
        <f>[5]Questionnaire!G115</f>
        <v>0</v>
      </c>
    </row>
    <row r="57" spans="1:27">
      <c r="A57" s="88" t="s">
        <v>479</v>
      </c>
      <c r="B57" s="853">
        <v>0</v>
      </c>
      <c r="C57" s="853">
        <v>0</v>
      </c>
      <c r="D57" s="853">
        <v>0</v>
      </c>
      <c r="E57" s="182">
        <v>0</v>
      </c>
      <c r="F57" s="852">
        <v>0</v>
      </c>
      <c r="G57" s="182">
        <v>0</v>
      </c>
      <c r="H57" s="852">
        <v>0</v>
      </c>
      <c r="I57" s="182">
        <v>0</v>
      </c>
      <c r="J57" s="852">
        <v>0</v>
      </c>
      <c r="K57" s="182">
        <v>18212981</v>
      </c>
      <c r="L57" s="852">
        <v>16414005.948089402</v>
      </c>
      <c r="M57" s="182">
        <v>8071559</v>
      </c>
      <c r="N57" s="852">
        <v>7571108.7140043145</v>
      </c>
      <c r="O57" s="182">
        <v>16768428</v>
      </c>
      <c r="P57" s="852">
        <v>13414742.4</v>
      </c>
      <c r="Q57" s="182">
        <v>8017495</v>
      </c>
      <c r="R57" s="852">
        <v>6038634</v>
      </c>
      <c r="S57" s="100">
        <v>21586172</v>
      </c>
      <c r="T57" s="98">
        <v>16353160.606060605</v>
      </c>
      <c r="U57" s="100">
        <f>[27]Questionnaire!C67</f>
        <v>9401050</v>
      </c>
      <c r="V57" s="98">
        <f>[27]Questionnaire!D67</f>
        <v>7144798</v>
      </c>
      <c r="W57" s="107" t="s">
        <v>479</v>
      </c>
      <c r="X57" s="100" t="e">
        <f>[27]Questionnaire!F67</f>
        <v>#REF!</v>
      </c>
      <c r="Y57" s="98" t="e">
        <f>[27]Questionnaire!G67</f>
        <v>#REF!</v>
      </c>
      <c r="Z57" s="101">
        <f>[28]Questionnaire!C90</f>
        <v>9272467</v>
      </c>
      <c r="AA57" s="99">
        <f>[28]Questionnaire!D90</f>
        <v>7417973.6000000006</v>
      </c>
    </row>
    <row r="58" spans="1:27">
      <c r="A58" s="126"/>
      <c r="B58" s="146"/>
      <c r="C58" s="125"/>
      <c r="D58" s="125"/>
      <c r="E58" s="125"/>
      <c r="F58" s="125"/>
      <c r="G58" s="125"/>
      <c r="H58" s="121"/>
      <c r="I58" s="121"/>
      <c r="J58" s="121"/>
      <c r="K58" s="121"/>
      <c r="L58" s="102"/>
      <c r="M58" s="102"/>
      <c r="N58" s="102"/>
      <c r="O58" s="102"/>
      <c r="P58" s="89"/>
      <c r="Q58" s="89"/>
      <c r="R58" s="89"/>
      <c r="S58" s="89"/>
      <c r="U58" s="611"/>
    </row>
    <row r="59" spans="1:27" ht="15.75" customHeight="1">
      <c r="A59" s="83"/>
      <c r="B59" s="1460">
        <v>2010</v>
      </c>
      <c r="C59" s="1460"/>
      <c r="D59" s="1460">
        <v>2011</v>
      </c>
      <c r="E59" s="1460"/>
      <c r="F59" s="1460" t="s">
        <v>1185</v>
      </c>
      <c r="G59" s="1460"/>
      <c r="H59" s="1464">
        <v>2012</v>
      </c>
      <c r="I59" s="1464"/>
      <c r="J59" s="1464" t="s">
        <v>2325</v>
      </c>
      <c r="K59" s="1464"/>
      <c r="L59" s="1464" t="s">
        <v>2913</v>
      </c>
      <c r="M59" s="1464"/>
      <c r="N59" s="1464" t="s">
        <v>3553</v>
      </c>
      <c r="O59" s="1464"/>
      <c r="P59" s="1464" t="s">
        <v>4165</v>
      </c>
      <c r="Q59" s="1464"/>
      <c r="R59" s="1464" t="s">
        <v>4674</v>
      </c>
      <c r="S59" s="1464"/>
      <c r="T59" s="1460" t="s">
        <v>4675</v>
      </c>
      <c r="U59" s="1463"/>
      <c r="V59" s="1464" t="s">
        <v>5846</v>
      </c>
      <c r="W59" s="1464"/>
      <c r="X59" s="1464" t="s">
        <v>6494</v>
      </c>
      <c r="Y59" s="1464"/>
      <c r="Z59" s="1472" t="s">
        <v>6914</v>
      </c>
      <c r="AA59" s="1472"/>
    </row>
    <row r="60" spans="1:27" ht="15.75">
      <c r="A60" s="83" t="s">
        <v>2326</v>
      </c>
      <c r="B60" s="781" t="s">
        <v>95</v>
      </c>
      <c r="C60" s="781" t="s">
        <v>96</v>
      </c>
      <c r="D60" s="781" t="s">
        <v>95</v>
      </c>
      <c r="E60" s="781" t="s">
        <v>96</v>
      </c>
      <c r="F60" s="781" t="s">
        <v>95</v>
      </c>
      <c r="G60" s="781" t="s">
        <v>96</v>
      </c>
      <c r="H60" s="782" t="s">
        <v>95</v>
      </c>
      <c r="I60" s="782" t="s">
        <v>96</v>
      </c>
      <c r="J60" s="782" t="s">
        <v>95</v>
      </c>
      <c r="K60" s="782" t="s">
        <v>96</v>
      </c>
      <c r="L60" s="782" t="s">
        <v>95</v>
      </c>
      <c r="M60" s="782" t="s">
        <v>96</v>
      </c>
      <c r="N60" s="782" t="s">
        <v>95</v>
      </c>
      <c r="O60" s="782" t="s">
        <v>96</v>
      </c>
      <c r="P60" s="782" t="s">
        <v>95</v>
      </c>
      <c r="Q60" s="782" t="s">
        <v>96</v>
      </c>
      <c r="R60" s="782" t="s">
        <v>95</v>
      </c>
      <c r="S60" s="782" t="s">
        <v>96</v>
      </c>
      <c r="T60" s="1348" t="s">
        <v>95</v>
      </c>
      <c r="U60" s="1351" t="s">
        <v>96</v>
      </c>
      <c r="V60" s="1349" t="s">
        <v>95</v>
      </c>
      <c r="W60" s="1349" t="s">
        <v>96</v>
      </c>
      <c r="X60" s="1349" t="s">
        <v>95</v>
      </c>
      <c r="Y60" s="1349" t="s">
        <v>96</v>
      </c>
      <c r="Z60" s="785" t="s">
        <v>95</v>
      </c>
      <c r="AA60" s="785" t="s">
        <v>96</v>
      </c>
    </row>
    <row r="61" spans="1:27">
      <c r="A61" s="88" t="s">
        <v>2922</v>
      </c>
      <c r="B61" s="183">
        <v>0</v>
      </c>
      <c r="C61" s="867">
        <v>0</v>
      </c>
      <c r="D61" s="183">
        <v>0</v>
      </c>
      <c r="E61" s="867">
        <v>0</v>
      </c>
      <c r="F61" s="183">
        <v>0</v>
      </c>
      <c r="G61" s="867">
        <v>0</v>
      </c>
      <c r="H61" s="1042">
        <v>0</v>
      </c>
      <c r="I61" s="1041">
        <v>0</v>
      </c>
      <c r="J61" s="1042">
        <v>0</v>
      </c>
      <c r="K61" s="859" t="s">
        <v>523</v>
      </c>
      <c r="L61" s="1042">
        <v>0</v>
      </c>
      <c r="M61" s="859" t="s">
        <v>523</v>
      </c>
      <c r="N61" s="122">
        <v>0</v>
      </c>
      <c r="O61" s="859" t="s">
        <v>521</v>
      </c>
      <c r="P61" s="122">
        <v>0</v>
      </c>
      <c r="Q61" s="883" t="s">
        <v>521</v>
      </c>
      <c r="R61" s="122">
        <v>0</v>
      </c>
      <c r="S61" s="883" t="s">
        <v>5327</v>
      </c>
      <c r="T61" s="610" t="s">
        <v>5206</v>
      </c>
      <c r="U61" s="1013" t="s">
        <v>521</v>
      </c>
      <c r="V61" s="610" t="s">
        <v>5206</v>
      </c>
      <c r="W61" s="81" t="str">
        <f>[27]Questionnaire!D86</f>
        <v>Financial Service</v>
      </c>
      <c r="X61" s="610" t="str">
        <f>[5]Questionnaire!C140</f>
        <v>Name</v>
      </c>
      <c r="Y61" s="610" t="str">
        <f>[5]Questionnaire!D140</f>
        <v>Financial Service</v>
      </c>
      <c r="Z61" s="81" t="str">
        <f>[28]Questionnaire!C110</f>
        <v>Name</v>
      </c>
      <c r="AA61" s="81" t="str">
        <f>[28]Questionnaire!D110</f>
        <v>Auto</v>
      </c>
    </row>
    <row r="62" spans="1:27" ht="45" customHeight="1">
      <c r="A62" s="88" t="s">
        <v>2923</v>
      </c>
      <c r="B62" s="183">
        <v>0</v>
      </c>
      <c r="C62" s="867">
        <v>0</v>
      </c>
      <c r="D62" s="183">
        <v>0</v>
      </c>
      <c r="E62" s="867">
        <v>0</v>
      </c>
      <c r="F62" s="183">
        <v>0</v>
      </c>
      <c r="G62" s="867">
        <v>0</v>
      </c>
      <c r="H62" s="1042">
        <v>0</v>
      </c>
      <c r="I62" s="1041">
        <v>0</v>
      </c>
      <c r="J62" s="1042">
        <v>0</v>
      </c>
      <c r="K62" s="859" t="s">
        <v>520</v>
      </c>
      <c r="L62" s="1042">
        <v>0</v>
      </c>
      <c r="M62" s="1041" t="s">
        <v>331</v>
      </c>
      <c r="N62" s="122">
        <v>0</v>
      </c>
      <c r="O62" s="883" t="s">
        <v>523</v>
      </c>
      <c r="P62" s="122">
        <v>0</v>
      </c>
      <c r="Q62" s="883" t="s">
        <v>331</v>
      </c>
      <c r="R62" s="122">
        <v>0</v>
      </c>
      <c r="S62" s="883" t="s">
        <v>523</v>
      </c>
      <c r="T62" s="610" t="s">
        <v>5206</v>
      </c>
      <c r="U62" s="1013" t="s">
        <v>523</v>
      </c>
      <c r="V62" s="610" t="s">
        <v>5206</v>
      </c>
      <c r="W62" s="81" t="str">
        <f>[27]Questionnaire!D87</f>
        <v>Film Studio</v>
      </c>
      <c r="X62" s="610" t="str">
        <f>[5]Questionnaire!C141</f>
        <v>Name</v>
      </c>
      <c r="Y62" s="610" t="str">
        <f>[5]Questionnaire!D141</f>
        <v>Financial Service</v>
      </c>
      <c r="Z62" s="81" t="str">
        <f>[28]Questionnaire!C111</f>
        <v>Name</v>
      </c>
      <c r="AA62" s="81" t="str">
        <f>[28]Questionnaire!D111</f>
        <v>Financial Service</v>
      </c>
    </row>
    <row r="63" spans="1:27" ht="45" customHeight="1">
      <c r="A63" s="88" t="s">
        <v>2924</v>
      </c>
      <c r="B63" s="183">
        <v>0</v>
      </c>
      <c r="C63" s="867">
        <v>0</v>
      </c>
      <c r="D63" s="183">
        <v>0</v>
      </c>
      <c r="E63" s="867">
        <v>0</v>
      </c>
      <c r="F63" s="183">
        <v>0</v>
      </c>
      <c r="G63" s="867">
        <v>0</v>
      </c>
      <c r="H63" s="1042">
        <v>0</v>
      </c>
      <c r="I63" s="1041">
        <v>0</v>
      </c>
      <c r="J63" s="1042">
        <v>0</v>
      </c>
      <c r="K63" s="859" t="s">
        <v>331</v>
      </c>
      <c r="L63" s="1042">
        <v>0</v>
      </c>
      <c r="M63" s="1041" t="s">
        <v>520</v>
      </c>
      <c r="N63" s="122">
        <v>0</v>
      </c>
      <c r="O63" s="883" t="s">
        <v>523</v>
      </c>
      <c r="P63" s="122">
        <v>0</v>
      </c>
      <c r="Q63" s="883" t="s">
        <v>521</v>
      </c>
      <c r="R63" s="122">
        <v>0</v>
      </c>
      <c r="S63" s="883" t="s">
        <v>523</v>
      </c>
      <c r="T63" s="610" t="s">
        <v>5206</v>
      </c>
      <c r="U63" s="1013" t="s">
        <v>521</v>
      </c>
      <c r="V63" s="610" t="s">
        <v>5206</v>
      </c>
      <c r="W63" s="81" t="str">
        <f>[27]Questionnaire!D88</f>
        <v>Film Studio</v>
      </c>
      <c r="X63" s="610" t="str">
        <f>[5]Questionnaire!C142</f>
        <v>Name</v>
      </c>
      <c r="Y63" s="610" t="str">
        <f>[5]Questionnaire!D142</f>
        <v>Film Studio</v>
      </c>
      <c r="Z63" s="81" t="str">
        <f>[28]Questionnaire!C112</f>
        <v>Name</v>
      </c>
      <c r="AA63" s="81" t="str">
        <f>[28]Questionnaire!D112</f>
        <v>Auto</v>
      </c>
    </row>
    <row r="64" spans="1:27" ht="30" customHeight="1">
      <c r="A64" s="88" t="s">
        <v>2925</v>
      </c>
      <c r="B64" s="183">
        <v>0</v>
      </c>
      <c r="C64" s="867">
        <v>0</v>
      </c>
      <c r="D64" s="183">
        <v>0</v>
      </c>
      <c r="E64" s="867">
        <v>0</v>
      </c>
      <c r="F64" s="183">
        <v>0</v>
      </c>
      <c r="G64" s="867">
        <v>0</v>
      </c>
      <c r="H64" s="1042">
        <v>0</v>
      </c>
      <c r="I64" s="1041">
        <v>0</v>
      </c>
      <c r="J64" s="1042">
        <v>0</v>
      </c>
      <c r="K64" s="859" t="s">
        <v>518</v>
      </c>
      <c r="L64" s="1042">
        <v>0</v>
      </c>
      <c r="M64" s="1041" t="s">
        <v>518</v>
      </c>
      <c r="N64" s="122">
        <v>0</v>
      </c>
      <c r="O64" s="883" t="s">
        <v>523</v>
      </c>
      <c r="P64" s="122">
        <v>0</v>
      </c>
      <c r="Q64" s="883" t="s">
        <v>523</v>
      </c>
      <c r="R64" s="122">
        <v>0</v>
      </c>
      <c r="S64" s="883" t="s">
        <v>523</v>
      </c>
      <c r="T64" s="610" t="s">
        <v>5206</v>
      </c>
      <c r="U64" s="1013" t="s">
        <v>523</v>
      </c>
      <c r="V64" s="610" t="s">
        <v>5206</v>
      </c>
      <c r="W64" s="81" t="str">
        <f>[27]Questionnaire!D89</f>
        <v>Film Studio</v>
      </c>
      <c r="X64" s="610" t="str">
        <f>[5]Questionnaire!C143</f>
        <v>Name</v>
      </c>
      <c r="Y64" s="610" t="str">
        <f>[5]Questionnaire!D143</f>
        <v>Film Studio</v>
      </c>
      <c r="Z64" s="81" t="str">
        <f>[28]Questionnaire!C113</f>
        <v>Name</v>
      </c>
      <c r="AA64" s="81" t="str">
        <f>[28]Questionnaire!D113</f>
        <v>Financial Service</v>
      </c>
    </row>
    <row r="65" spans="1:27" ht="30" customHeight="1">
      <c r="A65" s="88" t="s">
        <v>2926</v>
      </c>
      <c r="B65" s="183">
        <v>0</v>
      </c>
      <c r="C65" s="867">
        <v>0</v>
      </c>
      <c r="D65" s="183">
        <v>0</v>
      </c>
      <c r="E65" s="867">
        <v>0</v>
      </c>
      <c r="F65" s="183">
        <v>0</v>
      </c>
      <c r="G65" s="867">
        <v>0</v>
      </c>
      <c r="H65" s="1042">
        <v>0</v>
      </c>
      <c r="I65" s="1041">
        <v>0</v>
      </c>
      <c r="J65" s="1042">
        <v>0</v>
      </c>
      <c r="K65" s="859" t="s">
        <v>249</v>
      </c>
      <c r="L65" s="1042">
        <v>0</v>
      </c>
      <c r="M65" s="1041" t="s">
        <v>249</v>
      </c>
      <c r="N65" s="122">
        <v>0</v>
      </c>
      <c r="O65" s="883" t="s">
        <v>521</v>
      </c>
      <c r="P65" s="122">
        <v>0</v>
      </c>
      <c r="Q65" s="883" t="s">
        <v>523</v>
      </c>
      <c r="R65" s="122">
        <v>0</v>
      </c>
      <c r="S65" s="883" t="s">
        <v>147</v>
      </c>
      <c r="T65" s="610" t="s">
        <v>5206</v>
      </c>
      <c r="U65" s="1013" t="s">
        <v>523</v>
      </c>
      <c r="V65" s="610" t="s">
        <v>5206</v>
      </c>
      <c r="W65" s="81" t="str">
        <f>[27]Questionnaire!D90</f>
        <v>Film Studio</v>
      </c>
      <c r="X65" s="610" t="str">
        <f>[5]Questionnaire!C144</f>
        <v>Name</v>
      </c>
      <c r="Y65" s="610" t="str">
        <f>[5]Questionnaire!D144</f>
        <v>Film Studio</v>
      </c>
      <c r="Z65" s="81" t="str">
        <f>[28]Questionnaire!C114</f>
        <v>Name</v>
      </c>
      <c r="AA65" s="81" t="str">
        <f>[28]Questionnaire!D114</f>
        <v>Film Studio</v>
      </c>
    </row>
    <row r="66" spans="1:27" ht="30" customHeight="1">
      <c r="A66" s="88" t="s">
        <v>2927</v>
      </c>
      <c r="B66" s="183">
        <v>0</v>
      </c>
      <c r="C66" s="867">
        <v>0</v>
      </c>
      <c r="D66" s="183">
        <v>0</v>
      </c>
      <c r="E66" s="867">
        <v>0</v>
      </c>
      <c r="F66" s="183">
        <v>0</v>
      </c>
      <c r="G66" s="867">
        <v>0</v>
      </c>
      <c r="H66" s="1042">
        <v>0</v>
      </c>
      <c r="I66" s="1041">
        <v>0</v>
      </c>
      <c r="J66" s="1042">
        <v>0</v>
      </c>
      <c r="K66" s="859" t="s">
        <v>521</v>
      </c>
      <c r="L66" s="1042">
        <v>0</v>
      </c>
      <c r="M66" s="1041" t="s">
        <v>521</v>
      </c>
      <c r="N66" s="122">
        <v>0</v>
      </c>
      <c r="O66" s="883" t="s">
        <v>780</v>
      </c>
      <c r="P66" s="122">
        <v>0</v>
      </c>
      <c r="Q66" s="883" t="s">
        <v>523</v>
      </c>
      <c r="R66" s="122">
        <v>0</v>
      </c>
      <c r="S66" s="883" t="s">
        <v>523</v>
      </c>
      <c r="T66" s="610" t="s">
        <v>5206</v>
      </c>
      <c r="U66" s="1013" t="s">
        <v>523</v>
      </c>
      <c r="V66" s="610" t="s">
        <v>5206</v>
      </c>
      <c r="W66" s="81" t="str">
        <f>[27]Questionnaire!D91</f>
        <v>Auto</v>
      </c>
      <c r="X66" s="610" t="str">
        <f>[5]Questionnaire!C145</f>
        <v>Name</v>
      </c>
      <c r="Y66" s="610" t="str">
        <f>[5]Questionnaire!D145</f>
        <v>Film Studio</v>
      </c>
      <c r="Z66" s="81" t="str">
        <f>[28]Questionnaire!C115</f>
        <v>Name</v>
      </c>
      <c r="AA66" s="81" t="str">
        <f>[28]Questionnaire!D115</f>
        <v>Film Studio</v>
      </c>
    </row>
    <row r="67" spans="1:27" ht="30">
      <c r="A67" s="88" t="s">
        <v>2928</v>
      </c>
      <c r="B67" s="183">
        <v>0</v>
      </c>
      <c r="C67" s="867">
        <v>0</v>
      </c>
      <c r="D67" s="183">
        <v>0</v>
      </c>
      <c r="E67" s="867">
        <v>0</v>
      </c>
      <c r="F67" s="183">
        <v>0</v>
      </c>
      <c r="G67" s="867">
        <v>0</v>
      </c>
      <c r="H67" s="1042">
        <v>0</v>
      </c>
      <c r="I67" s="1041">
        <v>0</v>
      </c>
      <c r="J67" s="1042">
        <v>0</v>
      </c>
      <c r="K67" s="859" t="s">
        <v>160</v>
      </c>
      <c r="L67" s="1042">
        <v>0</v>
      </c>
      <c r="M67" s="1041" t="s">
        <v>783</v>
      </c>
      <c r="N67" s="122">
        <v>0</v>
      </c>
      <c r="O67" s="883" t="s">
        <v>523</v>
      </c>
      <c r="P67" s="122">
        <v>0</v>
      </c>
      <c r="Q67" s="883" t="s">
        <v>523</v>
      </c>
      <c r="R67" s="122">
        <v>0</v>
      </c>
      <c r="S67" s="883" t="s">
        <v>523</v>
      </c>
      <c r="T67" s="610" t="s">
        <v>5206</v>
      </c>
      <c r="U67" s="1013" t="s">
        <v>331</v>
      </c>
      <c r="V67" s="610" t="s">
        <v>5206</v>
      </c>
      <c r="W67" s="81" t="str">
        <f>[27]Questionnaire!D92</f>
        <v>Film Studio</v>
      </c>
      <c r="X67" s="610" t="str">
        <f>[5]Questionnaire!C146</f>
        <v>Name</v>
      </c>
      <c r="Y67" s="610" t="str">
        <f>[5]Questionnaire!D146</f>
        <v>Auto</v>
      </c>
      <c r="Z67" s="81" t="str">
        <f>[28]Questionnaire!C116</f>
        <v>Name</v>
      </c>
      <c r="AA67" s="81" t="str">
        <f>[28]Questionnaire!D116</f>
        <v>Confection</v>
      </c>
    </row>
    <row r="68" spans="1:27">
      <c r="A68" s="88" t="s">
        <v>2929</v>
      </c>
      <c r="B68" s="183">
        <v>0</v>
      </c>
      <c r="C68" s="867">
        <v>0</v>
      </c>
      <c r="D68" s="183">
        <v>0</v>
      </c>
      <c r="E68" s="867">
        <v>0</v>
      </c>
      <c r="F68" s="183">
        <v>0</v>
      </c>
      <c r="G68" s="867">
        <v>0</v>
      </c>
      <c r="H68" s="1042">
        <v>0</v>
      </c>
      <c r="I68" s="1041">
        <v>0</v>
      </c>
      <c r="J68" s="1042">
        <v>0</v>
      </c>
      <c r="K68" s="859" t="s">
        <v>2719</v>
      </c>
      <c r="L68" s="1042">
        <v>0</v>
      </c>
      <c r="M68" s="1041" t="s">
        <v>181</v>
      </c>
      <c r="N68" s="122">
        <v>0</v>
      </c>
      <c r="O68" s="883" t="s">
        <v>147</v>
      </c>
      <c r="P68" s="122">
        <v>0</v>
      </c>
      <c r="Q68" s="883" t="s">
        <v>181</v>
      </c>
      <c r="R68" s="122">
        <v>0</v>
      </c>
      <c r="S68" s="883" t="s">
        <v>518</v>
      </c>
      <c r="T68" s="610" t="s">
        <v>5206</v>
      </c>
      <c r="U68" s="1013" t="s">
        <v>523</v>
      </c>
      <c r="V68" s="610" t="s">
        <v>5206</v>
      </c>
      <c r="W68" s="81" t="str">
        <f>[27]Questionnaire!D93</f>
        <v>Media</v>
      </c>
      <c r="X68" s="610" t="str">
        <f>[5]Questionnaire!C147</f>
        <v>Name</v>
      </c>
      <c r="Y68" s="610" t="str">
        <f>[5]Questionnaire!D147</f>
        <v>Auto</v>
      </c>
      <c r="Z68" s="81" t="str">
        <f>[28]Questionnaire!C117</f>
        <v>Name</v>
      </c>
      <c r="AA68" s="81" t="str">
        <f>[28]Questionnaire!D117</f>
        <v>Film Studio</v>
      </c>
    </row>
    <row r="69" spans="1:27" ht="30">
      <c r="A69" s="88" t="s">
        <v>2930</v>
      </c>
      <c r="B69" s="183">
        <v>0</v>
      </c>
      <c r="C69" s="867">
        <v>0</v>
      </c>
      <c r="D69" s="183">
        <v>0</v>
      </c>
      <c r="E69" s="867">
        <v>0</v>
      </c>
      <c r="F69" s="183">
        <v>0</v>
      </c>
      <c r="G69" s="867">
        <v>0</v>
      </c>
      <c r="H69" s="1042">
        <v>0</v>
      </c>
      <c r="I69" s="1041">
        <v>0</v>
      </c>
      <c r="J69" s="1042">
        <v>0</v>
      </c>
      <c r="K69" s="859" t="s">
        <v>783</v>
      </c>
      <c r="L69" s="1042">
        <v>0</v>
      </c>
      <c r="M69" s="1041" t="s">
        <v>3081</v>
      </c>
      <c r="N69" s="122">
        <v>0</v>
      </c>
      <c r="O69" s="883" t="s">
        <v>147</v>
      </c>
      <c r="P69" s="122">
        <v>0</v>
      </c>
      <c r="Q69" s="883" t="s">
        <v>523</v>
      </c>
      <c r="R69" s="122">
        <v>0</v>
      </c>
      <c r="S69" s="883" t="s">
        <v>523</v>
      </c>
      <c r="T69" s="610" t="s">
        <v>5206</v>
      </c>
      <c r="U69" s="1013" t="s">
        <v>523</v>
      </c>
      <c r="V69" s="610" t="s">
        <v>5206</v>
      </c>
      <c r="W69" s="81" t="str">
        <f>[27]Questionnaire!D94</f>
        <v>Auto</v>
      </c>
      <c r="X69" s="610" t="str">
        <f>[5]Questionnaire!C148</f>
        <v>Name</v>
      </c>
      <c r="Y69" s="610" t="str">
        <f>[5]Questionnaire!D148</f>
        <v>Film Studio</v>
      </c>
      <c r="Z69" s="81" t="str">
        <f>[28]Questionnaire!C118</f>
        <v>Name</v>
      </c>
      <c r="AA69" s="81" t="str">
        <f>[28]Questionnaire!D118</f>
        <v>Film Studio</v>
      </c>
    </row>
    <row r="70" spans="1:27" ht="30">
      <c r="A70" s="88" t="s">
        <v>2931</v>
      </c>
      <c r="B70" s="183">
        <v>0</v>
      </c>
      <c r="C70" s="867">
        <v>0</v>
      </c>
      <c r="D70" s="183">
        <v>0</v>
      </c>
      <c r="E70" s="867">
        <v>0</v>
      </c>
      <c r="F70" s="183">
        <v>0</v>
      </c>
      <c r="G70" s="867">
        <v>0</v>
      </c>
      <c r="H70" s="1042">
        <v>0</v>
      </c>
      <c r="I70" s="1041">
        <v>0</v>
      </c>
      <c r="J70" s="1042">
        <v>0</v>
      </c>
      <c r="K70" s="859" t="s">
        <v>2720</v>
      </c>
      <c r="L70" s="1042">
        <v>0</v>
      </c>
      <c r="M70" s="1041" t="s">
        <v>3082</v>
      </c>
      <c r="N70" s="122">
        <v>0</v>
      </c>
      <c r="O70" s="883" t="s">
        <v>3628</v>
      </c>
      <c r="P70" s="122">
        <v>0</v>
      </c>
      <c r="Q70" s="883" t="s">
        <v>523</v>
      </c>
      <c r="R70" s="122">
        <v>0</v>
      </c>
      <c r="S70" s="883" t="s">
        <v>147</v>
      </c>
      <c r="T70" s="610" t="s">
        <v>5206</v>
      </c>
      <c r="U70" s="1013" t="s">
        <v>523</v>
      </c>
      <c r="V70" s="610" t="s">
        <v>5206</v>
      </c>
      <c r="W70" s="81" t="str">
        <f>[27]Questionnaire!D95</f>
        <v>Auto</v>
      </c>
      <c r="X70" s="610" t="str">
        <f>[5]Questionnaire!C149</f>
        <v>Name</v>
      </c>
      <c r="Y70" s="610" t="str">
        <f>[5]Questionnaire!D149</f>
        <v>Film Studio</v>
      </c>
      <c r="Z70" s="81" t="str">
        <f>[28]Questionnaire!C119</f>
        <v>Name</v>
      </c>
      <c r="AA70" s="81" t="str">
        <f>[28]Questionnaire!D119</f>
        <v>Film Studio</v>
      </c>
    </row>
    <row r="71" spans="1:27">
      <c r="A71" s="126"/>
      <c r="B71" s="89"/>
      <c r="C71" s="89"/>
      <c r="D71" s="125"/>
      <c r="E71" s="89"/>
      <c r="F71" s="125"/>
      <c r="G71" s="125"/>
      <c r="H71" s="121"/>
      <c r="I71" s="121"/>
      <c r="J71" s="121"/>
      <c r="K71" s="121"/>
      <c r="L71" s="89"/>
      <c r="M71" s="89"/>
      <c r="N71" s="102"/>
      <c r="O71" s="102"/>
      <c r="P71" s="102"/>
      <c r="Q71" s="102"/>
      <c r="R71" s="89"/>
      <c r="S71" s="89"/>
      <c r="T71" s="611"/>
      <c r="U71" s="611"/>
      <c r="V71" s="611"/>
      <c r="X71" s="611"/>
    </row>
    <row r="72" spans="1:27">
      <c r="A72" s="126"/>
      <c r="B72" s="146"/>
      <c r="C72" s="125"/>
      <c r="D72" s="125"/>
      <c r="E72" s="125"/>
      <c r="F72" s="125"/>
      <c r="G72" s="125"/>
      <c r="H72" s="121"/>
      <c r="I72" s="121"/>
      <c r="J72" s="121"/>
      <c r="K72" s="121"/>
      <c r="L72" s="89"/>
      <c r="M72" s="89"/>
      <c r="N72" s="102"/>
      <c r="O72" s="102"/>
      <c r="P72" s="102"/>
      <c r="Q72" s="102"/>
      <c r="R72" s="89"/>
      <c r="S72" s="89"/>
      <c r="T72" s="611"/>
      <c r="U72" s="611"/>
    </row>
    <row r="73" spans="1:27" ht="15.75" customHeight="1">
      <c r="A73" s="83"/>
      <c r="B73" s="1460">
        <v>2010</v>
      </c>
      <c r="C73" s="1460"/>
      <c r="D73" s="1460">
        <v>2011</v>
      </c>
      <c r="E73" s="1460"/>
      <c r="F73" s="1460" t="s">
        <v>1185</v>
      </c>
      <c r="G73" s="1460"/>
      <c r="H73" s="1464">
        <v>2012</v>
      </c>
      <c r="I73" s="1464"/>
      <c r="J73" s="1464" t="s">
        <v>2325</v>
      </c>
      <c r="K73" s="1464"/>
      <c r="L73" s="1464" t="s">
        <v>2913</v>
      </c>
      <c r="M73" s="1464"/>
      <c r="N73" s="1464" t="s">
        <v>3553</v>
      </c>
      <c r="O73" s="1464"/>
      <c r="P73" s="1464" t="s">
        <v>4165</v>
      </c>
      <c r="Q73" s="1464"/>
      <c r="R73" s="1464" t="s">
        <v>4674</v>
      </c>
      <c r="S73" s="1464"/>
      <c r="T73" s="1460" t="s">
        <v>4675</v>
      </c>
      <c r="U73" s="1463"/>
      <c r="V73" s="1464" t="s">
        <v>5846</v>
      </c>
      <c r="W73" s="1464"/>
      <c r="X73" s="1464" t="s">
        <v>6494</v>
      </c>
      <c r="Y73" s="1464"/>
      <c r="Z73" s="1472" t="s">
        <v>6914</v>
      </c>
      <c r="AA73" s="1472"/>
    </row>
    <row r="74" spans="1:27" ht="15.75">
      <c r="A74" s="83" t="s">
        <v>68</v>
      </c>
      <c r="B74" s="781" t="s">
        <v>95</v>
      </c>
      <c r="C74" s="781" t="s">
        <v>96</v>
      </c>
      <c r="D74" s="781" t="s">
        <v>95</v>
      </c>
      <c r="E74" s="781" t="s">
        <v>96</v>
      </c>
      <c r="F74" s="781" t="s">
        <v>95</v>
      </c>
      <c r="G74" s="781" t="s">
        <v>96</v>
      </c>
      <c r="H74" s="782" t="s">
        <v>95</v>
      </c>
      <c r="I74" s="782" t="s">
        <v>96</v>
      </c>
      <c r="J74" s="782" t="s">
        <v>95</v>
      </c>
      <c r="K74" s="782" t="s">
        <v>96</v>
      </c>
      <c r="L74" s="782" t="s">
        <v>95</v>
      </c>
      <c r="M74" s="782" t="s">
        <v>96</v>
      </c>
      <c r="N74" s="782" t="s">
        <v>95</v>
      </c>
      <c r="O74" s="782" t="s">
        <v>96</v>
      </c>
      <c r="P74" s="782" t="s">
        <v>95</v>
      </c>
      <c r="Q74" s="782" t="s">
        <v>96</v>
      </c>
      <c r="R74" s="782" t="s">
        <v>95</v>
      </c>
      <c r="S74" s="782" t="s">
        <v>96</v>
      </c>
      <c r="T74" s="1348" t="s">
        <v>95</v>
      </c>
      <c r="U74" s="1351" t="s">
        <v>96</v>
      </c>
      <c r="V74" s="1349" t="s">
        <v>95</v>
      </c>
      <c r="W74" s="1349" t="s">
        <v>96</v>
      </c>
      <c r="X74" s="1349" t="s">
        <v>95</v>
      </c>
      <c r="Y74" s="1349" t="s">
        <v>96</v>
      </c>
      <c r="Z74" s="785" t="s">
        <v>95</v>
      </c>
      <c r="AA74" s="785" t="s">
        <v>96</v>
      </c>
    </row>
    <row r="75" spans="1:27" ht="30">
      <c r="A75" s="88" t="s">
        <v>2922</v>
      </c>
      <c r="B75" s="183" t="s">
        <v>114</v>
      </c>
      <c r="C75" s="867" t="s">
        <v>518</v>
      </c>
      <c r="D75" s="183">
        <v>0</v>
      </c>
      <c r="E75" s="867" t="s">
        <v>147</v>
      </c>
      <c r="F75" s="183">
        <v>0</v>
      </c>
      <c r="G75" s="867" t="s">
        <v>147</v>
      </c>
      <c r="H75" s="1042">
        <v>0</v>
      </c>
      <c r="I75" s="1041" t="s">
        <v>519</v>
      </c>
      <c r="J75" s="1042">
        <v>0</v>
      </c>
      <c r="K75" s="859" t="s">
        <v>331</v>
      </c>
      <c r="L75" s="1042">
        <v>0</v>
      </c>
      <c r="M75" s="859" t="s">
        <v>331</v>
      </c>
      <c r="N75" s="122">
        <v>0</v>
      </c>
      <c r="O75" s="859" t="s">
        <v>521</v>
      </c>
      <c r="P75" s="122">
        <v>0</v>
      </c>
      <c r="Q75" s="883" t="s">
        <v>519</v>
      </c>
      <c r="R75" s="122">
        <v>0</v>
      </c>
      <c r="S75" s="883" t="s">
        <v>5328</v>
      </c>
      <c r="T75" s="613" t="s">
        <v>5206</v>
      </c>
      <c r="U75" s="1031" t="s">
        <v>4903</v>
      </c>
      <c r="V75" s="613" t="s">
        <v>5206</v>
      </c>
      <c r="W75" s="81" t="str">
        <f>[27]Questionnaire!D103</f>
        <v>Media</v>
      </c>
      <c r="X75" s="613" t="str">
        <f>[5]Questionnaire!C157</f>
        <v>Name</v>
      </c>
      <c r="Y75" s="613" t="str">
        <f>[5]Questionnaire!D157</f>
        <v>Financial Service</v>
      </c>
      <c r="Z75" s="81" t="str">
        <f>[28]Questionnaire!C133</f>
        <v>Name</v>
      </c>
      <c r="AA75" s="81" t="str">
        <f>[28]Questionnaire!D133</f>
        <v>Auto</v>
      </c>
    </row>
    <row r="76" spans="1:27" ht="30">
      <c r="A76" s="88" t="s">
        <v>2923</v>
      </c>
      <c r="B76" s="183" t="s">
        <v>114</v>
      </c>
      <c r="C76" s="867" t="s">
        <v>331</v>
      </c>
      <c r="D76" s="183">
        <v>0</v>
      </c>
      <c r="E76" s="867" t="s">
        <v>518</v>
      </c>
      <c r="F76" s="183">
        <v>0</v>
      </c>
      <c r="G76" s="867" t="s">
        <v>2909</v>
      </c>
      <c r="H76" s="1042">
        <v>0</v>
      </c>
      <c r="I76" s="1041" t="s">
        <v>674</v>
      </c>
      <c r="J76" s="1042">
        <v>0</v>
      </c>
      <c r="K76" s="859" t="s">
        <v>783</v>
      </c>
      <c r="L76" s="1042">
        <v>0</v>
      </c>
      <c r="M76" s="1041" t="s">
        <v>518</v>
      </c>
      <c r="N76" s="122">
        <v>0</v>
      </c>
      <c r="O76" s="883" t="s">
        <v>3629</v>
      </c>
      <c r="P76" s="122">
        <v>0</v>
      </c>
      <c r="Q76" s="883" t="s">
        <v>331</v>
      </c>
      <c r="R76" s="122">
        <v>0</v>
      </c>
      <c r="S76" s="883" t="s">
        <v>5329</v>
      </c>
      <c r="T76" s="613" t="s">
        <v>5206</v>
      </c>
      <c r="U76" s="1031" t="s">
        <v>147</v>
      </c>
      <c r="V76" s="613" t="s">
        <v>5206</v>
      </c>
      <c r="W76" s="81" t="str">
        <f>[27]Questionnaire!D104</f>
        <v>Beverage-Soft Drink</v>
      </c>
      <c r="X76" s="613" t="str">
        <f>[5]Questionnaire!C158</f>
        <v>Name</v>
      </c>
      <c r="Y76" s="613" t="str">
        <f>[5]Questionnaire!D158</f>
        <v>Auto</v>
      </c>
      <c r="Z76" s="81" t="str">
        <f>[28]Questionnaire!C134</f>
        <v>Name</v>
      </c>
      <c r="AA76" s="81" t="str">
        <f>[28]Questionnaire!D134</f>
        <v>Financial Service</v>
      </c>
    </row>
    <row r="77" spans="1:27" ht="30">
      <c r="A77" s="88" t="s">
        <v>2924</v>
      </c>
      <c r="B77" s="183" t="s">
        <v>114</v>
      </c>
      <c r="C77" s="867" t="s">
        <v>519</v>
      </c>
      <c r="D77" s="183">
        <v>0</v>
      </c>
      <c r="E77" s="867" t="s">
        <v>160</v>
      </c>
      <c r="F77" s="183">
        <v>0</v>
      </c>
      <c r="G77" s="867" t="s">
        <v>181</v>
      </c>
      <c r="H77" s="1042">
        <v>0</v>
      </c>
      <c r="I77" s="1041" t="s">
        <v>1603</v>
      </c>
      <c r="J77" s="1042">
        <v>0</v>
      </c>
      <c r="K77" s="859" t="s">
        <v>519</v>
      </c>
      <c r="L77" s="1042">
        <v>0</v>
      </c>
      <c r="M77" s="1041" t="s">
        <v>520</v>
      </c>
      <c r="N77" s="122">
        <v>0</v>
      </c>
      <c r="O77" s="883" t="s">
        <v>3630</v>
      </c>
      <c r="P77" s="122">
        <v>0</v>
      </c>
      <c r="Q77" s="883" t="s">
        <v>521</v>
      </c>
      <c r="R77" s="122">
        <v>0</v>
      </c>
      <c r="S77" s="883" t="s">
        <v>674</v>
      </c>
      <c r="T77" s="613" t="s">
        <v>5206</v>
      </c>
      <c r="U77" s="1031" t="s">
        <v>181</v>
      </c>
      <c r="V77" s="613" t="s">
        <v>5206</v>
      </c>
      <c r="W77" s="81" t="str">
        <f>[27]Questionnaire!D105</f>
        <v>Financial Service</v>
      </c>
      <c r="X77" s="613" t="str">
        <f>[5]Questionnaire!C159</f>
        <v>Name</v>
      </c>
      <c r="Y77" s="613" t="str">
        <f>[5]Questionnaire!D159</f>
        <v>Beverage - Soft Drink</v>
      </c>
      <c r="Z77" s="81" t="str">
        <f>[28]Questionnaire!C135</f>
        <v>Name</v>
      </c>
      <c r="AA77" s="81" t="str">
        <f>[28]Questionnaire!D135</f>
        <v>Auto</v>
      </c>
    </row>
    <row r="78" spans="1:27">
      <c r="A78" s="88" t="s">
        <v>2925</v>
      </c>
      <c r="B78" s="183" t="s">
        <v>114</v>
      </c>
      <c r="C78" s="867" t="s">
        <v>520</v>
      </c>
      <c r="D78" s="183">
        <v>0</v>
      </c>
      <c r="E78" s="867" t="s">
        <v>781</v>
      </c>
      <c r="F78" s="183">
        <v>0</v>
      </c>
      <c r="G78" s="867" t="s">
        <v>523</v>
      </c>
      <c r="H78" s="1042">
        <v>0</v>
      </c>
      <c r="I78" s="1041" t="s">
        <v>1604</v>
      </c>
      <c r="J78" s="1042">
        <v>0</v>
      </c>
      <c r="K78" s="859" t="s">
        <v>520</v>
      </c>
      <c r="L78" s="1042">
        <v>0</v>
      </c>
      <c r="M78" s="1041" t="s">
        <v>249</v>
      </c>
      <c r="N78" s="122">
        <v>0</v>
      </c>
      <c r="O78" s="883" t="s">
        <v>2912</v>
      </c>
      <c r="P78" s="122">
        <v>0</v>
      </c>
      <c r="Q78" s="883" t="s">
        <v>518</v>
      </c>
      <c r="R78" s="122">
        <v>0</v>
      </c>
      <c r="S78" s="883" t="s">
        <v>147</v>
      </c>
      <c r="T78" s="613" t="s">
        <v>5206</v>
      </c>
      <c r="U78" s="1031" t="s">
        <v>521</v>
      </c>
      <c r="V78" s="613" t="s">
        <v>5206</v>
      </c>
      <c r="W78" s="81" t="str">
        <f>[27]Questionnaire!D106</f>
        <v>Auto</v>
      </c>
      <c r="X78" s="613" t="str">
        <f>[5]Questionnaire!C160</f>
        <v>Name</v>
      </c>
      <c r="Y78" s="613" t="str">
        <f>[5]Questionnaire!D160</f>
        <v>Financial Service</v>
      </c>
      <c r="Z78" s="81" t="str">
        <f>[28]Questionnaire!C136</f>
        <v>Name</v>
      </c>
      <c r="AA78" s="81" t="str">
        <f>[28]Questionnaire!D136</f>
        <v>Beverage Non-Alcoholic</v>
      </c>
    </row>
    <row r="79" spans="1:27" ht="30">
      <c r="A79" s="88" t="s">
        <v>2926</v>
      </c>
      <c r="B79" s="183" t="s">
        <v>114</v>
      </c>
      <c r="C79" s="867" t="s">
        <v>521</v>
      </c>
      <c r="D79" s="183">
        <v>0</v>
      </c>
      <c r="E79" s="867" t="s">
        <v>782</v>
      </c>
      <c r="F79" s="183">
        <v>0</v>
      </c>
      <c r="G79" s="867" t="s">
        <v>2910</v>
      </c>
      <c r="H79" s="1042">
        <v>0</v>
      </c>
      <c r="I79" s="1041" t="s">
        <v>1605</v>
      </c>
      <c r="J79" s="1042">
        <v>0</v>
      </c>
      <c r="K79" s="859" t="s">
        <v>518</v>
      </c>
      <c r="L79" s="1042">
        <v>0</v>
      </c>
      <c r="M79" s="1041" t="s">
        <v>783</v>
      </c>
      <c r="N79" s="122">
        <v>0</v>
      </c>
      <c r="O79" s="883" t="s">
        <v>147</v>
      </c>
      <c r="P79" s="122">
        <v>0</v>
      </c>
      <c r="Q79" s="883" t="s">
        <v>524</v>
      </c>
      <c r="R79" s="122">
        <v>0</v>
      </c>
      <c r="S79" s="883" t="s">
        <v>147</v>
      </c>
      <c r="T79" s="613" t="s">
        <v>5206</v>
      </c>
      <c r="U79" s="1031" t="s">
        <v>147</v>
      </c>
      <c r="V79" s="613" t="s">
        <v>5206</v>
      </c>
      <c r="W79" s="81" t="str">
        <f>[27]Questionnaire!D107</f>
        <v>Auto</v>
      </c>
      <c r="X79" s="613" t="str">
        <f>[5]Questionnaire!C161</f>
        <v>Name</v>
      </c>
      <c r="Y79" s="613" t="str">
        <f>[5]Questionnaire!D161</f>
        <v>Auto</v>
      </c>
      <c r="Z79" s="81" t="str">
        <f>[28]Questionnaire!C137</f>
        <v>Name</v>
      </c>
      <c r="AA79" s="81" t="str">
        <f>[28]Questionnaire!D137</f>
        <v>Financial Service</v>
      </c>
    </row>
    <row r="80" spans="1:27" ht="30">
      <c r="A80" s="88" t="s">
        <v>2927</v>
      </c>
      <c r="B80" s="183" t="s">
        <v>114</v>
      </c>
      <c r="C80" s="867" t="s">
        <v>160</v>
      </c>
      <c r="D80" s="183">
        <v>0</v>
      </c>
      <c r="E80" s="867" t="s">
        <v>674</v>
      </c>
      <c r="F80" s="183">
        <v>0</v>
      </c>
      <c r="G80" s="867" t="s">
        <v>2911</v>
      </c>
      <c r="H80" s="1042">
        <v>0</v>
      </c>
      <c r="I80" s="1041" t="s">
        <v>160</v>
      </c>
      <c r="J80" s="1042">
        <v>0</v>
      </c>
      <c r="K80" s="859" t="s">
        <v>249</v>
      </c>
      <c r="L80" s="1042">
        <v>0</v>
      </c>
      <c r="M80" s="1041" t="s">
        <v>519</v>
      </c>
      <c r="N80" s="122">
        <v>0</v>
      </c>
      <c r="O80" s="883" t="s">
        <v>242</v>
      </c>
      <c r="P80" s="122">
        <v>0</v>
      </c>
      <c r="Q80" s="883" t="s">
        <v>331</v>
      </c>
      <c r="R80" s="122">
        <v>0</v>
      </c>
      <c r="S80" s="883" t="s">
        <v>674</v>
      </c>
      <c r="T80" s="613" t="s">
        <v>5206</v>
      </c>
      <c r="U80" s="1031" t="s">
        <v>2911</v>
      </c>
      <c r="V80" s="613" t="s">
        <v>5206</v>
      </c>
      <c r="W80" s="81" t="str">
        <f>[27]Questionnaire!D108</f>
        <v>Financial Service</v>
      </c>
      <c r="X80" s="613" t="str">
        <f>[5]Questionnaire!C162</f>
        <v>Name</v>
      </c>
      <c r="Y80" s="613" t="str">
        <f>[5]Questionnaire!D162</f>
        <v>Beverage - Alchohol</v>
      </c>
      <c r="Z80" s="81" t="str">
        <f>[28]Questionnaire!C138</f>
        <v>Name</v>
      </c>
      <c r="AA80" s="81" t="str">
        <f>[28]Questionnaire!D138</f>
        <v>Wireless-Telco</v>
      </c>
    </row>
    <row r="81" spans="1:27">
      <c r="A81" s="88" t="s">
        <v>2928</v>
      </c>
      <c r="B81" s="183" t="s">
        <v>114</v>
      </c>
      <c r="C81" s="867" t="s">
        <v>522</v>
      </c>
      <c r="D81" s="183">
        <v>0</v>
      </c>
      <c r="E81" s="867" t="s">
        <v>249</v>
      </c>
      <c r="F81" s="183">
        <v>0</v>
      </c>
      <c r="G81" s="867" t="s">
        <v>781</v>
      </c>
      <c r="H81" s="1042">
        <v>0</v>
      </c>
      <c r="I81" s="1041" t="s">
        <v>209</v>
      </c>
      <c r="J81" s="1042">
        <v>0</v>
      </c>
      <c r="K81" s="859" t="s">
        <v>521</v>
      </c>
      <c r="L81" s="1042">
        <v>0</v>
      </c>
      <c r="M81" s="1041" t="s">
        <v>524</v>
      </c>
      <c r="N81" s="122">
        <v>0</v>
      </c>
      <c r="O81" s="883" t="s">
        <v>521</v>
      </c>
      <c r="P81" s="122">
        <v>0</v>
      </c>
      <c r="Q81" s="883" t="s">
        <v>518</v>
      </c>
      <c r="R81" s="122">
        <v>0</v>
      </c>
      <c r="S81" s="883" t="s">
        <v>147</v>
      </c>
      <c r="T81" s="613" t="s">
        <v>5206</v>
      </c>
      <c r="U81" s="1031" t="s">
        <v>521</v>
      </c>
      <c r="V81" s="613" t="s">
        <v>5206</v>
      </c>
      <c r="W81" s="81" t="str">
        <f>[27]Questionnaire!D109</f>
        <v>Auto</v>
      </c>
      <c r="X81" s="613" t="str">
        <f>[5]Questionnaire!C163</f>
        <v>Name</v>
      </c>
      <c r="Y81" s="613" t="str">
        <f>[5]Questionnaire!D163</f>
        <v>Auto</v>
      </c>
      <c r="Z81" s="81" t="str">
        <f>[28]Questionnaire!C139</f>
        <v>Name</v>
      </c>
      <c r="AA81" s="81" t="str">
        <f>[28]Questionnaire!D139</f>
        <v>Auto</v>
      </c>
    </row>
    <row r="82" spans="1:27">
      <c r="A82" s="88" t="s">
        <v>2929</v>
      </c>
      <c r="B82" s="183" t="s">
        <v>114</v>
      </c>
      <c r="C82" s="867" t="s">
        <v>523</v>
      </c>
      <c r="D82" s="183">
        <v>0</v>
      </c>
      <c r="E82" s="867" t="s">
        <v>181</v>
      </c>
      <c r="F82" s="183">
        <v>0</v>
      </c>
      <c r="G82" s="867" t="s">
        <v>1603</v>
      </c>
      <c r="H82" s="1042">
        <v>0</v>
      </c>
      <c r="I82" s="1041" t="s">
        <v>355</v>
      </c>
      <c r="J82" s="1042">
        <v>0</v>
      </c>
      <c r="K82" s="859" t="s">
        <v>524</v>
      </c>
      <c r="L82" s="1042">
        <v>0</v>
      </c>
      <c r="M82" s="1041" t="s">
        <v>181</v>
      </c>
      <c r="N82" s="122">
        <v>0</v>
      </c>
      <c r="O82" s="883" t="s">
        <v>518</v>
      </c>
      <c r="P82" s="122">
        <v>0</v>
      </c>
      <c r="Q82" s="883" t="s">
        <v>518</v>
      </c>
      <c r="R82" s="122">
        <v>0</v>
      </c>
      <c r="S82" s="883" t="s">
        <v>5330</v>
      </c>
      <c r="T82" s="613" t="s">
        <v>5206</v>
      </c>
      <c r="U82" s="1031" t="s">
        <v>3630</v>
      </c>
      <c r="V82" s="613" t="s">
        <v>5206</v>
      </c>
      <c r="W82" s="81" t="str">
        <f>[27]Questionnaire!D110</f>
        <v>Beverage - Alcohol</v>
      </c>
      <c r="X82" s="613" t="str">
        <f>[5]Questionnaire!C164</f>
        <v>Name</v>
      </c>
      <c r="Y82" s="613" t="str">
        <f>[5]Questionnaire!D164</f>
        <v>Electronics - Tech</v>
      </c>
      <c r="Z82" s="81" t="str">
        <f>[28]Questionnaire!C140</f>
        <v>Name</v>
      </c>
      <c r="AA82" s="81" t="str">
        <f>[28]Questionnaire!D140</f>
        <v>Auto</v>
      </c>
    </row>
    <row r="83" spans="1:27" ht="30">
      <c r="A83" s="88" t="s">
        <v>2930</v>
      </c>
      <c r="B83" s="183" t="s">
        <v>114</v>
      </c>
      <c r="C83" s="867" t="s">
        <v>524</v>
      </c>
      <c r="D83" s="183">
        <v>0</v>
      </c>
      <c r="E83" s="867" t="s">
        <v>783</v>
      </c>
      <c r="F83" s="183">
        <v>0</v>
      </c>
      <c r="G83" s="867" t="s">
        <v>249</v>
      </c>
      <c r="H83" s="1042">
        <v>0</v>
      </c>
      <c r="I83" s="1041" t="s">
        <v>249</v>
      </c>
      <c r="J83" s="1042">
        <v>0</v>
      </c>
      <c r="K83" s="859" t="s">
        <v>181</v>
      </c>
      <c r="L83" s="1042">
        <v>0</v>
      </c>
      <c r="M83" s="1041" t="s">
        <v>521</v>
      </c>
      <c r="N83" s="122">
        <v>0</v>
      </c>
      <c r="O83" s="883" t="s">
        <v>518</v>
      </c>
      <c r="P83" s="122">
        <v>0</v>
      </c>
      <c r="Q83" s="883" t="s">
        <v>521</v>
      </c>
      <c r="R83" s="122">
        <v>0</v>
      </c>
      <c r="S83" s="883" t="s">
        <v>147</v>
      </c>
      <c r="T83" s="613" t="s">
        <v>5206</v>
      </c>
      <c r="U83" s="1031" t="s">
        <v>160</v>
      </c>
      <c r="V83" s="613" t="s">
        <v>5206</v>
      </c>
      <c r="W83" s="81" t="str">
        <f>[27]Questionnaire!D111</f>
        <v>Auto</v>
      </c>
      <c r="X83" s="613" t="str">
        <f>[5]Questionnaire!C165</f>
        <v>Name</v>
      </c>
      <c r="Y83" s="613" t="str">
        <f>[5]Questionnaire!D165</f>
        <v>Loyalty</v>
      </c>
      <c r="Z83" s="81" t="str">
        <f>[28]Questionnaire!C141</f>
        <v>Name</v>
      </c>
      <c r="AA83" s="81" t="str">
        <f>[28]Questionnaire!D141</f>
        <v>Electronics-Tech</v>
      </c>
    </row>
    <row r="84" spans="1:27" ht="30">
      <c r="A84" s="88" t="s">
        <v>2931</v>
      </c>
      <c r="B84" s="183" t="s">
        <v>114</v>
      </c>
      <c r="C84" s="867" t="s">
        <v>525</v>
      </c>
      <c r="D84" s="183">
        <v>0</v>
      </c>
      <c r="E84" s="867" t="s">
        <v>523</v>
      </c>
      <c r="F84" s="183">
        <v>0</v>
      </c>
      <c r="G84" s="867" t="s">
        <v>2912</v>
      </c>
      <c r="H84" s="1042">
        <v>0</v>
      </c>
      <c r="I84" s="1041" t="s">
        <v>181</v>
      </c>
      <c r="J84" s="1042">
        <v>0</v>
      </c>
      <c r="K84" s="859" t="s">
        <v>160</v>
      </c>
      <c r="L84" s="1042">
        <v>0</v>
      </c>
      <c r="M84" s="1041" t="s">
        <v>160</v>
      </c>
      <c r="N84" s="122">
        <v>0</v>
      </c>
      <c r="O84" s="883" t="s">
        <v>3631</v>
      </c>
      <c r="P84" s="122">
        <v>0</v>
      </c>
      <c r="Q84" s="883" t="s">
        <v>518</v>
      </c>
      <c r="R84" s="122">
        <v>0</v>
      </c>
      <c r="S84" s="883" t="s">
        <v>5331</v>
      </c>
      <c r="T84" s="613" t="s">
        <v>5206</v>
      </c>
      <c r="U84" s="1031" t="s">
        <v>4906</v>
      </c>
      <c r="V84" s="613" t="s">
        <v>5206</v>
      </c>
      <c r="W84" s="81" t="str">
        <f>[27]Questionnaire!D112</f>
        <v>Quick Service Restaurant</v>
      </c>
      <c r="X84" s="613" t="str">
        <f>[5]Questionnaire!C166</f>
        <v>Name</v>
      </c>
      <c r="Y84" s="613" t="str">
        <f>[5]Questionnaire!D166</f>
        <v>Wireless Telco</v>
      </c>
      <c r="Z84" s="81" t="str">
        <f>[28]Questionnaire!C142</f>
        <v>Name</v>
      </c>
      <c r="AA84" s="81" t="str">
        <f>[28]Questionnaire!D142</f>
        <v>Electronics-Tech  Toys</v>
      </c>
    </row>
    <row r="85" spans="1:27">
      <c r="A85" s="126"/>
      <c r="B85" s="126"/>
      <c r="C85" s="126"/>
      <c r="D85" s="126"/>
      <c r="E85" s="126"/>
      <c r="F85" s="126"/>
      <c r="G85" s="126"/>
      <c r="H85" s="612"/>
      <c r="I85" s="612"/>
      <c r="J85" s="612"/>
      <c r="K85" s="612"/>
      <c r="L85" s="126"/>
      <c r="M85" s="126"/>
      <c r="N85" s="612"/>
      <c r="O85" s="612"/>
      <c r="P85" s="612"/>
      <c r="Q85" s="612"/>
      <c r="R85" s="126"/>
      <c r="S85" s="126"/>
      <c r="T85" s="611"/>
      <c r="U85" s="611"/>
      <c r="X85" s="613"/>
      <c r="Y85" s="613"/>
    </row>
    <row r="86" spans="1:27">
      <c r="A86" s="126"/>
      <c r="B86" s="89"/>
      <c r="C86" s="89"/>
      <c r="D86" s="125"/>
      <c r="E86" s="89"/>
      <c r="F86" s="125"/>
      <c r="G86" s="125"/>
      <c r="H86" s="121"/>
      <c r="I86" s="121"/>
      <c r="J86" s="121"/>
      <c r="K86" s="121"/>
      <c r="L86" s="89"/>
      <c r="M86" s="89"/>
      <c r="N86" s="102"/>
      <c r="O86" s="102"/>
      <c r="P86" s="102"/>
      <c r="Q86" s="102"/>
      <c r="R86" s="89"/>
      <c r="S86" s="89"/>
      <c r="T86" s="611"/>
      <c r="U86" s="611"/>
    </row>
    <row r="87" spans="1:27" ht="15.75">
      <c r="A87" s="83"/>
      <c r="B87" s="1460">
        <v>2010</v>
      </c>
      <c r="C87" s="1460"/>
      <c r="D87" s="1460">
        <v>2011</v>
      </c>
      <c r="E87" s="1460"/>
      <c r="F87" s="1460" t="s">
        <v>1185</v>
      </c>
      <c r="G87" s="1460"/>
      <c r="H87" s="1464">
        <v>2012</v>
      </c>
      <c r="I87" s="1464"/>
      <c r="J87" s="1464" t="s">
        <v>2325</v>
      </c>
      <c r="K87" s="1464"/>
      <c r="L87" s="1464" t="s">
        <v>2913</v>
      </c>
      <c r="M87" s="1464"/>
      <c r="N87" s="1464" t="s">
        <v>3553</v>
      </c>
      <c r="O87" s="1464"/>
      <c r="P87" s="1464" t="s">
        <v>4165</v>
      </c>
      <c r="Q87" s="1464"/>
      <c r="R87" s="1464" t="s">
        <v>4674</v>
      </c>
      <c r="S87" s="1464"/>
      <c r="T87" s="1460" t="s">
        <v>4675</v>
      </c>
      <c r="U87" s="1463"/>
      <c r="V87" s="1464" t="s">
        <v>5846</v>
      </c>
      <c r="W87" s="1464"/>
      <c r="X87" s="1464" t="s">
        <v>6494</v>
      </c>
      <c r="Y87" s="1464"/>
      <c r="Z87" s="1472" t="s">
        <v>6914</v>
      </c>
      <c r="AA87" s="1472"/>
    </row>
    <row r="88" spans="1:27" ht="15.75">
      <c r="A88" s="83" t="s">
        <v>97</v>
      </c>
      <c r="B88" s="781" t="s">
        <v>95</v>
      </c>
      <c r="C88" s="781" t="s">
        <v>96</v>
      </c>
      <c r="D88" s="781" t="s">
        <v>95</v>
      </c>
      <c r="E88" s="781" t="s">
        <v>96</v>
      </c>
      <c r="F88" s="781" t="s">
        <v>95</v>
      </c>
      <c r="G88" s="781" t="s">
        <v>96</v>
      </c>
      <c r="H88" s="782" t="s">
        <v>95</v>
      </c>
      <c r="I88" s="782" t="s">
        <v>96</v>
      </c>
      <c r="J88" s="782" t="s">
        <v>95</v>
      </c>
      <c r="K88" s="782" t="s">
        <v>96</v>
      </c>
      <c r="L88" s="782" t="s">
        <v>95</v>
      </c>
      <c r="M88" s="782" t="s">
        <v>96</v>
      </c>
      <c r="N88" s="782" t="s">
        <v>95</v>
      </c>
      <c r="O88" s="782" t="s">
        <v>96</v>
      </c>
      <c r="P88" s="782" t="s">
        <v>95</v>
      </c>
      <c r="Q88" s="782" t="s">
        <v>96</v>
      </c>
      <c r="R88" s="782" t="s">
        <v>95</v>
      </c>
      <c r="S88" s="782" t="s">
        <v>96</v>
      </c>
      <c r="T88" s="1348" t="s">
        <v>95</v>
      </c>
      <c r="U88" s="1351" t="s">
        <v>96</v>
      </c>
      <c r="V88" s="1349" t="s">
        <v>95</v>
      </c>
      <c r="W88" s="1349" t="s">
        <v>96</v>
      </c>
      <c r="X88" s="1349" t="s">
        <v>95</v>
      </c>
      <c r="Y88" s="1349" t="s">
        <v>96</v>
      </c>
      <c r="Z88" s="785" t="s">
        <v>95</v>
      </c>
      <c r="AA88" s="785" t="s">
        <v>96</v>
      </c>
    </row>
    <row r="89" spans="1:27" ht="30">
      <c r="A89" s="88" t="s">
        <v>2922</v>
      </c>
      <c r="B89" s="183">
        <v>0</v>
      </c>
      <c r="C89" s="867">
        <v>0</v>
      </c>
      <c r="D89" s="183">
        <v>0</v>
      </c>
      <c r="E89" s="867" t="s">
        <v>780</v>
      </c>
      <c r="F89" s="183">
        <v>0</v>
      </c>
      <c r="G89" s="867">
        <v>0</v>
      </c>
      <c r="H89" s="1042">
        <v>0</v>
      </c>
      <c r="I89" s="1041" t="s">
        <v>1606</v>
      </c>
      <c r="J89" s="1042">
        <v>0</v>
      </c>
      <c r="K89" s="859" t="s">
        <v>783</v>
      </c>
      <c r="L89" s="1042">
        <v>0</v>
      </c>
      <c r="M89" s="859" t="s">
        <v>3083</v>
      </c>
      <c r="N89" s="122">
        <v>0</v>
      </c>
      <c r="O89" s="883">
        <v>0</v>
      </c>
      <c r="P89" s="122">
        <v>0</v>
      </c>
      <c r="Q89" s="883">
        <v>0</v>
      </c>
      <c r="R89" s="122" t="s">
        <v>5332</v>
      </c>
      <c r="S89" s="883">
        <v>0</v>
      </c>
      <c r="T89" s="610"/>
      <c r="U89" s="1013"/>
    </row>
    <row r="90" spans="1:27">
      <c r="A90" s="88" t="s">
        <v>2923</v>
      </c>
      <c r="B90" s="183">
        <v>0</v>
      </c>
      <c r="C90" s="867">
        <v>0</v>
      </c>
      <c r="D90" s="183">
        <v>0</v>
      </c>
      <c r="E90" s="867">
        <v>0</v>
      </c>
      <c r="F90" s="183">
        <v>0</v>
      </c>
      <c r="G90" s="867">
        <v>0</v>
      </c>
      <c r="H90" s="1042">
        <v>0</v>
      </c>
      <c r="I90" s="1041" t="s">
        <v>331</v>
      </c>
      <c r="J90" s="1042">
        <v>0</v>
      </c>
      <c r="K90" s="1041">
        <v>0</v>
      </c>
      <c r="L90" s="1042">
        <v>0</v>
      </c>
      <c r="M90" s="1041">
        <v>0</v>
      </c>
      <c r="N90" s="122">
        <v>0</v>
      </c>
      <c r="O90" s="883">
        <v>0</v>
      </c>
      <c r="P90" s="122">
        <v>0</v>
      </c>
      <c r="Q90" s="883">
        <v>0</v>
      </c>
      <c r="R90" s="122">
        <v>0</v>
      </c>
      <c r="S90" s="883">
        <v>0</v>
      </c>
      <c r="T90" s="610"/>
      <c r="U90" s="1013"/>
    </row>
    <row r="91" spans="1:27">
      <c r="A91" s="88" t="s">
        <v>2924</v>
      </c>
      <c r="B91" s="183">
        <v>0</v>
      </c>
      <c r="C91" s="867">
        <v>0</v>
      </c>
      <c r="D91" s="183">
        <v>0</v>
      </c>
      <c r="E91" s="867">
        <v>0</v>
      </c>
      <c r="F91" s="183">
        <v>0</v>
      </c>
      <c r="G91" s="867">
        <v>0</v>
      </c>
      <c r="H91" s="1042">
        <v>0</v>
      </c>
      <c r="I91" s="1041" t="s">
        <v>355</v>
      </c>
      <c r="J91" s="1042">
        <v>0</v>
      </c>
      <c r="K91" s="1041">
        <v>0</v>
      </c>
      <c r="L91" s="1042">
        <v>0</v>
      </c>
      <c r="M91" s="1041">
        <v>0</v>
      </c>
      <c r="N91" s="122">
        <v>0</v>
      </c>
      <c r="O91" s="883">
        <v>0</v>
      </c>
      <c r="P91" s="122">
        <v>0</v>
      </c>
      <c r="Q91" s="883">
        <v>0</v>
      </c>
      <c r="R91" s="122">
        <v>0</v>
      </c>
      <c r="S91" s="883">
        <v>0</v>
      </c>
      <c r="T91" s="610"/>
      <c r="U91" s="1013"/>
    </row>
    <row r="92" spans="1:27">
      <c r="A92" s="88" t="s">
        <v>2925</v>
      </c>
      <c r="B92" s="183">
        <v>0</v>
      </c>
      <c r="C92" s="867">
        <v>0</v>
      </c>
      <c r="D92" s="183">
        <v>0</v>
      </c>
      <c r="E92" s="867">
        <v>0</v>
      </c>
      <c r="F92" s="183">
        <v>0</v>
      </c>
      <c r="G92" s="867">
        <v>0</v>
      </c>
      <c r="H92" s="1042">
        <v>0</v>
      </c>
      <c r="I92" s="1041">
        <v>0</v>
      </c>
      <c r="J92" s="1042">
        <v>0</v>
      </c>
      <c r="K92" s="1041">
        <v>0</v>
      </c>
      <c r="L92" s="1042">
        <v>0</v>
      </c>
      <c r="M92" s="1041">
        <v>0</v>
      </c>
      <c r="N92" s="122">
        <v>0</v>
      </c>
      <c r="O92" s="883">
        <v>0</v>
      </c>
      <c r="P92" s="122">
        <v>0</v>
      </c>
      <c r="Q92" s="883">
        <v>0</v>
      </c>
      <c r="R92" s="122">
        <v>0</v>
      </c>
      <c r="S92" s="883">
        <v>0</v>
      </c>
      <c r="T92" s="610"/>
      <c r="U92" s="1013"/>
    </row>
    <row r="93" spans="1:27">
      <c r="A93" s="88" t="s">
        <v>2926</v>
      </c>
      <c r="B93" s="183">
        <v>0</v>
      </c>
      <c r="C93" s="867">
        <v>0</v>
      </c>
      <c r="D93" s="183">
        <v>0</v>
      </c>
      <c r="E93" s="867">
        <v>0</v>
      </c>
      <c r="F93" s="183">
        <v>0</v>
      </c>
      <c r="G93" s="867">
        <v>0</v>
      </c>
      <c r="H93" s="1042">
        <v>0</v>
      </c>
      <c r="I93" s="1041">
        <v>0</v>
      </c>
      <c r="J93" s="1042">
        <v>0</v>
      </c>
      <c r="K93" s="1041">
        <v>0</v>
      </c>
      <c r="L93" s="1042">
        <v>0</v>
      </c>
      <c r="M93" s="1041">
        <v>0</v>
      </c>
      <c r="N93" s="122">
        <v>0</v>
      </c>
      <c r="O93" s="883">
        <v>0</v>
      </c>
      <c r="P93" s="122">
        <v>0</v>
      </c>
      <c r="Q93" s="883">
        <v>0</v>
      </c>
      <c r="R93" s="122">
        <v>0</v>
      </c>
      <c r="S93" s="883">
        <v>0</v>
      </c>
      <c r="T93" s="610"/>
      <c r="U93" s="1013"/>
    </row>
    <row r="94" spans="1:27">
      <c r="A94" s="88" t="s">
        <v>2927</v>
      </c>
      <c r="B94" s="183">
        <v>0</v>
      </c>
      <c r="C94" s="867">
        <v>0</v>
      </c>
      <c r="D94" s="183">
        <v>0</v>
      </c>
      <c r="E94" s="867">
        <v>0</v>
      </c>
      <c r="F94" s="183">
        <v>0</v>
      </c>
      <c r="G94" s="867">
        <v>0</v>
      </c>
      <c r="H94" s="1042">
        <v>0</v>
      </c>
      <c r="I94" s="1041">
        <v>0</v>
      </c>
      <c r="J94" s="1042">
        <v>0</v>
      </c>
      <c r="K94" s="1041">
        <v>0</v>
      </c>
      <c r="L94" s="1042">
        <v>0</v>
      </c>
      <c r="M94" s="1041">
        <v>0</v>
      </c>
      <c r="N94" s="122">
        <v>0</v>
      </c>
      <c r="O94" s="883">
        <v>0</v>
      </c>
      <c r="P94" s="122">
        <v>0</v>
      </c>
      <c r="Q94" s="883">
        <v>0</v>
      </c>
      <c r="R94" s="122">
        <v>0</v>
      </c>
      <c r="S94" s="883">
        <v>0</v>
      </c>
      <c r="T94" s="610"/>
      <c r="U94" s="1013"/>
    </row>
    <row r="95" spans="1:27">
      <c r="A95" s="88" t="s">
        <v>2928</v>
      </c>
      <c r="B95" s="183">
        <v>0</v>
      </c>
      <c r="C95" s="867">
        <v>0</v>
      </c>
      <c r="D95" s="183">
        <v>0</v>
      </c>
      <c r="E95" s="867">
        <v>0</v>
      </c>
      <c r="F95" s="183">
        <v>0</v>
      </c>
      <c r="G95" s="867">
        <v>0</v>
      </c>
      <c r="H95" s="1042">
        <v>0</v>
      </c>
      <c r="I95" s="1041">
        <v>0</v>
      </c>
      <c r="J95" s="1042">
        <v>0</v>
      </c>
      <c r="K95" s="1041">
        <v>0</v>
      </c>
      <c r="L95" s="1042">
        <v>0</v>
      </c>
      <c r="M95" s="1041">
        <v>0</v>
      </c>
      <c r="N95" s="122">
        <v>0</v>
      </c>
      <c r="O95" s="883">
        <v>0</v>
      </c>
      <c r="P95" s="122">
        <v>0</v>
      </c>
      <c r="Q95" s="883">
        <v>0</v>
      </c>
      <c r="R95" s="122">
        <v>0</v>
      </c>
      <c r="S95" s="883">
        <v>0</v>
      </c>
      <c r="T95" s="610"/>
      <c r="U95" s="1013"/>
    </row>
    <row r="96" spans="1:27">
      <c r="A96" s="88" t="s">
        <v>2929</v>
      </c>
      <c r="B96" s="183">
        <v>0</v>
      </c>
      <c r="C96" s="867">
        <v>0</v>
      </c>
      <c r="D96" s="183">
        <v>0</v>
      </c>
      <c r="E96" s="867">
        <v>0</v>
      </c>
      <c r="F96" s="183">
        <v>0</v>
      </c>
      <c r="G96" s="867">
        <v>0</v>
      </c>
      <c r="H96" s="1042">
        <v>0</v>
      </c>
      <c r="I96" s="1041">
        <v>0</v>
      </c>
      <c r="J96" s="1042">
        <v>0</v>
      </c>
      <c r="K96" s="1041">
        <v>0</v>
      </c>
      <c r="L96" s="1042">
        <v>0</v>
      </c>
      <c r="M96" s="1041">
        <v>0</v>
      </c>
      <c r="N96" s="122">
        <v>0</v>
      </c>
      <c r="O96" s="883">
        <v>0</v>
      </c>
      <c r="P96" s="122">
        <v>0</v>
      </c>
      <c r="Q96" s="883">
        <v>0</v>
      </c>
      <c r="R96" s="122">
        <v>0</v>
      </c>
      <c r="S96" s="883">
        <v>0</v>
      </c>
      <c r="T96" s="610"/>
      <c r="U96" s="1013"/>
    </row>
    <row r="97" spans="1:21">
      <c r="A97" s="88" t="s">
        <v>2930</v>
      </c>
      <c r="B97" s="183">
        <v>0</v>
      </c>
      <c r="C97" s="867">
        <v>0</v>
      </c>
      <c r="D97" s="183">
        <v>0</v>
      </c>
      <c r="E97" s="867">
        <v>0</v>
      </c>
      <c r="F97" s="183">
        <v>0</v>
      </c>
      <c r="G97" s="867">
        <v>0</v>
      </c>
      <c r="H97" s="1042">
        <v>0</v>
      </c>
      <c r="I97" s="1041">
        <v>0</v>
      </c>
      <c r="J97" s="1042">
        <v>0</v>
      </c>
      <c r="K97" s="1041">
        <v>0</v>
      </c>
      <c r="L97" s="1042">
        <v>0</v>
      </c>
      <c r="M97" s="1041">
        <v>0</v>
      </c>
      <c r="N97" s="122">
        <v>0</v>
      </c>
      <c r="O97" s="883">
        <v>0</v>
      </c>
      <c r="P97" s="122">
        <v>0</v>
      </c>
      <c r="Q97" s="883">
        <v>0</v>
      </c>
      <c r="R97" s="122">
        <v>0</v>
      </c>
      <c r="S97" s="883">
        <v>0</v>
      </c>
      <c r="T97" s="610"/>
      <c r="U97" s="1013"/>
    </row>
    <row r="98" spans="1:21">
      <c r="A98" s="88" t="s">
        <v>2931</v>
      </c>
      <c r="B98" s="183">
        <v>0</v>
      </c>
      <c r="C98" s="867">
        <v>0</v>
      </c>
      <c r="D98" s="183">
        <v>0</v>
      </c>
      <c r="E98" s="867">
        <v>0</v>
      </c>
      <c r="F98" s="183">
        <v>0</v>
      </c>
      <c r="G98" s="867">
        <v>0</v>
      </c>
      <c r="H98" s="1042">
        <v>0</v>
      </c>
      <c r="I98" s="1041">
        <v>0</v>
      </c>
      <c r="J98" s="1042">
        <v>0</v>
      </c>
      <c r="K98" s="1041">
        <v>0</v>
      </c>
      <c r="L98" s="1042">
        <v>0</v>
      </c>
      <c r="M98" s="1041">
        <v>0</v>
      </c>
      <c r="N98" s="122">
        <v>0</v>
      </c>
      <c r="O98" s="883">
        <v>0</v>
      </c>
      <c r="P98" s="122">
        <v>0</v>
      </c>
      <c r="Q98" s="883">
        <v>0</v>
      </c>
      <c r="R98" s="122">
        <v>0</v>
      </c>
      <c r="S98" s="883">
        <v>0</v>
      </c>
      <c r="T98" s="610"/>
      <c r="U98" s="1013"/>
    </row>
  </sheetData>
  <mergeCells count="39">
    <mergeCell ref="B59:C59"/>
    <mergeCell ref="D59:E59"/>
    <mergeCell ref="F59:G59"/>
    <mergeCell ref="H59:I59"/>
    <mergeCell ref="J59:K59"/>
    <mergeCell ref="L59:M59"/>
    <mergeCell ref="N59:O59"/>
    <mergeCell ref="P59:Q59"/>
    <mergeCell ref="R59:S59"/>
    <mergeCell ref="T59:U59"/>
    <mergeCell ref="V59:W59"/>
    <mergeCell ref="X59:Y59"/>
    <mergeCell ref="Z59:AA59"/>
    <mergeCell ref="B73:C73"/>
    <mergeCell ref="D73:E73"/>
    <mergeCell ref="F73:G73"/>
    <mergeCell ref="H73:I73"/>
    <mergeCell ref="J73:K73"/>
    <mergeCell ref="L73:M73"/>
    <mergeCell ref="N73:O73"/>
    <mergeCell ref="P73:Q73"/>
    <mergeCell ref="R73:S73"/>
    <mergeCell ref="T73:U73"/>
    <mergeCell ref="V73:W73"/>
    <mergeCell ref="X73:Y73"/>
    <mergeCell ref="Z73:AA73"/>
    <mergeCell ref="B87:C87"/>
    <mergeCell ref="D87:E87"/>
    <mergeCell ref="F87:G87"/>
    <mergeCell ref="H87:I87"/>
    <mergeCell ref="J87:K87"/>
    <mergeCell ref="L87:M87"/>
    <mergeCell ref="Z87:AA87"/>
    <mergeCell ref="N87:O87"/>
    <mergeCell ref="P87:Q87"/>
    <mergeCell ref="R87:S87"/>
    <mergeCell ref="T87:U87"/>
    <mergeCell ref="V87:W87"/>
    <mergeCell ref="X87:Y87"/>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9"/>
  <sheetViews>
    <sheetView zoomScale="80" zoomScaleNormal="80" workbookViewId="0">
      <pane ySplit="7" topLeftCell="A8" activePane="bottomLeft" state="frozen"/>
      <selection pane="bottomLeft"/>
    </sheetView>
  </sheetViews>
  <sheetFormatPr defaultRowHeight="15"/>
  <cols>
    <col min="1" max="1" width="45.85546875" style="1044" bestFit="1" customWidth="1"/>
    <col min="2" max="2" width="21.28515625" style="1043" bestFit="1" customWidth="1"/>
    <col min="3" max="3" width="24.85546875" style="1043" customWidth="1"/>
    <col min="4" max="4" width="27" style="1043" customWidth="1"/>
    <col min="5" max="5" width="27.5703125" style="1043" customWidth="1"/>
    <col min="6" max="16384" width="9.140625" style="1043"/>
  </cols>
  <sheetData>
    <row r="1" spans="1:3" s="1385" customFormat="1">
      <c r="A1" s="1378"/>
    </row>
    <row r="2" spans="1:3" s="1385" customFormat="1">
      <c r="A2" s="1378"/>
    </row>
    <row r="3" spans="1:3" s="1385" customFormat="1">
      <c r="A3" s="1378"/>
    </row>
    <row r="4" spans="1:3" s="1385" customFormat="1">
      <c r="A4" s="1378"/>
    </row>
    <row r="5" spans="1:3" s="1385" customFormat="1">
      <c r="A5" s="1378"/>
    </row>
    <row r="6" spans="1:3" s="1385" customFormat="1">
      <c r="A6" s="1378"/>
    </row>
    <row r="7" spans="1:3" s="1385" customFormat="1" ht="36">
      <c r="A7" s="103" t="s">
        <v>717</v>
      </c>
    </row>
    <row r="8" spans="1:3" s="1385" customFormat="1">
      <c r="A8" s="1044"/>
    </row>
    <row r="9" spans="1:3" s="1385" customFormat="1" ht="15.75">
      <c r="A9" s="401" t="s">
        <v>2289</v>
      </c>
      <c r="B9" s="105" t="s">
        <v>6494</v>
      </c>
      <c r="C9" s="127" t="s">
        <v>6914</v>
      </c>
    </row>
    <row r="10" spans="1:3" s="1385" customFormat="1">
      <c r="A10" s="402" t="s">
        <v>2285</v>
      </c>
      <c r="B10" s="1408">
        <f>[6]Questionnaire!C48</f>
        <v>4022956.5</v>
      </c>
      <c r="C10" s="1408">
        <f>[29]Questionnaire!C48</f>
        <v>1677347.8400000001</v>
      </c>
    </row>
    <row r="11" spans="1:3" s="1385" customFormat="1">
      <c r="A11" s="402" t="s">
        <v>2303</v>
      </c>
      <c r="B11" s="1415">
        <f>[6]Questionnaire!B48</f>
        <v>2681971000</v>
      </c>
      <c r="C11" s="1415">
        <f>[29]Questionnaire!B48</f>
        <v>1048342400</v>
      </c>
    </row>
    <row r="12" spans="1:3" s="1385" customFormat="1">
      <c r="A12" s="402"/>
    </row>
    <row r="13" spans="1:3" s="1385" customFormat="1">
      <c r="A13" s="403"/>
    </row>
    <row r="14" spans="1:3" s="1385" customFormat="1" ht="15.75">
      <c r="A14" s="401" t="s">
        <v>53</v>
      </c>
      <c r="B14" s="105" t="s">
        <v>6494</v>
      </c>
      <c r="C14" s="127" t="s">
        <v>6914</v>
      </c>
    </row>
    <row r="15" spans="1:3" s="1385" customFormat="1">
      <c r="A15" s="404" t="s">
        <v>54</v>
      </c>
      <c r="B15" s="1383">
        <f>[6]Questionnaire!C54</f>
        <v>234</v>
      </c>
      <c r="C15" s="1383">
        <f>[29]Questionnaire!C58</f>
        <v>234</v>
      </c>
    </row>
    <row r="16" spans="1:3" s="1385" customFormat="1">
      <c r="A16" s="404" t="s">
        <v>90</v>
      </c>
      <c r="B16" s="1383">
        <f>[6]Questionnaire!C55</f>
        <v>150</v>
      </c>
      <c r="C16" s="1383">
        <f>[29]Questionnaire!C59</f>
        <v>150</v>
      </c>
    </row>
    <row r="17" spans="1:3" s="1385" customFormat="1">
      <c r="A17" s="404" t="s">
        <v>1457</v>
      </c>
      <c r="B17" s="1383">
        <f>[6]Questionnaire!C56</f>
        <v>0</v>
      </c>
      <c r="C17" s="1383">
        <f>[29]Questionnaire!C60</f>
        <v>0</v>
      </c>
    </row>
    <row r="18" spans="1:3" s="1385" customFormat="1">
      <c r="A18" s="404" t="s">
        <v>91</v>
      </c>
      <c r="B18" s="1383">
        <f>[6]Questionnaire!C57</f>
        <v>398</v>
      </c>
      <c r="C18" s="1383">
        <f>[29]Questionnaire!C61</f>
        <v>384</v>
      </c>
    </row>
    <row r="19" spans="1:3" s="1385" customFormat="1">
      <c r="A19" s="403"/>
    </row>
    <row r="20" spans="1:3" s="1385" customFormat="1">
      <c r="A20" s="403"/>
    </row>
    <row r="21" spans="1:3" s="1385" customFormat="1" ht="15.75">
      <c r="A21" s="401" t="s">
        <v>2290</v>
      </c>
      <c r="B21" s="105" t="s">
        <v>6494</v>
      </c>
      <c r="C21" s="127" t="s">
        <v>6914</v>
      </c>
    </row>
    <row r="22" spans="1:3" s="1385" customFormat="1">
      <c r="A22" s="404" t="s">
        <v>2285</v>
      </c>
      <c r="B22" s="1407">
        <f>[6]Questionnaire!D61</f>
        <v>201095031</v>
      </c>
      <c r="C22" s="1385" t="s">
        <v>7168</v>
      </c>
    </row>
    <row r="23" spans="1:3" s="1385" customFormat="1">
      <c r="A23" s="404" t="s">
        <v>2303</v>
      </c>
      <c r="B23" s="1414">
        <f>[6]Questionnaire!C61</f>
        <v>134063354000</v>
      </c>
      <c r="C23" s="1385" t="s">
        <v>7168</v>
      </c>
    </row>
    <row r="24" spans="1:3" s="1385" customFormat="1">
      <c r="A24" s="404"/>
    </row>
    <row r="25" spans="1:3" s="1385" customFormat="1">
      <c r="A25" s="403"/>
    </row>
    <row r="26" spans="1:3" s="1385" customFormat="1" ht="15.75">
      <c r="A26" s="401" t="s">
        <v>59</v>
      </c>
      <c r="B26" s="105" t="s">
        <v>6494</v>
      </c>
      <c r="C26" s="127" t="s">
        <v>6914</v>
      </c>
    </row>
    <row r="27" spans="1:3" s="1385" customFormat="1">
      <c r="A27" s="403"/>
      <c r="B27" s="1383">
        <f>[6]Questionnaire!C67</f>
        <v>27659999</v>
      </c>
      <c r="C27" s="1383">
        <f>[29]Questionnaire!C65</f>
        <v>13525664</v>
      </c>
    </row>
    <row r="28" spans="1:3" s="1385" customFormat="1">
      <c r="A28" s="403"/>
    </row>
    <row r="29" spans="1:3" s="1385" customFormat="1">
      <c r="A29" s="403"/>
    </row>
    <row r="30" spans="1:3" s="1385" customFormat="1" ht="15.75">
      <c r="A30" s="401" t="s">
        <v>60</v>
      </c>
      <c r="B30" s="105" t="s">
        <v>6494</v>
      </c>
      <c r="C30" s="127" t="s">
        <v>6914</v>
      </c>
    </row>
    <row r="31" spans="1:3" s="1385" customFormat="1">
      <c r="A31" s="404" t="s">
        <v>2284</v>
      </c>
      <c r="B31" s="1384" t="str">
        <f>[6]Questionnaire!C90</f>
        <v>18 MM</v>
      </c>
    </row>
    <row r="32" spans="1:3" s="1385" customFormat="1">
      <c r="A32" s="404" t="s">
        <v>61</v>
      </c>
      <c r="B32" s="1393">
        <f>[6]Questionnaire!C81</f>
        <v>0.49</v>
      </c>
      <c r="C32" s="1385" t="s">
        <v>7168</v>
      </c>
    </row>
    <row r="33" spans="1:3" s="1385" customFormat="1">
      <c r="A33" s="404" t="s">
        <v>62</v>
      </c>
      <c r="B33" s="1393">
        <f>[6]Questionnaire!C82</f>
        <v>0.51</v>
      </c>
      <c r="C33" s="1385" t="s">
        <v>7168</v>
      </c>
    </row>
    <row r="34" spans="1:3" s="1385" customFormat="1">
      <c r="A34" s="404" t="s">
        <v>92</v>
      </c>
      <c r="B34" s="1393">
        <f>[6]Questionnaire!C84</f>
        <v>7.0000000000000007E-2</v>
      </c>
      <c r="C34" s="1385" t="s">
        <v>7168</v>
      </c>
    </row>
    <row r="35" spans="1:3" s="1385" customFormat="1">
      <c r="A35" s="404" t="s">
        <v>93</v>
      </c>
      <c r="B35" s="1393">
        <f>[6]Questionnaire!C85</f>
        <v>0.26</v>
      </c>
      <c r="C35" s="1385" t="s">
        <v>7168</v>
      </c>
    </row>
    <row r="36" spans="1:3" s="1385" customFormat="1">
      <c r="A36" s="404" t="s">
        <v>63</v>
      </c>
      <c r="B36" s="1393">
        <f>[6]Questionnaire!C86</f>
        <v>0.45</v>
      </c>
      <c r="C36" s="1385" t="s">
        <v>7168</v>
      </c>
    </row>
    <row r="37" spans="1:3" s="1385" customFormat="1">
      <c r="A37" s="404" t="s">
        <v>64</v>
      </c>
      <c r="B37" s="1393">
        <f>[6]Questionnaire!C87</f>
        <v>0.14000000000000001</v>
      </c>
      <c r="C37" s="1385" t="s">
        <v>7168</v>
      </c>
    </row>
    <row r="38" spans="1:3" s="1385" customFormat="1">
      <c r="A38" s="404" t="s">
        <v>703</v>
      </c>
      <c r="B38" s="1393">
        <f>[6]Questionnaire!C88</f>
        <v>0.08</v>
      </c>
      <c r="C38" s="1385" t="s">
        <v>7168</v>
      </c>
    </row>
    <row r="39" spans="1:3" s="1385" customFormat="1">
      <c r="A39" s="403"/>
    </row>
    <row r="40" spans="1:3" s="1385" customFormat="1" ht="15.75">
      <c r="A40" s="401" t="s">
        <v>67</v>
      </c>
      <c r="B40" s="105" t="s">
        <v>6494</v>
      </c>
      <c r="C40" s="127" t="s">
        <v>6914</v>
      </c>
    </row>
    <row r="41" spans="1:3" s="1385" customFormat="1">
      <c r="A41" s="403"/>
      <c r="B41" s="1385" t="str">
        <f>[6]Questionnaire!B96</f>
        <v>Less than 5 times per year</v>
      </c>
      <c r="C41" s="1385" t="s">
        <v>7168</v>
      </c>
    </row>
    <row r="42" spans="1:3" s="1385" customFormat="1">
      <c r="A42" s="403"/>
    </row>
    <row r="43" spans="1:3" s="1385" customFormat="1">
      <c r="A43" s="403"/>
    </row>
    <row r="44" spans="1:3" s="1385" customFormat="1" ht="15.75">
      <c r="A44" s="401" t="s">
        <v>94</v>
      </c>
      <c r="B44" s="105" t="s">
        <v>6494</v>
      </c>
      <c r="C44" s="127" t="s">
        <v>6914</v>
      </c>
    </row>
    <row r="45" spans="1:3" s="1385" customFormat="1">
      <c r="A45" s="404" t="s">
        <v>66</v>
      </c>
      <c r="C45" s="1382">
        <v>3.0000000000000001E-3</v>
      </c>
    </row>
    <row r="46" spans="1:3" s="1385" customFormat="1">
      <c r="A46" s="403"/>
    </row>
    <row r="47" spans="1:3" s="1385" customFormat="1">
      <c r="A47" s="403"/>
    </row>
    <row r="48" spans="1:3" s="1385" customFormat="1">
      <c r="A48" s="403"/>
    </row>
    <row r="49" spans="1:5" s="1385" customFormat="1" ht="15.75">
      <c r="A49" s="401" t="s">
        <v>2288</v>
      </c>
      <c r="B49" s="105" t="s">
        <v>6510</v>
      </c>
      <c r="C49" s="105" t="s">
        <v>6508</v>
      </c>
      <c r="D49" s="127" t="s">
        <v>7052</v>
      </c>
      <c r="E49" s="127" t="s">
        <v>6919</v>
      </c>
    </row>
    <row r="50" spans="1:5" s="1385" customFormat="1">
      <c r="A50" s="107" t="s">
        <v>6592</v>
      </c>
      <c r="B50" s="1046">
        <f>[6]Questionnaire!D108</f>
        <v>2702810628.8399997</v>
      </c>
      <c r="C50" s="1045">
        <f>[6]Questionnaire!E108</f>
        <v>4054215.9432599996</v>
      </c>
      <c r="D50" s="1046">
        <f>[29]Questionnaire!C79</f>
        <v>58336838</v>
      </c>
      <c r="E50" s="1045">
        <f>[29]Questionnaire!D79</f>
        <v>93338.940800000011</v>
      </c>
    </row>
    <row r="51" spans="1:5" s="1385" customFormat="1">
      <c r="A51" s="107" t="s">
        <v>6593</v>
      </c>
      <c r="B51" s="1046">
        <f>[6]Questionnaire!D109</f>
        <v>176145974.13</v>
      </c>
      <c r="C51" s="1045">
        <f>[6]Questionnaire!E109</f>
        <v>264218.96119499998</v>
      </c>
      <c r="D51" s="1046">
        <f>[29]Questionnaire!C80</f>
        <v>67507597</v>
      </c>
      <c r="E51" s="1045">
        <f>[29]Questionnaire!D80</f>
        <v>108012.15520000001</v>
      </c>
    </row>
    <row r="52" spans="1:5" s="1385" customFormat="1">
      <c r="A52" s="107" t="s">
        <v>5190</v>
      </c>
      <c r="B52" s="1046">
        <f>[6]Questionnaire!D110</f>
        <v>0</v>
      </c>
      <c r="C52" s="1045">
        <f>[6]Questionnaire!E110</f>
        <v>0</v>
      </c>
      <c r="D52" s="1046">
        <f>[29]Questionnaire!C81</f>
        <v>0</v>
      </c>
      <c r="E52" s="1045">
        <f>[29]Questionnaire!D81</f>
        <v>0</v>
      </c>
    </row>
    <row r="53" spans="1:5" s="1385" customFormat="1">
      <c r="A53" s="107" t="s">
        <v>6594</v>
      </c>
      <c r="B53" s="1046">
        <f>[6]Questionnaire!D111</f>
        <v>0</v>
      </c>
      <c r="C53" s="1045">
        <f>[6]Questionnaire!E111</f>
        <v>0</v>
      </c>
      <c r="D53" s="1046">
        <f>[29]Questionnaire!C82</f>
        <v>15000000</v>
      </c>
      <c r="E53" s="1045">
        <f>[29]Questionnaire!D82</f>
        <v>24000</v>
      </c>
    </row>
    <row r="54" spans="1:5" s="1385" customFormat="1">
      <c r="A54" s="107" t="s">
        <v>6500</v>
      </c>
      <c r="B54" s="1046">
        <f>[6]Questionnaire!D112</f>
        <v>0</v>
      </c>
      <c r="C54" s="1045">
        <f>[6]Questionnaire!E112</f>
        <v>0</v>
      </c>
      <c r="D54" s="1046">
        <f>[29]Questionnaire!C83</f>
        <v>0</v>
      </c>
      <c r="E54" s="1045">
        <f>[29]Questionnaire!D83</f>
        <v>0</v>
      </c>
    </row>
    <row r="55" spans="1:5" s="1385" customFormat="1">
      <c r="A55" s="107" t="s">
        <v>49</v>
      </c>
      <c r="B55" s="1046">
        <f>[6]Questionnaire!D113</f>
        <v>0</v>
      </c>
      <c r="C55" s="1045">
        <f>[6]Questionnaire!E113</f>
        <v>0</v>
      </c>
      <c r="D55" s="1046">
        <f>[29]Questionnaire!C84</f>
        <v>1482554287</v>
      </c>
      <c r="E55" s="1045">
        <f>[29]Questionnaire!D84</f>
        <v>2372086.8592000003</v>
      </c>
    </row>
    <row r="56" spans="1:5" s="1385" customFormat="1">
      <c r="A56" s="107" t="s">
        <v>479</v>
      </c>
      <c r="B56" s="1046">
        <f>SUM(B50:B55)</f>
        <v>2878956602.9699998</v>
      </c>
      <c r="C56" s="1045">
        <f>SUM(C50:C55)</f>
        <v>4318434.9044549996</v>
      </c>
      <c r="D56" s="1046">
        <f>SUM(D50:D55)</f>
        <v>1623398722</v>
      </c>
      <c r="E56" s="1045">
        <f>SUM(E50:E55)</f>
        <v>2597437.9552000002</v>
      </c>
    </row>
    <row r="57" spans="1:5" s="1385" customFormat="1">
      <c r="A57" s="403"/>
    </row>
    <row r="58" spans="1:5" s="1385" customFormat="1" ht="15.75">
      <c r="A58" s="401"/>
      <c r="B58" s="1464" t="s">
        <v>6494</v>
      </c>
      <c r="C58" s="1464"/>
      <c r="D58" s="1472" t="s">
        <v>6914</v>
      </c>
      <c r="E58" s="1472"/>
    </row>
    <row r="59" spans="1:5" s="1385" customFormat="1" ht="15.75">
      <c r="A59" s="401" t="s">
        <v>2326</v>
      </c>
      <c r="B59" s="1349" t="s">
        <v>95</v>
      </c>
      <c r="C59" s="1349" t="s">
        <v>96</v>
      </c>
      <c r="D59" s="785" t="s">
        <v>95</v>
      </c>
      <c r="E59" s="785" t="s">
        <v>96</v>
      </c>
    </row>
    <row r="60" spans="1:5" s="1385" customFormat="1" ht="45">
      <c r="A60" s="404" t="s">
        <v>2922</v>
      </c>
      <c r="B60" s="1379" t="str">
        <f>[6]Questionnaire!C140</f>
        <v>Caja de Compensacion de Asignacion Familiar de los Andes</v>
      </c>
      <c r="C60" s="1379" t="str">
        <f>[6]Questionnaire!D140</f>
        <v>Compensation Box</v>
      </c>
      <c r="D60" s="1385" t="str">
        <f>[29]Questionnaire!C110</f>
        <v>Caja de Compensacion de Asignacion Familiar de los Andes</v>
      </c>
      <c r="E60" s="1385" t="str">
        <f>[29]Questionnaire!D110</f>
        <v>Insurance social security</v>
      </c>
    </row>
    <row r="61" spans="1:5" s="1385" customFormat="1" ht="30">
      <c r="A61" s="404" t="s">
        <v>2923</v>
      </c>
      <c r="B61" s="1379" t="str">
        <f>[6]Questionnaire!C141</f>
        <v>Telefonica Moviles Chile S.A.</v>
      </c>
      <c r="C61" s="1379" t="str">
        <f>[6]Questionnaire!D141</f>
        <v>Telecomunications</v>
      </c>
      <c r="D61" s="1385" t="str">
        <f>[29]Questionnaire!C111</f>
        <v>Telefonica Moviles Chile S.A.</v>
      </c>
      <c r="E61" s="1385" t="str">
        <f>[29]Questionnaire!D111</f>
        <v>Telecomunications</v>
      </c>
    </row>
    <row r="62" spans="1:5" s="1385" customFormat="1">
      <c r="A62" s="404" t="s">
        <v>2924</v>
      </c>
      <c r="B62" s="1379" t="str">
        <f>[6]Questionnaire!C142</f>
        <v>Banco de Chile</v>
      </c>
      <c r="C62" s="1379" t="str">
        <f>[6]Questionnaire!D142</f>
        <v>Bank</v>
      </c>
      <c r="D62" s="1385" t="str">
        <f>[29]Questionnaire!C112</f>
        <v>Banco de Chile</v>
      </c>
      <c r="E62" s="1385" t="str">
        <f>[29]Questionnaire!D112</f>
        <v>Bank</v>
      </c>
    </row>
    <row r="63" spans="1:5" s="1385" customFormat="1">
      <c r="A63" s="404" t="s">
        <v>2925</v>
      </c>
      <c r="B63" s="1379" t="str">
        <f>[6]Questionnaire!C143</f>
        <v>Mastercard</v>
      </c>
      <c r="C63" s="1379" t="str">
        <f>[6]Questionnaire!D143</f>
        <v>Bank</v>
      </c>
      <c r="D63" s="1385" t="str">
        <f>[29]Questionnaire!C113</f>
        <v>Mastercard</v>
      </c>
      <c r="E63" s="1385" t="str">
        <f>[29]Questionnaire!D113</f>
        <v>Credit cards</v>
      </c>
    </row>
    <row r="64" spans="1:5" s="1385" customFormat="1" ht="30">
      <c r="A64" s="404" t="s">
        <v>2926</v>
      </c>
      <c r="B64" s="1379" t="str">
        <f>[6]Questionnaire!C144</f>
        <v>Piegrande Marketing Integral S.A.</v>
      </c>
      <c r="C64" s="1379" t="str">
        <f>[6]Questionnaire!D144</f>
        <v xml:space="preserve">Media Agency </v>
      </c>
      <c r="D64" s="1385" t="str">
        <f>[29]Questionnaire!C114</f>
        <v>Piegrande Marketing Integral S.A.</v>
      </c>
      <c r="E64" s="1385" t="str">
        <f>[29]Questionnaire!D114</f>
        <v xml:space="preserve">Media Agency </v>
      </c>
    </row>
    <row r="65" spans="1:5" s="1385" customFormat="1">
      <c r="A65" s="404" t="s">
        <v>2927</v>
      </c>
      <c r="B65" s="1379" t="str">
        <f>[6]Questionnaire!C145</f>
        <v>Nestlé</v>
      </c>
      <c r="C65" s="1379" t="str">
        <f>[6]Questionnaire!D145</f>
        <v>Food</v>
      </c>
      <c r="D65" s="1385" t="str">
        <f>[29]Questionnaire!C115</f>
        <v>Nestlé</v>
      </c>
      <c r="E65" s="1385" t="str">
        <f>[29]Questionnaire!D115</f>
        <v>Food</v>
      </c>
    </row>
    <row r="66" spans="1:5" s="1385" customFormat="1">
      <c r="A66" s="404" t="s">
        <v>2928</v>
      </c>
      <c r="B66" s="1379" t="str">
        <f>[6]Questionnaire!C146</f>
        <v>Pibamour Ltda</v>
      </c>
      <c r="C66" s="1379" t="str">
        <f>[6]Questionnaire!D146</f>
        <v>Food</v>
      </c>
      <c r="D66" s="1385" t="str">
        <f>[29]Questionnaire!C116</f>
        <v>Pibamour Ltda</v>
      </c>
      <c r="E66" s="1385" t="str">
        <f>[29]Questionnaire!D116</f>
        <v>Food</v>
      </c>
    </row>
    <row r="67" spans="1:5" s="1385" customFormat="1">
      <c r="A67" s="404" t="s">
        <v>2929</v>
      </c>
      <c r="B67" s="1379" t="str">
        <f>[6]Questionnaire!C147</f>
        <v>Cinecolor Films S.A.</v>
      </c>
      <c r="C67" s="1379" t="str">
        <f>[6]Questionnaire!D147</f>
        <v>Film Distributor</v>
      </c>
      <c r="D67" s="1385" t="str">
        <f>[29]Questionnaire!C117</f>
        <v>Cinecolor Films S.A.</v>
      </c>
      <c r="E67" s="1385" t="str">
        <f>[29]Questionnaire!D117</f>
        <v>Film Distributor</v>
      </c>
    </row>
    <row r="68" spans="1:5" s="1385" customFormat="1">
      <c r="A68" s="404" t="s">
        <v>2930</v>
      </c>
      <c r="B68" s="1379" t="str">
        <f>[6]Questionnaire!C148</f>
        <v>Unilever Chile Ltda.</v>
      </c>
      <c r="C68" s="1379" t="str">
        <f>[6]Questionnaire!D148</f>
        <v>Food</v>
      </c>
      <c r="D68" s="1385" t="str">
        <f>[29]Questionnaire!C118</f>
        <v>Unilever Chile Ltda.</v>
      </c>
      <c r="E68" s="1385" t="str">
        <f>[29]Questionnaire!D118</f>
        <v>Food</v>
      </c>
    </row>
    <row r="69" spans="1:5" s="1385" customFormat="1">
      <c r="A69" s="404" t="s">
        <v>2931</v>
      </c>
      <c r="B69" s="1379" t="str">
        <f>[6]Questionnaire!C149</f>
        <v>Puig</v>
      </c>
      <c r="C69" s="1379" t="str">
        <f>[6]Questionnaire!D149</f>
        <v>Fragrances</v>
      </c>
      <c r="D69" s="1385" t="str">
        <f>[29]Questionnaire!C119</f>
        <v>Puig</v>
      </c>
      <c r="E69" s="1385" t="str">
        <f>[29]Questionnaire!D119</f>
        <v>Fragrances</v>
      </c>
    </row>
    <row r="70" spans="1:5" s="1385" customFormat="1">
      <c r="A70" s="403"/>
    </row>
    <row r="71" spans="1:5" s="1385" customFormat="1">
      <c r="A71" s="403"/>
    </row>
    <row r="72" spans="1:5" s="1385" customFormat="1" ht="15.75">
      <c r="A72" s="401"/>
      <c r="B72" s="1464" t="s">
        <v>6494</v>
      </c>
      <c r="C72" s="1464"/>
      <c r="D72" s="1472" t="s">
        <v>6914</v>
      </c>
      <c r="E72" s="1472"/>
    </row>
    <row r="73" spans="1:5" s="1385" customFormat="1" ht="15.75">
      <c r="A73" s="401" t="s">
        <v>68</v>
      </c>
      <c r="B73" s="1349" t="s">
        <v>95</v>
      </c>
      <c r="C73" s="1349" t="s">
        <v>96</v>
      </c>
      <c r="D73" s="785" t="s">
        <v>95</v>
      </c>
      <c r="E73" s="785" t="s">
        <v>96</v>
      </c>
    </row>
    <row r="74" spans="1:5" s="1385" customFormat="1">
      <c r="A74" s="404" t="s">
        <v>2922</v>
      </c>
      <c r="B74" s="1385" t="str">
        <f>[6]Questionnaire!C157</f>
        <v>Banco de Chile</v>
      </c>
      <c r="C74" s="1385" t="str">
        <f>[6]Questionnaire!D157</f>
        <v>Bank</v>
      </c>
      <c r="D74" s="1385" t="str">
        <f>[29]Questionnaire!C133</f>
        <v>Banco de Chile</v>
      </c>
      <c r="E74" s="1385" t="str">
        <f>[29]Questionnaire!D133</f>
        <v>Bank</v>
      </c>
    </row>
    <row r="75" spans="1:5" s="1385" customFormat="1">
      <c r="A75" s="404" t="s">
        <v>2923</v>
      </c>
      <c r="B75" s="1385" t="str">
        <f>[6]Questionnaire!C158</f>
        <v xml:space="preserve">Movistar </v>
      </c>
      <c r="C75" s="1385" t="str">
        <f>[6]Questionnaire!D158</f>
        <v>Telecomunications</v>
      </c>
      <c r="D75" s="1385" t="str">
        <f>[29]Questionnaire!C134</f>
        <v xml:space="preserve">Movistar </v>
      </c>
      <c r="E75" s="1385" t="str">
        <f>[29]Questionnaire!D134</f>
        <v>Telecomunications</v>
      </c>
    </row>
    <row r="76" spans="1:5" s="1385" customFormat="1">
      <c r="A76" s="404" t="s">
        <v>2924</v>
      </c>
      <c r="B76" s="1385" t="str">
        <f>[6]Questionnaire!C159</f>
        <v>Pepsico</v>
      </c>
      <c r="C76" s="1385" t="str">
        <f>[6]Questionnaire!D159</f>
        <v>Food</v>
      </c>
      <c r="D76" s="1385" t="str">
        <f>[29]Questionnaire!C135</f>
        <v>Pepsico</v>
      </c>
      <c r="E76" s="1385" t="str">
        <f>[29]Questionnaire!D135</f>
        <v>Food</v>
      </c>
    </row>
    <row r="77" spans="1:5" s="1385" customFormat="1">
      <c r="A77" s="404" t="s">
        <v>2925</v>
      </c>
      <c r="B77" s="1385" t="str">
        <f>[6]Questionnaire!C160</f>
        <v>Copec</v>
      </c>
      <c r="C77" s="1385" t="str">
        <f>[6]Questionnaire!D160</f>
        <v>Diesel</v>
      </c>
      <c r="D77" s="1385" t="str">
        <f>[29]Questionnaire!C136</f>
        <v>Copec</v>
      </c>
      <c r="E77" s="1385" t="str">
        <f>[29]Questionnaire!D136</f>
        <v>Diesel</v>
      </c>
    </row>
    <row r="78" spans="1:5" s="1385" customFormat="1">
      <c r="A78" s="404" t="s">
        <v>2926</v>
      </c>
      <c r="B78" s="1385" t="str">
        <f>[6]Questionnaire!C161</f>
        <v>Transbank</v>
      </c>
      <c r="C78" s="1385" t="str">
        <f>[6]Questionnaire!D161</f>
        <v>Bank</v>
      </c>
      <c r="D78" s="1385" t="str">
        <f>[29]Questionnaire!C137</f>
        <v>Transbank</v>
      </c>
      <c r="E78" s="1385" t="str">
        <f>[29]Questionnaire!D137</f>
        <v>Bank</v>
      </c>
    </row>
    <row r="79" spans="1:5" s="1385" customFormat="1">
      <c r="A79" s="404" t="s">
        <v>2927</v>
      </c>
      <c r="B79" s="1385" t="str">
        <f>[6]Questionnaire!C162</f>
        <v>Duracell Pilas Ltda</v>
      </c>
      <c r="C79" s="1385" t="str">
        <f>[6]Questionnaire!D162</f>
        <v xml:space="preserve">Battery </v>
      </c>
      <c r="D79" s="1385" t="str">
        <f>[29]Questionnaire!C138</f>
        <v>Duracell Pilas Ltda</v>
      </c>
      <c r="E79" s="1385" t="str">
        <f>[29]Questionnaire!D138</f>
        <v xml:space="preserve">Battery </v>
      </c>
    </row>
    <row r="80" spans="1:5" s="1385" customFormat="1">
      <c r="A80" s="404" t="s">
        <v>2928</v>
      </c>
      <c r="B80" s="1385" t="str">
        <f>[6]Questionnaire!C163</f>
        <v>Puig</v>
      </c>
      <c r="C80" s="1385" t="str">
        <f>[6]Questionnaire!D163</f>
        <v>Fragrances</v>
      </c>
      <c r="D80" s="1385" t="str">
        <f>[29]Questionnaire!C139</f>
        <v>Puig</v>
      </c>
      <c r="E80" s="1385" t="str">
        <f>[29]Questionnaire!D139</f>
        <v>Fragrances</v>
      </c>
    </row>
    <row r="81" spans="1:5" s="1385" customFormat="1">
      <c r="A81" s="404" t="s">
        <v>2929</v>
      </c>
      <c r="B81" s="1385" t="str">
        <f>[6]Questionnaire!C164</f>
        <v>Samsung</v>
      </c>
      <c r="C81" s="1385" t="str">
        <f>[6]Questionnaire!D164</f>
        <v>Tecnology</v>
      </c>
      <c r="D81" s="1385" t="str">
        <f>[29]Questionnaire!C140</f>
        <v>Samsung</v>
      </c>
      <c r="E81" s="1385" t="str">
        <f>[29]Questionnaire!D140</f>
        <v>Tecnology</v>
      </c>
    </row>
    <row r="82" spans="1:5" s="1385" customFormat="1">
      <c r="A82" s="404" t="s">
        <v>2930</v>
      </c>
      <c r="B82" s="1385" t="str">
        <f>[6]Questionnaire!C165</f>
        <v>Gobierno de Chile</v>
      </c>
      <c r="C82" s="1385" t="str">
        <f>[6]Questionnaire!D165</f>
        <v>Government</v>
      </c>
      <c r="D82" s="1385" t="str">
        <f>[29]Questionnaire!C141</f>
        <v>Gobierno de Chile</v>
      </c>
      <c r="E82" s="1385" t="str">
        <f>[29]Questionnaire!D141</f>
        <v>Government</v>
      </c>
    </row>
    <row r="83" spans="1:5" s="1385" customFormat="1">
      <c r="A83" s="404" t="s">
        <v>2931</v>
      </c>
      <c r="B83" s="1385" t="str">
        <f>[6]Questionnaire!C166</f>
        <v>Red Bull</v>
      </c>
      <c r="C83" s="1385" t="str">
        <f>[6]Questionnaire!D166</f>
        <v>Energy Drink</v>
      </c>
      <c r="D83" s="1385" t="str">
        <f>[29]Questionnaire!C142</f>
        <v>Red Bull</v>
      </c>
      <c r="E83" s="1385" t="str">
        <f>[29]Questionnaire!D142</f>
        <v>Energy Drink</v>
      </c>
    </row>
    <row r="84" spans="1:5" s="1385" customFormat="1">
      <c r="A84" s="403"/>
    </row>
    <row r="85" spans="1:5" s="1385" customFormat="1">
      <c r="A85" s="403"/>
    </row>
    <row r="86" spans="1:5" s="1385" customFormat="1" ht="15.75">
      <c r="A86" s="401"/>
      <c r="B86" s="1464" t="s">
        <v>6494</v>
      </c>
      <c r="C86" s="1464"/>
      <c r="D86" s="1472" t="s">
        <v>6914</v>
      </c>
      <c r="E86" s="1472"/>
    </row>
    <row r="87" spans="1:5" s="1385" customFormat="1" ht="15.75">
      <c r="A87" s="401" t="s">
        <v>97</v>
      </c>
      <c r="B87" s="1349" t="s">
        <v>95</v>
      </c>
      <c r="C87" s="1349" t="s">
        <v>96</v>
      </c>
      <c r="D87" s="785" t="s">
        <v>95</v>
      </c>
      <c r="E87" s="785" t="s">
        <v>96</v>
      </c>
    </row>
    <row r="88" spans="1:5" s="1385" customFormat="1">
      <c r="A88" s="1412" t="s">
        <v>2922</v>
      </c>
    </row>
    <row r="89" spans="1:5" s="1385" customFormat="1">
      <c r="A89" s="1412" t="s">
        <v>2923</v>
      </c>
    </row>
    <row r="90" spans="1:5" s="1385" customFormat="1">
      <c r="A90" s="1412" t="s">
        <v>2924</v>
      </c>
    </row>
    <row r="91" spans="1:5" s="1385" customFormat="1">
      <c r="A91" s="1412" t="s">
        <v>2925</v>
      </c>
    </row>
    <row r="92" spans="1:5" s="1385" customFormat="1">
      <c r="A92" s="1412" t="s">
        <v>2926</v>
      </c>
    </row>
    <row r="93" spans="1:5" s="1385" customFormat="1">
      <c r="A93" s="1412" t="s">
        <v>2927</v>
      </c>
    </row>
    <row r="94" spans="1:5" s="1385" customFormat="1">
      <c r="A94" s="1412" t="s">
        <v>2928</v>
      </c>
    </row>
    <row r="95" spans="1:5" s="1385" customFormat="1">
      <c r="A95" s="1412" t="s">
        <v>2929</v>
      </c>
    </row>
    <row r="96" spans="1:5" s="1385" customFormat="1">
      <c r="A96" s="1412" t="s">
        <v>2930</v>
      </c>
    </row>
    <row r="97" spans="1:1" s="1385" customFormat="1">
      <c r="A97" s="1412" t="s">
        <v>2931</v>
      </c>
    </row>
    <row r="98" spans="1:1" s="1385" customFormat="1">
      <c r="A98" s="1378"/>
    </row>
    <row r="99" spans="1:1" s="1385" customFormat="1">
      <c r="A99" s="1378"/>
    </row>
    <row r="100" spans="1:1" s="1385" customFormat="1">
      <c r="A100" s="1378"/>
    </row>
    <row r="101" spans="1:1" s="1385" customFormat="1">
      <c r="A101" s="1378"/>
    </row>
    <row r="102" spans="1:1" s="1385" customFormat="1">
      <c r="A102" s="1378"/>
    </row>
    <row r="103" spans="1:1" s="1385" customFormat="1">
      <c r="A103" s="1378"/>
    </row>
    <row r="104" spans="1:1" s="1385" customFormat="1">
      <c r="A104" s="1378"/>
    </row>
    <row r="105" spans="1:1" s="1385" customFormat="1">
      <c r="A105" s="1378"/>
    </row>
    <row r="106" spans="1:1" s="1385" customFormat="1">
      <c r="A106" s="1378"/>
    </row>
    <row r="107" spans="1:1" s="1385" customFormat="1">
      <c r="A107" s="1378"/>
    </row>
    <row r="108" spans="1:1" s="1385" customFormat="1">
      <c r="A108" s="1378"/>
    </row>
    <row r="109" spans="1:1" s="1385" customFormat="1">
      <c r="A109" s="1378"/>
    </row>
    <row r="110" spans="1:1" s="1385" customFormat="1">
      <c r="A110" s="1378"/>
    </row>
    <row r="111" spans="1:1" s="1385" customFormat="1">
      <c r="A111" s="1378"/>
    </row>
    <row r="112" spans="1:1" s="1385" customFormat="1">
      <c r="A112" s="1378"/>
    </row>
    <row r="113" spans="1:1" s="1385" customFormat="1">
      <c r="A113" s="1378"/>
    </row>
    <row r="114" spans="1:1" s="1385" customFormat="1">
      <c r="A114" s="1378"/>
    </row>
    <row r="115" spans="1:1" s="1385" customFormat="1">
      <c r="A115" s="1378"/>
    </row>
    <row r="116" spans="1:1" s="1385" customFormat="1">
      <c r="A116" s="1378"/>
    </row>
    <row r="117" spans="1:1" s="1385" customFormat="1">
      <c r="A117" s="1378"/>
    </row>
    <row r="118" spans="1:1" s="1385" customFormat="1">
      <c r="A118" s="1378"/>
    </row>
    <row r="119" spans="1:1" s="1385" customFormat="1">
      <c r="A119" s="1378"/>
    </row>
    <row r="120" spans="1:1" s="1385" customFormat="1">
      <c r="A120" s="1378"/>
    </row>
    <row r="121" spans="1:1" s="1385" customFormat="1">
      <c r="A121" s="1378"/>
    </row>
    <row r="122" spans="1:1" s="1385" customFormat="1">
      <c r="A122" s="1378"/>
    </row>
    <row r="123" spans="1:1" s="1385" customFormat="1">
      <c r="A123" s="1378"/>
    </row>
    <row r="124" spans="1:1" s="1385" customFormat="1">
      <c r="A124" s="1378"/>
    </row>
    <row r="125" spans="1:1" s="1385" customFormat="1">
      <c r="A125" s="1378"/>
    </row>
    <row r="126" spans="1:1" s="1385" customFormat="1">
      <c r="A126" s="1378"/>
    </row>
    <row r="127" spans="1:1" s="1385" customFormat="1">
      <c r="A127" s="1378"/>
    </row>
    <row r="128" spans="1:1" s="1385" customFormat="1">
      <c r="A128" s="1378"/>
    </row>
    <row r="129" spans="1:1" s="1385" customFormat="1">
      <c r="A129" s="1378"/>
    </row>
    <row r="130" spans="1:1" s="1385" customFormat="1">
      <c r="A130" s="1378"/>
    </row>
    <row r="131" spans="1:1" s="1385" customFormat="1">
      <c r="A131" s="1378"/>
    </row>
    <row r="132" spans="1:1" s="1385" customFormat="1">
      <c r="A132" s="1378"/>
    </row>
    <row r="133" spans="1:1" s="1385" customFormat="1">
      <c r="A133" s="1378"/>
    </row>
    <row r="134" spans="1:1" s="1385" customFormat="1">
      <c r="A134" s="1378"/>
    </row>
    <row r="135" spans="1:1" s="1385" customFormat="1">
      <c r="A135" s="1378"/>
    </row>
    <row r="136" spans="1:1" s="1385" customFormat="1">
      <c r="A136" s="1378"/>
    </row>
    <row r="137" spans="1:1" s="1385" customFormat="1">
      <c r="A137" s="1378"/>
    </row>
    <row r="138" spans="1:1" s="1385" customFormat="1">
      <c r="A138" s="1378"/>
    </row>
    <row r="139" spans="1:1" s="1385" customFormat="1">
      <c r="A139" s="1378"/>
    </row>
  </sheetData>
  <mergeCells count="6">
    <mergeCell ref="B58:C58"/>
    <mergeCell ref="D58:E58"/>
    <mergeCell ref="B72:C72"/>
    <mergeCell ref="D72:E72"/>
    <mergeCell ref="B86:C86"/>
    <mergeCell ref="D86:E86"/>
  </mergeCells>
  <pageMargins left="0.7" right="0.7" top="0.75" bottom="0.75" header="0.3" footer="0.3"/>
  <pageSetup paperSize="0" orientation="portrait" horizontalDpi="0" verticalDpi="0" copie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E97"/>
  <sheetViews>
    <sheetView zoomScale="80" zoomScaleNormal="80" workbookViewId="0">
      <pane ySplit="7" topLeftCell="A8" activePane="bottomLeft" state="frozen"/>
      <selection pane="bottomLeft"/>
    </sheetView>
  </sheetViews>
  <sheetFormatPr defaultRowHeight="15"/>
  <cols>
    <col min="1" max="1" width="45.85546875" style="1378" bestFit="1" customWidth="1"/>
    <col min="2" max="2" width="21.28515625" style="1385" bestFit="1" customWidth="1"/>
    <col min="3" max="3" width="24.85546875" style="1385" customWidth="1"/>
    <col min="4" max="4" width="25.28515625" style="1385" customWidth="1"/>
    <col min="5" max="5" width="29.140625" style="1385" customWidth="1"/>
    <col min="6" max="16384" width="9.140625" style="1385"/>
  </cols>
  <sheetData>
    <row r="7" spans="1:3" ht="36">
      <c r="A7" s="1405" t="s">
        <v>2932</v>
      </c>
    </row>
    <row r="9" spans="1:3" ht="15.75">
      <c r="A9" s="401" t="s">
        <v>2289</v>
      </c>
      <c r="B9" s="105" t="s">
        <v>6494</v>
      </c>
      <c r="C9" s="127" t="s">
        <v>6914</v>
      </c>
    </row>
    <row r="10" spans="1:3">
      <c r="A10" s="1410" t="s">
        <v>2285</v>
      </c>
      <c r="B10" s="1408">
        <f>[30]Questionnaire!C48</f>
        <v>825000000</v>
      </c>
      <c r="C10" s="1408">
        <v>450000000</v>
      </c>
    </row>
    <row r="11" spans="1:3">
      <c r="A11" s="1410" t="s">
        <v>2303</v>
      </c>
      <c r="B11" s="1409">
        <f>[30]Questionnaire!B48</f>
        <v>5500000000</v>
      </c>
      <c r="C11" s="1409">
        <v>2973915000</v>
      </c>
    </row>
    <row r="12" spans="1:3">
      <c r="A12" s="1410"/>
    </row>
    <row r="13" spans="1:3">
      <c r="A13" s="1411"/>
    </row>
    <row r="14" spans="1:3" ht="15.75">
      <c r="A14" s="401" t="s">
        <v>53</v>
      </c>
      <c r="B14" s="105" t="s">
        <v>6494</v>
      </c>
      <c r="C14" s="127" t="s">
        <v>6914</v>
      </c>
    </row>
    <row r="15" spans="1:3">
      <c r="A15" s="1412" t="s">
        <v>54</v>
      </c>
      <c r="B15" s="1383">
        <f>[30]Questionnaire!C54</f>
        <v>43020</v>
      </c>
      <c r="C15" s="1383">
        <f>[31]Questionnaire!C58</f>
        <v>48060</v>
      </c>
    </row>
    <row r="16" spans="1:3">
      <c r="A16" s="1412" t="s">
        <v>90</v>
      </c>
      <c r="B16" s="1383">
        <f>[30]Questionnaire!C55</f>
        <v>40387</v>
      </c>
      <c r="C16" s="1383">
        <f>[31]Questionnaire!C59</f>
        <v>42400</v>
      </c>
    </row>
    <row r="17" spans="1:3">
      <c r="A17" s="1412" t="s">
        <v>1457</v>
      </c>
      <c r="B17" s="1383"/>
      <c r="C17" s="1383">
        <f>[31]Questionnaire!C60</f>
        <v>0</v>
      </c>
    </row>
    <row r="18" spans="1:3">
      <c r="A18" s="1412" t="s">
        <v>91</v>
      </c>
      <c r="B18" s="1383">
        <f>[30]Questionnaire!C57</f>
        <v>43020</v>
      </c>
      <c r="C18" s="1383">
        <f>[31]Questionnaire!C61</f>
        <v>48060</v>
      </c>
    </row>
    <row r="19" spans="1:3">
      <c r="A19" s="1411"/>
      <c r="B19" s="1383"/>
    </row>
    <row r="20" spans="1:3">
      <c r="A20" s="1411"/>
    </row>
    <row r="21" spans="1:3" ht="15.75">
      <c r="A21" s="401" t="s">
        <v>2290</v>
      </c>
      <c r="B21" s="105" t="s">
        <v>6494</v>
      </c>
      <c r="C21" s="127" t="s">
        <v>6914</v>
      </c>
    </row>
    <row r="22" spans="1:3">
      <c r="A22" s="1412" t="s">
        <v>2285</v>
      </c>
      <c r="B22" s="1407">
        <f>[30]Questionnaire!D61</f>
        <v>6828150000</v>
      </c>
      <c r="C22" s="1385" t="s">
        <v>7169</v>
      </c>
    </row>
    <row r="23" spans="1:3">
      <c r="A23" s="1412" t="s">
        <v>2303</v>
      </c>
      <c r="B23" s="1409">
        <f>[30]Questionnaire!C61</f>
        <v>45521000000</v>
      </c>
      <c r="C23" s="1385" t="s">
        <v>7169</v>
      </c>
    </row>
    <row r="24" spans="1:3">
      <c r="A24" s="1412"/>
    </row>
    <row r="25" spans="1:3">
      <c r="A25" s="1411"/>
    </row>
    <row r="26" spans="1:3" ht="15.75">
      <c r="A26" s="401" t="s">
        <v>59</v>
      </c>
      <c r="B26" s="105" t="s">
        <v>6494</v>
      </c>
      <c r="C26" s="127" t="s">
        <v>6914</v>
      </c>
    </row>
    <row r="27" spans="1:3">
      <c r="A27" s="1411"/>
      <c r="B27" s="1383">
        <f>[30]Questionnaire!C67</f>
        <v>1374000000</v>
      </c>
      <c r="C27" s="1383">
        <f>[31]Questionnaire!C65</f>
        <v>779116500</v>
      </c>
    </row>
    <row r="28" spans="1:3">
      <c r="A28" s="1411"/>
    </row>
    <row r="29" spans="1:3">
      <c r="A29" s="1411"/>
    </row>
    <row r="30" spans="1:3" ht="15.75">
      <c r="A30" s="401" t="s">
        <v>60</v>
      </c>
      <c r="B30" s="105" t="s">
        <v>6494</v>
      </c>
      <c r="C30" s="127" t="s">
        <v>6914</v>
      </c>
    </row>
    <row r="31" spans="1:3">
      <c r="A31" s="1412" t="s">
        <v>2284</v>
      </c>
      <c r="B31" s="1384">
        <f>[30]Questionnaire!C90</f>
        <v>1380000000</v>
      </c>
    </row>
    <row r="32" spans="1:3">
      <c r="A32" s="1412" t="s">
        <v>61</v>
      </c>
      <c r="B32" s="1393">
        <f>[30]Questionnaire!C81</f>
        <v>0.46379999999999999</v>
      </c>
      <c r="C32" s="1385" t="s">
        <v>7169</v>
      </c>
    </row>
    <row r="33" spans="1:3">
      <c r="A33" s="1412" t="s">
        <v>62</v>
      </c>
      <c r="B33" s="1393">
        <f>[30]Questionnaire!C82</f>
        <v>0.53620000000000001</v>
      </c>
      <c r="C33" s="1385" t="s">
        <v>7169</v>
      </c>
    </row>
    <row r="34" spans="1:3">
      <c r="A34" s="1412" t="s">
        <v>92</v>
      </c>
      <c r="B34" s="1393">
        <f>[30]Questionnaire!C84</f>
        <v>0.02</v>
      </c>
      <c r="C34" s="1385" t="s">
        <v>7169</v>
      </c>
    </row>
    <row r="35" spans="1:3">
      <c r="A35" s="1412" t="s">
        <v>93</v>
      </c>
      <c r="B35" s="1393">
        <f>[30]Questionnaire!C85</f>
        <v>0.04</v>
      </c>
      <c r="C35" s="1385" t="s">
        <v>7169</v>
      </c>
    </row>
    <row r="36" spans="1:3">
      <c r="A36" s="1412" t="s">
        <v>63</v>
      </c>
      <c r="B36" s="1393">
        <f>[30]Questionnaire!C86</f>
        <v>0.84</v>
      </c>
      <c r="C36" s="1385" t="s">
        <v>7169</v>
      </c>
    </row>
    <row r="37" spans="1:3">
      <c r="A37" s="1412" t="s">
        <v>64</v>
      </c>
      <c r="B37" s="1393">
        <f>[30]Questionnaire!C87</f>
        <v>0.09</v>
      </c>
      <c r="C37" s="1385" t="s">
        <v>7169</v>
      </c>
    </row>
    <row r="38" spans="1:3">
      <c r="A38" s="1412" t="s">
        <v>703</v>
      </c>
      <c r="B38" s="1393">
        <f>[30]Questionnaire!C88</f>
        <v>0.01</v>
      </c>
      <c r="C38" s="1385" t="s">
        <v>7169</v>
      </c>
    </row>
    <row r="39" spans="1:3">
      <c r="A39" s="1411"/>
    </row>
    <row r="40" spans="1:3" ht="15.75">
      <c r="A40" s="401" t="s">
        <v>67</v>
      </c>
      <c r="B40" s="105" t="s">
        <v>6494</v>
      </c>
      <c r="C40" s="127" t="s">
        <v>6914</v>
      </c>
    </row>
    <row r="41" spans="1:3">
      <c r="A41" s="1411"/>
      <c r="B41" s="1385" t="str">
        <f>[30]Questionnaire!B96</f>
        <v>Less than 5 times per year</v>
      </c>
      <c r="C41" s="1385" t="s">
        <v>7169</v>
      </c>
    </row>
    <row r="42" spans="1:3">
      <c r="A42" s="1411"/>
    </row>
    <row r="43" spans="1:3">
      <c r="A43" s="1411"/>
    </row>
    <row r="44" spans="1:3" ht="15.75">
      <c r="A44" s="401" t="s">
        <v>94</v>
      </c>
      <c r="B44" s="105" t="s">
        <v>6494</v>
      </c>
      <c r="C44" s="127" t="s">
        <v>6914</v>
      </c>
    </row>
    <row r="45" spans="1:3">
      <c r="A45" s="1412" t="s">
        <v>66</v>
      </c>
      <c r="C45" s="1383"/>
    </row>
    <row r="46" spans="1:3">
      <c r="A46" s="1411"/>
    </row>
    <row r="47" spans="1:3">
      <c r="A47" s="1411"/>
    </row>
    <row r="48" spans="1:3">
      <c r="A48" s="1411"/>
    </row>
    <row r="49" spans="1:5" ht="15.75">
      <c r="A49" s="401" t="s">
        <v>2288</v>
      </c>
      <c r="B49" s="105" t="s">
        <v>6510</v>
      </c>
      <c r="C49" s="105" t="s">
        <v>6508</v>
      </c>
      <c r="D49" s="127" t="s">
        <v>7052</v>
      </c>
      <c r="E49" s="127" t="s">
        <v>6919</v>
      </c>
    </row>
    <row r="50" spans="1:5">
      <c r="A50" s="1406" t="s">
        <v>6592</v>
      </c>
      <c r="B50" s="1409">
        <f>[30]Questionnaire!D108</f>
        <v>0</v>
      </c>
      <c r="C50" s="1045">
        <f>[30]Questionnaire!D108</f>
        <v>0</v>
      </c>
    </row>
    <row r="51" spans="1:5">
      <c r="A51" s="1406" t="s">
        <v>6593</v>
      </c>
      <c r="B51" s="1409">
        <f>[30]Questionnaire!D109</f>
        <v>0</v>
      </c>
      <c r="C51" s="1045">
        <f>[30]Questionnaire!D109</f>
        <v>0</v>
      </c>
    </row>
    <row r="52" spans="1:5">
      <c r="A52" s="1406" t="s">
        <v>5190</v>
      </c>
      <c r="B52" s="1409">
        <f>[30]Questionnaire!D110</f>
        <v>0</v>
      </c>
      <c r="C52" s="1045">
        <f>[30]Questionnaire!D110</f>
        <v>0</v>
      </c>
    </row>
    <row r="53" spans="1:5">
      <c r="A53" s="1406" t="s">
        <v>6594</v>
      </c>
      <c r="B53" s="1409">
        <f>[30]Questionnaire!D111</f>
        <v>0</v>
      </c>
      <c r="C53" s="1045">
        <f>[30]Questionnaire!D111</f>
        <v>0</v>
      </c>
    </row>
    <row r="54" spans="1:5">
      <c r="A54" s="1406" t="s">
        <v>6500</v>
      </c>
      <c r="B54" s="1409">
        <f>[30]Questionnaire!D112</f>
        <v>0</v>
      </c>
      <c r="C54" s="1045">
        <f>[30]Questionnaire!D112</f>
        <v>0</v>
      </c>
    </row>
    <row r="55" spans="1:5">
      <c r="A55" s="1406" t="s">
        <v>49</v>
      </c>
      <c r="B55" s="1409">
        <f>[30]Questionnaire!D113</f>
        <v>0</v>
      </c>
      <c r="C55" s="1045">
        <f>[30]Questionnaire!D113</f>
        <v>0</v>
      </c>
    </row>
    <row r="56" spans="1:5">
      <c r="A56" s="1406" t="s">
        <v>479</v>
      </c>
      <c r="B56" s="1409">
        <f>[30]Questionnaire!D114</f>
        <v>0</v>
      </c>
      <c r="C56" s="1045">
        <f>SUM(C50:C55)</f>
        <v>0</v>
      </c>
    </row>
    <row r="57" spans="1:5">
      <c r="A57" s="1411"/>
    </row>
    <row r="58" spans="1:5" ht="15.75">
      <c r="A58" s="401"/>
      <c r="B58" s="1464" t="s">
        <v>6494</v>
      </c>
      <c r="C58" s="1464"/>
      <c r="D58" s="1472" t="s">
        <v>6914</v>
      </c>
      <c r="E58" s="1472"/>
    </row>
    <row r="59" spans="1:5" ht="15.75">
      <c r="A59" s="401" t="s">
        <v>2326</v>
      </c>
      <c r="B59" s="1349" t="s">
        <v>95</v>
      </c>
      <c r="C59" s="1349" t="s">
        <v>96</v>
      </c>
      <c r="D59" s="785" t="s">
        <v>95</v>
      </c>
      <c r="E59" s="785" t="s">
        <v>96</v>
      </c>
    </row>
    <row r="60" spans="1:5">
      <c r="A60" s="1412" t="s">
        <v>2922</v>
      </c>
      <c r="B60" s="1404" t="str">
        <f>[30]Questionnaire!C140</f>
        <v>Name</v>
      </c>
      <c r="C60" s="1404" t="str">
        <f>[30]Questionnaire!D140</f>
        <v>Industry</v>
      </c>
    </row>
    <row r="61" spans="1:5">
      <c r="A61" s="1412" t="s">
        <v>2923</v>
      </c>
      <c r="B61" s="1404" t="str">
        <f>[30]Questionnaire!C141</f>
        <v>Name</v>
      </c>
      <c r="C61" s="1404" t="str">
        <f>[30]Questionnaire!D141</f>
        <v>Industry</v>
      </c>
    </row>
    <row r="62" spans="1:5">
      <c r="A62" s="1412" t="s">
        <v>2924</v>
      </c>
      <c r="B62" s="1404" t="str">
        <f>[30]Questionnaire!C142</f>
        <v>Name</v>
      </c>
      <c r="C62" s="1404" t="str">
        <f>[30]Questionnaire!D142</f>
        <v>Industry</v>
      </c>
    </row>
    <row r="63" spans="1:5">
      <c r="A63" s="1412" t="s">
        <v>2925</v>
      </c>
      <c r="B63" s="1404" t="str">
        <f>[30]Questionnaire!C143</f>
        <v>Name</v>
      </c>
      <c r="C63" s="1404" t="str">
        <f>[30]Questionnaire!D143</f>
        <v>Industry</v>
      </c>
    </row>
    <row r="64" spans="1:5">
      <c r="A64" s="1412" t="s">
        <v>2926</v>
      </c>
      <c r="B64" s="1404" t="str">
        <f>[30]Questionnaire!C144</f>
        <v>Name</v>
      </c>
      <c r="C64" s="1404" t="str">
        <f>[30]Questionnaire!D144</f>
        <v>Industry</v>
      </c>
    </row>
    <row r="65" spans="1:5">
      <c r="A65" s="1412" t="s">
        <v>2927</v>
      </c>
      <c r="B65" s="1404" t="str">
        <f>[30]Questionnaire!C145</f>
        <v>Name</v>
      </c>
      <c r="C65" s="1404" t="str">
        <f>[30]Questionnaire!D145</f>
        <v>Industry</v>
      </c>
    </row>
    <row r="66" spans="1:5">
      <c r="A66" s="1412" t="s">
        <v>2928</v>
      </c>
      <c r="B66" s="1404" t="str">
        <f>[30]Questionnaire!C146</f>
        <v>Name</v>
      </c>
      <c r="C66" s="1404" t="str">
        <f>[30]Questionnaire!D146</f>
        <v>Industry</v>
      </c>
    </row>
    <row r="67" spans="1:5">
      <c r="A67" s="1412" t="s">
        <v>2929</v>
      </c>
      <c r="B67" s="1404" t="str">
        <f>[30]Questionnaire!C147</f>
        <v>Name</v>
      </c>
      <c r="C67" s="1404" t="str">
        <f>[30]Questionnaire!D147</f>
        <v>Industry</v>
      </c>
    </row>
    <row r="68" spans="1:5">
      <c r="A68" s="1412" t="s">
        <v>2930</v>
      </c>
      <c r="B68" s="1404" t="str">
        <f>[30]Questionnaire!C148</f>
        <v>Name</v>
      </c>
      <c r="C68" s="1404" t="str">
        <f>[30]Questionnaire!D148</f>
        <v>Industry</v>
      </c>
    </row>
    <row r="69" spans="1:5">
      <c r="A69" s="1412" t="s">
        <v>2931</v>
      </c>
      <c r="B69" s="1404" t="str">
        <f>[30]Questionnaire!C149</f>
        <v>Name</v>
      </c>
      <c r="C69" s="1404" t="str">
        <f>[30]Questionnaire!D149</f>
        <v>Industry</v>
      </c>
    </row>
    <row r="70" spans="1:5">
      <c r="A70" s="1411"/>
    </row>
    <row r="71" spans="1:5">
      <c r="A71" s="1411"/>
    </row>
    <row r="72" spans="1:5" ht="15.75">
      <c r="A72" s="401"/>
      <c r="B72" s="1464" t="s">
        <v>6494</v>
      </c>
      <c r="C72" s="1464"/>
      <c r="D72" s="1472" t="s">
        <v>6914</v>
      </c>
      <c r="E72" s="1472"/>
    </row>
    <row r="73" spans="1:5" ht="15.75">
      <c r="A73" s="401" t="s">
        <v>68</v>
      </c>
      <c r="B73" s="1349" t="s">
        <v>95</v>
      </c>
      <c r="C73" s="1349" t="s">
        <v>96</v>
      </c>
      <c r="D73" s="785" t="s">
        <v>95</v>
      </c>
      <c r="E73" s="785" t="s">
        <v>96</v>
      </c>
    </row>
    <row r="74" spans="1:5">
      <c r="A74" s="1412" t="s">
        <v>2922</v>
      </c>
      <c r="B74" s="1385" t="str">
        <f>[30]Questionnaire!C157</f>
        <v xml:space="preserve">Kawei </v>
      </c>
      <c r="C74" s="1385" t="str">
        <f>[30]Questionnaire!D157</f>
        <v>Auto</v>
      </c>
      <c r="D74" s="1385" t="str">
        <f>[31]Questionnaire!C133</f>
        <v xml:space="preserve">Kawei </v>
      </c>
      <c r="E74" s="1385" t="str">
        <f>[31]Questionnaire!D133</f>
        <v>Auto</v>
      </c>
    </row>
    <row r="75" spans="1:5">
      <c r="A75" s="1412" t="s">
        <v>2923</v>
      </c>
      <c r="B75" s="1385" t="str">
        <f>[30]Questionnaire!C158</f>
        <v>Rossini</v>
      </c>
      <c r="C75" s="1385" t="str">
        <f>[30]Questionnaire!D158</f>
        <v>Watch</v>
      </c>
      <c r="D75" s="1385" t="str">
        <f>[31]Questionnaire!C134</f>
        <v>Kaiyi</v>
      </c>
      <c r="E75" s="1385" t="str">
        <f>[31]Questionnaire!D134</f>
        <v>auto</v>
      </c>
    </row>
    <row r="76" spans="1:5">
      <c r="A76" s="1412" t="s">
        <v>2924</v>
      </c>
      <c r="B76" s="1385" t="str">
        <f>[30]Questionnaire!C159</f>
        <v>Bobocorn</v>
      </c>
      <c r="C76" s="1385" t="str">
        <f>[30]Questionnaire!D159</f>
        <v>Food</v>
      </c>
      <c r="D76" s="1385" t="str">
        <f>[31]Questionnaire!C135</f>
        <v>mijiu</v>
      </c>
      <c r="E76" s="1385" t="str">
        <f>[31]Questionnaire!D135</f>
        <v>Food</v>
      </c>
    </row>
    <row r="77" spans="1:5">
      <c r="A77" s="1412" t="s">
        <v>2925</v>
      </c>
      <c r="B77" s="1385" t="str">
        <f>[30]Questionnaire!C160</f>
        <v>Guangfang</v>
      </c>
      <c r="C77" s="1385" t="str">
        <f>[30]Questionnaire!D160</f>
        <v>Food</v>
      </c>
      <c r="D77" s="1385" t="str">
        <f>[31]Questionnaire!C136</f>
        <v>Guangfang</v>
      </c>
      <c r="E77" s="1385" t="str">
        <f>[31]Questionnaire!D136</f>
        <v>Food</v>
      </c>
    </row>
    <row r="78" spans="1:5">
      <c r="A78" s="1412" t="s">
        <v>2926</v>
      </c>
      <c r="B78" s="1385" t="str">
        <f>[30]Questionnaire!C161</f>
        <v>Chenjiwangfu</v>
      </c>
      <c r="C78" s="1385" t="str">
        <f>[30]Questionnaire!D161</f>
        <v>Food</v>
      </c>
      <c r="D78" s="1385" t="str">
        <f>[31]Questionnaire!C137</f>
        <v>momo</v>
      </c>
      <c r="E78" s="1385" t="str">
        <f>[31]Questionnaire!D137</f>
        <v>Internet</v>
      </c>
    </row>
    <row r="79" spans="1:5">
      <c r="A79" s="1412" t="s">
        <v>2927</v>
      </c>
      <c r="B79" s="1385" t="str">
        <f>[30]Questionnaire!C162</f>
        <v>Webo</v>
      </c>
      <c r="C79" s="1385" t="str">
        <f>[30]Questionnaire!D162</f>
        <v>Internet</v>
      </c>
      <c r="D79" s="1385" t="str">
        <f>[31]Questionnaire!C138</f>
        <v>pingan bank</v>
      </c>
      <c r="E79" s="1385" t="str">
        <f>[31]Questionnaire!D138</f>
        <v>Bank</v>
      </c>
    </row>
    <row r="80" spans="1:5">
      <c r="A80" s="1412" t="s">
        <v>2928</v>
      </c>
      <c r="B80" s="1385" t="str">
        <f>[30]Questionnaire!C163</f>
        <v>Miaopai</v>
      </c>
      <c r="C80" s="1385" t="str">
        <f>[30]Questionnaire!D163</f>
        <v>Internet</v>
      </c>
      <c r="D80" s="1385" t="str">
        <f>[31]Questionnaire!C139</f>
        <v>Bobocorn</v>
      </c>
      <c r="E80" s="1385" t="str">
        <f>[31]Questionnaire!D139</f>
        <v>Food</v>
      </c>
    </row>
    <row r="81" spans="1:5">
      <c r="A81" s="1412" t="s">
        <v>2929</v>
      </c>
      <c r="B81" s="1385" t="str">
        <f>[30]Questionnaire!C164</f>
        <v>Zhangdayi</v>
      </c>
      <c r="C81" s="1385" t="str">
        <f>[30]Questionnaire!D164</f>
        <v>Entertainment</v>
      </c>
      <c r="D81" s="1385" t="str">
        <f>[31]Questionnaire!C140</f>
        <v>Guangfang</v>
      </c>
      <c r="E81" s="1385" t="str">
        <f>[31]Questionnaire!D140</f>
        <v>Food</v>
      </c>
    </row>
    <row r="82" spans="1:5">
      <c r="A82" s="1412" t="s">
        <v>2930</v>
      </c>
      <c r="B82" s="1385" t="str">
        <f>[30]Questionnaire!C165</f>
        <v>Xizhilang</v>
      </c>
      <c r="C82" s="1385" t="str">
        <f>[30]Questionnaire!D165</f>
        <v>Food</v>
      </c>
      <c r="D82" s="1385" t="str">
        <f>[31]Questionnaire!C141</f>
        <v>Xizhilang</v>
      </c>
      <c r="E82" s="1385" t="str">
        <f>[31]Questionnaire!D141</f>
        <v>Food</v>
      </c>
    </row>
    <row r="83" spans="1:5">
      <c r="A83" s="1412" t="s">
        <v>2931</v>
      </c>
      <c r="B83" s="1385" t="str">
        <f>[30]Questionnaire!C166</f>
        <v>Tongyi</v>
      </c>
      <c r="C83" s="1385" t="str">
        <f>[30]Questionnaire!D166</f>
        <v>Food</v>
      </c>
      <c r="D83" s="1385" t="str">
        <f>[31]Questionnaire!C142</f>
        <v>Tongyi</v>
      </c>
      <c r="E83" s="1385" t="str">
        <f>[31]Questionnaire!D142</f>
        <v>Food</v>
      </c>
    </row>
    <row r="84" spans="1:5">
      <c r="A84" s="1411"/>
    </row>
    <row r="85" spans="1:5">
      <c r="A85" s="1411"/>
    </row>
    <row r="86" spans="1:5" ht="15.75">
      <c r="A86" s="401"/>
      <c r="B86" s="1464" t="s">
        <v>6494</v>
      </c>
      <c r="C86" s="1464"/>
      <c r="D86" s="1472" t="s">
        <v>6914</v>
      </c>
      <c r="E86" s="1472"/>
    </row>
    <row r="87" spans="1:5" ht="15.75">
      <c r="A87" s="401" t="s">
        <v>97</v>
      </c>
      <c r="B87" s="1349" t="s">
        <v>95</v>
      </c>
      <c r="C87" s="1349" t="s">
        <v>96</v>
      </c>
      <c r="D87" s="785" t="s">
        <v>95</v>
      </c>
      <c r="E87" s="785" t="s">
        <v>96</v>
      </c>
    </row>
    <row r="88" spans="1:5">
      <c r="A88" s="1412" t="s">
        <v>2922</v>
      </c>
      <c r="B88" s="1385" t="str">
        <f>[30]Questionnaire!C175</f>
        <v>Name</v>
      </c>
      <c r="C88" s="1385" t="str">
        <f>[30]Questionnaire!D175</f>
        <v>Industry</v>
      </c>
    </row>
    <row r="89" spans="1:5">
      <c r="A89" s="1412" t="s">
        <v>2923</v>
      </c>
      <c r="B89" s="1385" t="str">
        <f>[30]Questionnaire!C176</f>
        <v>Name</v>
      </c>
      <c r="C89" s="1385" t="str">
        <f>[30]Questionnaire!D176</f>
        <v>Industry</v>
      </c>
    </row>
    <row r="90" spans="1:5">
      <c r="A90" s="1412" t="s">
        <v>2924</v>
      </c>
      <c r="B90" s="1385" t="str">
        <f>[30]Questionnaire!C177</f>
        <v>Name</v>
      </c>
      <c r="C90" s="1385" t="str">
        <f>[30]Questionnaire!D177</f>
        <v>Industry</v>
      </c>
    </row>
    <row r="91" spans="1:5">
      <c r="A91" s="1412" t="s">
        <v>2925</v>
      </c>
      <c r="B91" s="1385" t="str">
        <f>[30]Questionnaire!C178</f>
        <v>Name</v>
      </c>
      <c r="C91" s="1385" t="str">
        <f>[30]Questionnaire!D178</f>
        <v>Industry</v>
      </c>
    </row>
    <row r="92" spans="1:5">
      <c r="A92" s="1412" t="s">
        <v>2926</v>
      </c>
      <c r="B92" s="1385" t="str">
        <f>[30]Questionnaire!C179</f>
        <v>Name</v>
      </c>
      <c r="C92" s="1385" t="str">
        <f>[30]Questionnaire!D179</f>
        <v>Industry</v>
      </c>
    </row>
    <row r="93" spans="1:5">
      <c r="A93" s="1412" t="s">
        <v>2927</v>
      </c>
      <c r="B93" s="1385" t="str">
        <f>[30]Questionnaire!C180</f>
        <v>Name</v>
      </c>
      <c r="C93" s="1385" t="str">
        <f>[30]Questionnaire!D180</f>
        <v>Industry</v>
      </c>
    </row>
    <row r="94" spans="1:5">
      <c r="A94" s="1412" t="s">
        <v>2928</v>
      </c>
      <c r="B94" s="1385" t="str">
        <f>[30]Questionnaire!C181</f>
        <v>Name</v>
      </c>
      <c r="C94" s="1385" t="str">
        <f>[30]Questionnaire!D181</f>
        <v>Industry</v>
      </c>
    </row>
    <row r="95" spans="1:5">
      <c r="A95" s="1412" t="s">
        <v>2929</v>
      </c>
      <c r="B95" s="1385" t="str">
        <f>[30]Questionnaire!C182</f>
        <v>Name</v>
      </c>
      <c r="C95" s="1385" t="str">
        <f>[30]Questionnaire!D182</f>
        <v>Industry</v>
      </c>
    </row>
    <row r="96" spans="1:5">
      <c r="A96" s="1412" t="s">
        <v>2930</v>
      </c>
      <c r="B96" s="1385" t="str">
        <f>[30]Questionnaire!C183</f>
        <v>Name</v>
      </c>
      <c r="C96" s="1385" t="str">
        <f>[30]Questionnaire!D183</f>
        <v>Industry</v>
      </c>
    </row>
    <row r="97" spans="1:3">
      <c r="A97" s="1412" t="s">
        <v>2931</v>
      </c>
      <c r="B97" s="1385" t="str">
        <f>[30]Questionnaire!C184</f>
        <v>Name</v>
      </c>
      <c r="C97" s="1385" t="str">
        <f>[30]Questionnaire!D184</f>
        <v>Industry</v>
      </c>
    </row>
  </sheetData>
  <mergeCells count="6">
    <mergeCell ref="B58:C58"/>
    <mergeCell ref="D58:E58"/>
    <mergeCell ref="B72:C72"/>
    <mergeCell ref="D72:E72"/>
    <mergeCell ref="B86:C86"/>
    <mergeCell ref="D86:E86"/>
  </mergeCells>
  <pageMargins left="0.7" right="0.7" top="0.75" bottom="0.75" header="0.3" footer="0.3"/>
  <pageSetup paperSize="0" orientation="portrait" horizontalDpi="0" verticalDpi="0" copie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 style="81" customWidth="1"/>
    <col min="2" max="21" width="20.7109375" style="81" customWidth="1"/>
    <col min="22" max="22" width="26.7109375" style="81" customWidth="1"/>
    <col min="23" max="23" width="30" style="81" customWidth="1"/>
    <col min="24" max="25" width="20.7109375" style="81" customWidth="1"/>
    <col min="26" max="26" width="25.7109375" style="81" customWidth="1"/>
    <col min="27" max="27" width="21.42578125" style="81" customWidth="1"/>
    <col min="28" max="16384" width="11.42578125" style="81"/>
  </cols>
  <sheetData>
    <row r="1" spans="1:21">
      <c r="A1" s="126"/>
      <c r="B1" s="125"/>
      <c r="C1" s="125"/>
      <c r="D1" s="89"/>
      <c r="E1" s="89"/>
      <c r="F1" s="89"/>
      <c r="G1" s="89"/>
      <c r="H1" s="89"/>
      <c r="I1" s="89"/>
      <c r="J1" s="89"/>
      <c r="K1" s="89"/>
      <c r="L1" s="89"/>
      <c r="M1" s="89"/>
      <c r="N1" s="89"/>
      <c r="O1" s="89"/>
      <c r="P1" s="89"/>
      <c r="Q1" s="89"/>
      <c r="R1" s="89"/>
      <c r="S1" s="89"/>
      <c r="T1" s="611"/>
      <c r="U1" s="611"/>
    </row>
    <row r="2" spans="1:21">
      <c r="A2" s="126"/>
      <c r="B2" s="89"/>
      <c r="C2" s="89"/>
      <c r="D2" s="89"/>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22</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88" t="s">
        <v>2285</v>
      </c>
      <c r="B10" s="114">
        <v>4500000</v>
      </c>
      <c r="C10" s="114">
        <v>4630000</v>
      </c>
      <c r="D10" s="114">
        <v>5300000</v>
      </c>
      <c r="E10" s="114">
        <v>2196355.0829528999</v>
      </c>
      <c r="F10" s="184">
        <v>4447194.17539482</v>
      </c>
      <c r="G10" s="184">
        <v>2461746.8942888202</v>
      </c>
      <c r="H10" s="108">
        <v>4289666.0977767352</v>
      </c>
      <c r="I10" s="108">
        <v>2536221.9997871434</v>
      </c>
      <c r="J10" s="108">
        <v>4675343</v>
      </c>
      <c r="K10" s="108">
        <v>1717278</v>
      </c>
      <c r="L10" s="108">
        <v>4233373.0486539155</v>
      </c>
      <c r="M10" s="108">
        <f>[32]Questionnaire!C33</f>
        <v>1824771.2565600001</v>
      </c>
      <c r="N10" s="108">
        <f>[7]Questionnaire!C48</f>
        <v>3128693.1</v>
      </c>
      <c r="O10" s="108">
        <f>[33]Questionnaire!C48</f>
        <v>1806523.5439944002</v>
      </c>
      <c r="P10" s="89"/>
      <c r="Q10" s="89"/>
      <c r="R10" s="89"/>
      <c r="S10" s="89"/>
      <c r="T10" s="611"/>
      <c r="U10" s="611"/>
    </row>
    <row r="11" spans="1:21">
      <c r="A11" s="88" t="s">
        <v>2311</v>
      </c>
      <c r="B11" s="185">
        <v>8606340000</v>
      </c>
      <c r="C11" s="185">
        <v>8854967600</v>
      </c>
      <c r="D11" s="185">
        <v>10136356000</v>
      </c>
      <c r="E11" s="185">
        <v>3945092999.999999</v>
      </c>
      <c r="F11" s="185">
        <v>8126891580</v>
      </c>
      <c r="G11" s="185">
        <v>4734111600</v>
      </c>
      <c r="H11" s="186">
        <v>8777042906</v>
      </c>
      <c r="I11" s="186">
        <v>4766068382</v>
      </c>
      <c r="J11" s="186">
        <v>11650627481.99</v>
      </c>
      <c r="K11" s="186">
        <v>5261739494</v>
      </c>
      <c r="L11" s="186">
        <v>12815690230.190001</v>
      </c>
      <c r="M11" s="186">
        <f>[32]Questionnaire!B33</f>
        <v>5366974284</v>
      </c>
      <c r="N11" s="186">
        <f>[7]Questionnaire!B48</f>
        <v>8813220000</v>
      </c>
      <c r="O11" s="186">
        <f>[33]Questionnaire!B48</f>
        <v>5313304541.1599998</v>
      </c>
      <c r="P11" s="89"/>
      <c r="Q11" s="89"/>
      <c r="R11" s="89"/>
      <c r="S11" s="89"/>
      <c r="T11" s="611"/>
      <c r="U11" s="611"/>
    </row>
    <row r="12" spans="1:21">
      <c r="A12" s="126"/>
      <c r="B12" s="89"/>
      <c r="C12" s="89"/>
      <c r="D12" s="89"/>
      <c r="E12" s="89"/>
      <c r="F12" s="89"/>
      <c r="G12" s="89"/>
      <c r="H12" s="102"/>
      <c r="I12" s="102"/>
      <c r="J12" s="102"/>
      <c r="K12" s="102"/>
      <c r="L12" s="102"/>
      <c r="M12" s="102"/>
      <c r="N12" s="102"/>
      <c r="O12" s="102"/>
      <c r="P12" s="89"/>
      <c r="Q12" s="89"/>
      <c r="R12" s="89"/>
      <c r="S12" s="89"/>
      <c r="T12" s="611"/>
      <c r="U12" s="611"/>
    </row>
    <row r="13" spans="1:21" ht="15.75">
      <c r="A13" s="83" t="s">
        <v>53</v>
      </c>
      <c r="B13" s="84">
        <v>2009</v>
      </c>
      <c r="C13" s="84">
        <v>2010</v>
      </c>
      <c r="D13" s="84">
        <v>2011</v>
      </c>
      <c r="E13" s="84" t="s">
        <v>1185</v>
      </c>
      <c r="F13" s="84">
        <v>2012</v>
      </c>
      <c r="G13" s="84" t="s">
        <v>2325</v>
      </c>
      <c r="H13" s="105" t="s">
        <v>2913</v>
      </c>
      <c r="I13" s="105" t="s">
        <v>3553</v>
      </c>
      <c r="J13" s="105" t="s">
        <v>4165</v>
      </c>
      <c r="K13" s="105" t="s">
        <v>4674</v>
      </c>
      <c r="L13" s="105" t="s">
        <v>4675</v>
      </c>
      <c r="M13" s="105" t="s">
        <v>5846</v>
      </c>
      <c r="N13" s="105" t="s">
        <v>6494</v>
      </c>
      <c r="O13" s="127" t="s">
        <v>6914</v>
      </c>
      <c r="P13" s="89"/>
      <c r="Q13" s="89"/>
      <c r="R13" s="89"/>
      <c r="S13" s="89"/>
      <c r="T13" s="611"/>
      <c r="U13" s="611"/>
    </row>
    <row r="14" spans="1:21">
      <c r="A14" s="179" t="s">
        <v>54</v>
      </c>
      <c r="B14" s="112">
        <v>0</v>
      </c>
      <c r="C14" s="112">
        <v>150</v>
      </c>
      <c r="D14" s="112">
        <v>645</v>
      </c>
      <c r="E14" s="112">
        <v>297</v>
      </c>
      <c r="F14" s="112">
        <v>297</v>
      </c>
      <c r="G14" s="112">
        <v>297</v>
      </c>
      <c r="H14" s="118">
        <v>647</v>
      </c>
      <c r="I14" s="118">
        <v>782</v>
      </c>
      <c r="J14" s="118">
        <v>619</v>
      </c>
      <c r="K14" s="118">
        <v>46</v>
      </c>
      <c r="L14" s="118">
        <v>755</v>
      </c>
      <c r="M14" s="113">
        <f>[32]Questionnaire!C43</f>
        <v>951</v>
      </c>
      <c r="N14" s="113">
        <f>[7]Questionnaire!C54</f>
        <v>951</v>
      </c>
      <c r="O14" s="113">
        <f>[33]Questionnaire!C58</f>
        <v>951</v>
      </c>
      <c r="P14" s="89"/>
      <c r="Q14" s="89"/>
      <c r="R14" s="89"/>
      <c r="S14" s="89"/>
      <c r="T14" s="611"/>
      <c r="U14" s="611"/>
    </row>
    <row r="15" spans="1:21">
      <c r="A15" s="179" t="s">
        <v>90</v>
      </c>
      <c r="B15" s="112">
        <v>0</v>
      </c>
      <c r="C15" s="112">
        <v>147</v>
      </c>
      <c r="D15" s="112">
        <v>73</v>
      </c>
      <c r="E15" s="112">
        <v>163</v>
      </c>
      <c r="F15" s="112">
        <v>163</v>
      </c>
      <c r="G15" s="112">
        <v>163</v>
      </c>
      <c r="H15" s="118">
        <v>163</v>
      </c>
      <c r="I15" s="118">
        <v>163</v>
      </c>
      <c r="J15" s="118">
        <v>163</v>
      </c>
      <c r="K15" s="118">
        <v>10</v>
      </c>
      <c r="L15" s="118">
        <v>152</v>
      </c>
      <c r="M15" s="113">
        <f>[32]Questionnaire!C44</f>
        <v>10</v>
      </c>
      <c r="N15" s="113">
        <f>[7]Questionnaire!C55</f>
        <v>10</v>
      </c>
      <c r="O15" s="113">
        <f>[33]Questionnaire!C59</f>
        <v>10</v>
      </c>
      <c r="P15" s="89"/>
      <c r="Q15" s="89"/>
      <c r="R15" s="89"/>
      <c r="S15" s="89"/>
      <c r="T15" s="611"/>
      <c r="U15" s="611"/>
    </row>
    <row r="16" spans="1:21">
      <c r="A16" s="179" t="s">
        <v>1457</v>
      </c>
      <c r="B16" s="112">
        <v>0</v>
      </c>
      <c r="C16" s="156">
        <v>0</v>
      </c>
      <c r="D16" s="156">
        <v>0</v>
      </c>
      <c r="E16" s="156">
        <v>0</v>
      </c>
      <c r="F16" s="112">
        <v>135</v>
      </c>
      <c r="G16" s="112">
        <v>135</v>
      </c>
      <c r="H16" s="118">
        <v>135</v>
      </c>
      <c r="I16" s="118">
        <v>0</v>
      </c>
      <c r="J16" s="118">
        <v>0</v>
      </c>
      <c r="K16" s="118">
        <v>0</v>
      </c>
      <c r="L16" s="118">
        <v>0</v>
      </c>
      <c r="M16" s="113">
        <f>[32]Questionnaire!C45</f>
        <v>0</v>
      </c>
      <c r="N16" s="113">
        <f>[7]Questionnaire!C56</f>
        <v>0</v>
      </c>
      <c r="O16" s="113">
        <f>[33]Questionnaire!C60</f>
        <v>0</v>
      </c>
      <c r="P16" s="89"/>
      <c r="Q16" s="89"/>
      <c r="R16" s="89"/>
      <c r="S16" s="89"/>
      <c r="T16" s="611"/>
      <c r="U16" s="611"/>
    </row>
    <row r="17" spans="1:21">
      <c r="A17" s="179" t="s">
        <v>91</v>
      </c>
      <c r="B17" s="112">
        <v>0</v>
      </c>
      <c r="C17" s="112">
        <v>301</v>
      </c>
      <c r="D17" s="112">
        <v>595</v>
      </c>
      <c r="E17" s="112">
        <v>595</v>
      </c>
      <c r="F17" s="112">
        <v>595</v>
      </c>
      <c r="G17" s="112">
        <v>595</v>
      </c>
      <c r="H17" s="118">
        <v>782</v>
      </c>
      <c r="I17" s="118">
        <v>782</v>
      </c>
      <c r="J17" s="118">
        <v>782</v>
      </c>
      <c r="K17" s="118">
        <v>56</v>
      </c>
      <c r="L17" s="118">
        <v>755</v>
      </c>
      <c r="M17" s="113">
        <f>[32]Questionnaire!C46</f>
        <v>961</v>
      </c>
      <c r="N17" s="113">
        <f>[7]Questionnaire!C57</f>
        <v>961</v>
      </c>
      <c r="O17" s="113">
        <f>[33]Questionnaire!C61</f>
        <v>961</v>
      </c>
      <c r="P17" s="89"/>
      <c r="Q17" s="89"/>
      <c r="R17" s="89"/>
      <c r="S17" s="89"/>
      <c r="T17" s="611"/>
      <c r="U17" s="611"/>
    </row>
    <row r="18" spans="1:21">
      <c r="A18" s="126"/>
      <c r="B18" s="89"/>
      <c r="C18" s="89"/>
      <c r="D18" s="89"/>
      <c r="E18" s="89"/>
      <c r="F18" s="89"/>
      <c r="G18" s="89"/>
      <c r="H18" s="102"/>
      <c r="I18" s="102"/>
      <c r="J18" s="102"/>
      <c r="K18" s="102"/>
      <c r="L18" s="118"/>
      <c r="M18" s="102"/>
      <c r="N18" s="102"/>
      <c r="O18" s="102"/>
      <c r="P18" s="89"/>
      <c r="Q18" s="89"/>
      <c r="R18" s="89"/>
      <c r="S18" s="89"/>
      <c r="T18" s="611"/>
      <c r="U18" s="611"/>
    </row>
    <row r="19" spans="1:21">
      <c r="A19" s="126"/>
      <c r="B19" s="89"/>
      <c r="C19" s="89"/>
      <c r="D19" s="89"/>
      <c r="E19" s="89"/>
      <c r="F19" s="89"/>
      <c r="G19" s="89"/>
      <c r="H19" s="102"/>
      <c r="I19" s="102"/>
      <c r="J19" s="102"/>
      <c r="K19" s="102"/>
      <c r="L19" s="102"/>
      <c r="M19" s="102"/>
      <c r="N19" s="102"/>
      <c r="O19" s="102"/>
      <c r="P19" s="89"/>
      <c r="Q19" s="89"/>
      <c r="R19" s="89"/>
      <c r="S19" s="89"/>
      <c r="T19" s="611"/>
      <c r="U19" s="611"/>
    </row>
    <row r="20" spans="1:21">
      <c r="A20" s="126"/>
      <c r="B20" s="89"/>
      <c r="C20" s="89"/>
      <c r="D20" s="89"/>
      <c r="E20" s="89"/>
      <c r="F20" s="89"/>
      <c r="G20" s="89"/>
      <c r="H20" s="102"/>
      <c r="I20" s="102"/>
      <c r="J20" s="102"/>
      <c r="K20" s="102"/>
      <c r="L20" s="102"/>
      <c r="M20" s="102"/>
      <c r="N20" s="102"/>
      <c r="O20" s="102"/>
      <c r="P20" s="89"/>
      <c r="Q20" s="89"/>
      <c r="R20" s="89"/>
      <c r="S20" s="89"/>
      <c r="T20" s="611"/>
      <c r="U20" s="611"/>
    </row>
    <row r="21" spans="1:21" ht="15.75">
      <c r="A21" s="83" t="s">
        <v>2290</v>
      </c>
      <c r="B21" s="84">
        <v>2009</v>
      </c>
      <c r="C21" s="84">
        <v>2010</v>
      </c>
      <c r="D21" s="84">
        <v>2011</v>
      </c>
      <c r="E21" s="84" t="s">
        <v>1185</v>
      </c>
      <c r="F21" s="84">
        <v>2012</v>
      </c>
      <c r="G21" s="84" t="s">
        <v>2325</v>
      </c>
      <c r="H21" s="105" t="s">
        <v>2913</v>
      </c>
      <c r="I21" s="105" t="s">
        <v>3553</v>
      </c>
      <c r="J21" s="105" t="s">
        <v>4165</v>
      </c>
      <c r="K21" s="105" t="s">
        <v>4674</v>
      </c>
      <c r="L21" s="105" t="s">
        <v>4675</v>
      </c>
      <c r="M21" s="105" t="s">
        <v>5846</v>
      </c>
      <c r="N21" s="105" t="s">
        <v>6494</v>
      </c>
      <c r="O21" s="127" t="s">
        <v>6914</v>
      </c>
      <c r="P21" s="89"/>
      <c r="Q21" s="89"/>
      <c r="R21" s="89"/>
      <c r="S21" s="89"/>
      <c r="T21" s="611"/>
      <c r="U21" s="611"/>
    </row>
    <row r="22" spans="1:21">
      <c r="A22" s="88" t="s">
        <v>2285</v>
      </c>
      <c r="B22" s="114">
        <v>97058512.756390661</v>
      </c>
      <c r="C22" s="114">
        <v>134463509.67916453</v>
      </c>
      <c r="D22" s="114">
        <v>134463509.67916453</v>
      </c>
      <c r="E22" s="114">
        <v>89363460.580670297</v>
      </c>
      <c r="F22" s="184">
        <v>176050717.95810485</v>
      </c>
      <c r="G22" s="184" t="s">
        <v>2908</v>
      </c>
      <c r="H22" s="108">
        <v>170005984.07565162</v>
      </c>
      <c r="I22" s="108" t="s">
        <v>2908</v>
      </c>
      <c r="J22" s="108">
        <v>194135345.17421898</v>
      </c>
      <c r="K22" s="108" t="s">
        <v>2908</v>
      </c>
      <c r="L22" s="108">
        <v>162088806.70056155</v>
      </c>
      <c r="M22" s="108" t="s">
        <v>2908</v>
      </c>
      <c r="N22" s="108">
        <f>[7]Questionnaire!D61</f>
        <v>187790328.44246739</v>
      </c>
      <c r="O22" s="108" t="s">
        <v>2908</v>
      </c>
      <c r="P22" s="89"/>
      <c r="Q22" s="89"/>
      <c r="R22" s="89"/>
      <c r="S22" s="89"/>
      <c r="T22" s="611"/>
      <c r="U22" s="611"/>
    </row>
    <row r="23" spans="1:21">
      <c r="A23" s="88" t="s">
        <v>2311</v>
      </c>
      <c r="B23" s="185">
        <v>185626346816.85226</v>
      </c>
      <c r="C23" s="185">
        <v>257164151531.59573</v>
      </c>
      <c r="D23" s="185">
        <v>257164151531.59573</v>
      </c>
      <c r="E23" s="185">
        <v>160514647895</v>
      </c>
      <c r="F23" s="185">
        <v>321718603011</v>
      </c>
      <c r="G23" s="185" t="s">
        <v>2908</v>
      </c>
      <c r="H23" s="186">
        <v>347847543957.34998</v>
      </c>
      <c r="I23" s="108" t="s">
        <v>2908</v>
      </c>
      <c r="J23" s="186">
        <v>483771690699.99146</v>
      </c>
      <c r="K23" s="108" t="s">
        <v>2908</v>
      </c>
      <c r="L23" s="186">
        <v>490691444524.60999</v>
      </c>
      <c r="M23" s="108" t="s">
        <v>2908</v>
      </c>
      <c r="N23" s="186">
        <f>[7]Questionnaire!C61</f>
        <v>528986840683.00671</v>
      </c>
      <c r="O23" s="108" t="s">
        <v>2908</v>
      </c>
      <c r="P23" s="89"/>
      <c r="Q23" s="89"/>
      <c r="R23" s="89"/>
      <c r="S23" s="89"/>
      <c r="T23" s="611"/>
      <c r="U23" s="611"/>
    </row>
    <row r="24" spans="1:21">
      <c r="A24" s="126"/>
      <c r="B24" s="89"/>
      <c r="C24" s="89"/>
      <c r="D24" s="89"/>
      <c r="E24" s="89"/>
      <c r="F24" s="89"/>
      <c r="G24" s="89"/>
      <c r="H24" s="102"/>
      <c r="I24" s="102"/>
      <c r="J24" s="102"/>
      <c r="K24" s="102"/>
      <c r="L24" s="102"/>
      <c r="M24" s="102"/>
      <c r="N24" s="102"/>
      <c r="O24" s="102"/>
      <c r="P24" s="89"/>
      <c r="Q24" s="89"/>
      <c r="R24" s="89"/>
      <c r="S24" s="89"/>
      <c r="T24" s="611"/>
      <c r="U24" s="611"/>
    </row>
    <row r="25" spans="1:21" ht="15.75">
      <c r="A25" s="83" t="s">
        <v>59</v>
      </c>
      <c r="B25" s="84">
        <v>2009</v>
      </c>
      <c r="C25" s="84">
        <v>2010</v>
      </c>
      <c r="D25" s="84">
        <v>2011</v>
      </c>
      <c r="E25" s="84" t="s">
        <v>1185</v>
      </c>
      <c r="F25" s="84">
        <v>2012</v>
      </c>
      <c r="G25" s="84" t="s">
        <v>2325</v>
      </c>
      <c r="H25" s="105" t="s">
        <v>2913</v>
      </c>
      <c r="I25" s="105" t="s">
        <v>3553</v>
      </c>
      <c r="J25" s="105" t="s">
        <v>4165</v>
      </c>
      <c r="K25" s="105" t="s">
        <v>4674</v>
      </c>
      <c r="L25" s="105" t="s">
        <v>4675</v>
      </c>
      <c r="M25" s="105" t="s">
        <v>5846</v>
      </c>
      <c r="N25" s="105" t="s">
        <v>6494</v>
      </c>
      <c r="O25" s="127" t="s">
        <v>6914</v>
      </c>
      <c r="P25" s="89"/>
      <c r="Q25" s="89"/>
      <c r="R25" s="89"/>
      <c r="S25" s="89"/>
      <c r="T25" s="611"/>
      <c r="U25" s="611"/>
    </row>
    <row r="26" spans="1:21">
      <c r="A26" s="126"/>
      <c r="B26" s="168">
        <v>27330716</v>
      </c>
      <c r="C26" s="168">
        <v>33638365</v>
      </c>
      <c r="D26" s="169">
        <v>38011953</v>
      </c>
      <c r="E26" s="168">
        <v>18390807</v>
      </c>
      <c r="F26" s="168">
        <v>40049812</v>
      </c>
      <c r="G26" s="89" t="s">
        <v>2908</v>
      </c>
      <c r="H26" s="118">
        <v>42917256</v>
      </c>
      <c r="I26" s="108" t="s">
        <v>2908</v>
      </c>
      <c r="J26" s="118">
        <v>46501312</v>
      </c>
      <c r="K26" s="108" t="s">
        <v>2908</v>
      </c>
      <c r="L26" s="118">
        <v>58819880</v>
      </c>
      <c r="M26" s="108" t="s">
        <v>2908</v>
      </c>
      <c r="N26" s="108">
        <f>[7]Questionnaire!C67</f>
        <v>61396581</v>
      </c>
      <c r="O26" s="113">
        <f>[33]Questionnaire!C65</f>
        <v>32966192</v>
      </c>
      <c r="P26" s="89"/>
      <c r="Q26" s="89"/>
      <c r="R26" s="89"/>
      <c r="S26" s="89"/>
      <c r="T26" s="611"/>
      <c r="U26" s="611"/>
    </row>
    <row r="27" spans="1:21">
      <c r="A27" s="126"/>
      <c r="B27" s="89"/>
      <c r="C27" s="89"/>
      <c r="D27" s="89"/>
      <c r="E27" s="89"/>
      <c r="F27" s="89"/>
      <c r="G27" s="89"/>
      <c r="H27" s="102"/>
      <c r="I27" s="102"/>
      <c r="J27" s="102"/>
      <c r="K27" s="102"/>
      <c r="L27" s="181"/>
      <c r="M27" s="102"/>
      <c r="N27" s="102"/>
      <c r="O27" s="102"/>
      <c r="P27" s="89"/>
      <c r="Q27" s="89"/>
      <c r="R27" s="89"/>
      <c r="S27" s="89"/>
      <c r="T27" s="611"/>
      <c r="U27" s="611"/>
    </row>
    <row r="28" spans="1:21">
      <c r="A28" s="126"/>
      <c r="B28" s="89"/>
      <c r="C28" s="89"/>
      <c r="D28" s="89"/>
      <c r="E28" s="89"/>
      <c r="F28" s="89"/>
      <c r="G28" s="89"/>
      <c r="H28" s="102"/>
      <c r="I28" s="102"/>
      <c r="J28" s="102"/>
      <c r="K28" s="102"/>
      <c r="L28" s="102"/>
      <c r="M28" s="102"/>
      <c r="N28" s="102"/>
      <c r="O28" s="102"/>
      <c r="P28" s="89"/>
      <c r="Q28" s="89"/>
      <c r="R28" s="89"/>
      <c r="S28" s="89"/>
      <c r="T28" s="611"/>
      <c r="U28" s="611"/>
    </row>
    <row r="29" spans="1:21" ht="15.75">
      <c r="A29" s="83" t="s">
        <v>60</v>
      </c>
      <c r="B29" s="84">
        <v>2009</v>
      </c>
      <c r="C29" s="84">
        <v>2010</v>
      </c>
      <c r="D29" s="84">
        <v>2011</v>
      </c>
      <c r="E29" s="84" t="s">
        <v>1185</v>
      </c>
      <c r="F29" s="84">
        <v>2012</v>
      </c>
      <c r="G29" s="84" t="s">
        <v>2325</v>
      </c>
      <c r="H29" s="105" t="s">
        <v>2913</v>
      </c>
      <c r="I29" s="105" t="s">
        <v>3553</v>
      </c>
      <c r="J29" s="105" t="s">
        <v>4165</v>
      </c>
      <c r="K29" s="105" t="s">
        <v>4674</v>
      </c>
      <c r="L29" s="105" t="s">
        <v>4675</v>
      </c>
      <c r="M29" s="105" t="s">
        <v>5846</v>
      </c>
      <c r="N29" s="105" t="s">
        <v>6494</v>
      </c>
      <c r="O29" s="127" t="s">
        <v>6914</v>
      </c>
      <c r="P29" s="89"/>
      <c r="Q29" s="89"/>
      <c r="R29" s="89"/>
      <c r="S29" s="89"/>
      <c r="T29" s="611"/>
      <c r="U29" s="611"/>
    </row>
    <row r="30" spans="1:21" ht="15.75">
      <c r="A30" s="88" t="s">
        <v>2284</v>
      </c>
      <c r="B30" s="136"/>
      <c r="C30" s="136"/>
      <c r="D30" s="136"/>
      <c r="E30" s="136"/>
      <c r="F30" s="137">
        <v>46979000</v>
      </c>
      <c r="G30" s="136">
        <v>0</v>
      </c>
      <c r="H30" s="116">
        <v>47487000</v>
      </c>
      <c r="I30" s="138">
        <v>0</v>
      </c>
      <c r="J30" s="116">
        <v>48013800</v>
      </c>
      <c r="K30" s="116">
        <v>0</v>
      </c>
      <c r="L30" s="116">
        <v>48320000</v>
      </c>
      <c r="M30" s="116">
        <v>0</v>
      </c>
      <c r="N30" s="116">
        <f>[7]Questionnaire!C90</f>
        <v>48996812</v>
      </c>
      <c r="O30" s="102"/>
      <c r="P30" s="89"/>
      <c r="Q30" s="89"/>
      <c r="R30" s="89"/>
      <c r="S30" s="89"/>
      <c r="T30" s="611"/>
      <c r="U30" s="611"/>
    </row>
    <row r="31" spans="1:21">
      <c r="A31" s="88" t="s">
        <v>61</v>
      </c>
      <c r="B31" s="112">
        <v>0</v>
      </c>
      <c r="C31" s="139">
        <v>0.49</v>
      </c>
      <c r="D31" s="139">
        <v>0.52</v>
      </c>
      <c r="E31" s="139">
        <v>0.52</v>
      </c>
      <c r="F31" s="139">
        <v>0.49</v>
      </c>
      <c r="G31" s="89" t="s">
        <v>2908</v>
      </c>
      <c r="H31" s="1026">
        <v>0.49</v>
      </c>
      <c r="I31" s="102" t="s">
        <v>2908</v>
      </c>
      <c r="J31" s="119">
        <v>0.49</v>
      </c>
      <c r="K31" s="108" t="s">
        <v>2908</v>
      </c>
      <c r="L31" s="119">
        <v>0.41</v>
      </c>
      <c r="M31" s="108" t="s">
        <v>2908</v>
      </c>
      <c r="N31" s="1055">
        <f>[7]Questionnaire!C81</f>
        <v>0.41</v>
      </c>
      <c r="O31" s="108" t="s">
        <v>2908</v>
      </c>
      <c r="P31" s="89"/>
      <c r="Q31" s="89"/>
      <c r="R31" s="89"/>
      <c r="S31" s="89"/>
      <c r="T31" s="611"/>
      <c r="U31" s="611"/>
    </row>
    <row r="32" spans="1:21">
      <c r="A32" s="88" t="s">
        <v>62</v>
      </c>
      <c r="B32" s="112">
        <v>0</v>
      </c>
      <c r="C32" s="139">
        <v>0.51</v>
      </c>
      <c r="D32" s="139">
        <v>0.48</v>
      </c>
      <c r="E32" s="139">
        <v>0.48</v>
      </c>
      <c r="F32" s="139">
        <v>0.51</v>
      </c>
      <c r="G32" s="89" t="s">
        <v>2908</v>
      </c>
      <c r="H32" s="1026">
        <v>0.51</v>
      </c>
      <c r="I32" s="102" t="s">
        <v>2908</v>
      </c>
      <c r="J32" s="119">
        <v>0.51</v>
      </c>
      <c r="K32" s="108" t="s">
        <v>2908</v>
      </c>
      <c r="L32" s="119">
        <v>0.59</v>
      </c>
      <c r="M32" s="108" t="s">
        <v>2908</v>
      </c>
      <c r="N32" s="1055">
        <f>[7]Questionnaire!C82</f>
        <v>0.59</v>
      </c>
      <c r="O32" s="108" t="s">
        <v>2908</v>
      </c>
      <c r="P32" s="89"/>
      <c r="Q32" s="89"/>
      <c r="R32" s="89"/>
      <c r="S32" s="89"/>
      <c r="T32" s="611"/>
      <c r="U32" s="611"/>
    </row>
    <row r="33" spans="1:27">
      <c r="A33" s="88" t="s">
        <v>92</v>
      </c>
      <c r="B33" s="112">
        <v>0</v>
      </c>
      <c r="C33" s="139">
        <v>0.08</v>
      </c>
      <c r="D33" s="139">
        <v>0</v>
      </c>
      <c r="E33" s="139">
        <v>0</v>
      </c>
      <c r="F33" s="139">
        <v>0</v>
      </c>
      <c r="G33" s="89" t="s">
        <v>2908</v>
      </c>
      <c r="H33" s="1026">
        <v>0</v>
      </c>
      <c r="I33" s="102" t="s">
        <v>2908</v>
      </c>
      <c r="J33" s="119">
        <v>0.15</v>
      </c>
      <c r="K33" s="108" t="s">
        <v>2908</v>
      </c>
      <c r="L33" s="119">
        <v>0.14000000000000001</v>
      </c>
      <c r="M33" s="108" t="s">
        <v>2908</v>
      </c>
      <c r="N33" s="1055">
        <f>[7]Questionnaire!C84</f>
        <v>0.14000000000000001</v>
      </c>
      <c r="O33" s="108" t="s">
        <v>2908</v>
      </c>
      <c r="P33" s="89"/>
      <c r="Q33" s="89"/>
      <c r="R33" s="89"/>
      <c r="S33" s="89"/>
      <c r="T33" s="611"/>
      <c r="U33" s="611"/>
    </row>
    <row r="34" spans="1:27">
      <c r="A34" s="88" t="s">
        <v>93</v>
      </c>
      <c r="B34" s="112">
        <v>0</v>
      </c>
      <c r="C34" s="139">
        <v>0.25</v>
      </c>
      <c r="D34" s="139">
        <v>0.28000000000000003</v>
      </c>
      <c r="E34" s="139">
        <v>0.28000000000000003</v>
      </c>
      <c r="F34" s="139">
        <v>0.17</v>
      </c>
      <c r="G34" s="89" t="s">
        <v>2908</v>
      </c>
      <c r="H34" s="1026">
        <v>0.17</v>
      </c>
      <c r="I34" s="102" t="s">
        <v>2908</v>
      </c>
      <c r="J34" s="119">
        <v>0.23</v>
      </c>
      <c r="K34" s="108" t="s">
        <v>2908</v>
      </c>
      <c r="L34" s="119">
        <v>0.28999999999999998</v>
      </c>
      <c r="M34" s="108" t="s">
        <v>2908</v>
      </c>
      <c r="N34" s="1055">
        <f>[7]Questionnaire!C85</f>
        <v>0.28999999999999998</v>
      </c>
      <c r="O34" s="108" t="s">
        <v>2908</v>
      </c>
      <c r="P34" s="89"/>
      <c r="Q34" s="89"/>
      <c r="R34" s="89"/>
      <c r="S34" s="89"/>
      <c r="T34" s="611"/>
      <c r="U34" s="611"/>
    </row>
    <row r="35" spans="1:27">
      <c r="A35" s="88" t="s">
        <v>63</v>
      </c>
      <c r="B35" s="112">
        <v>0</v>
      </c>
      <c r="C35" s="139">
        <v>0.54</v>
      </c>
      <c r="D35" s="139">
        <v>0.43</v>
      </c>
      <c r="E35" s="139">
        <v>0.43</v>
      </c>
      <c r="F35" s="139">
        <v>0.67</v>
      </c>
      <c r="G35" s="89" t="s">
        <v>2908</v>
      </c>
      <c r="H35" s="1026">
        <v>0.67</v>
      </c>
      <c r="I35" s="102" t="s">
        <v>2908</v>
      </c>
      <c r="J35" s="119">
        <v>0.38</v>
      </c>
      <c r="K35" s="108" t="s">
        <v>2908</v>
      </c>
      <c r="L35" s="119">
        <v>0.33</v>
      </c>
      <c r="M35" s="108" t="s">
        <v>2908</v>
      </c>
      <c r="N35" s="1055">
        <f>[7]Questionnaire!C86</f>
        <v>0.33</v>
      </c>
      <c r="O35" s="108" t="s">
        <v>2908</v>
      </c>
      <c r="P35" s="89"/>
      <c r="Q35" s="89"/>
      <c r="R35" s="89"/>
      <c r="S35" s="89"/>
      <c r="T35" s="611"/>
      <c r="U35" s="611"/>
    </row>
    <row r="36" spans="1:27">
      <c r="A36" s="88" t="s">
        <v>64</v>
      </c>
      <c r="B36" s="112">
        <v>0</v>
      </c>
      <c r="C36" s="139">
        <v>0.12</v>
      </c>
      <c r="D36" s="139">
        <v>0.22</v>
      </c>
      <c r="E36" s="139">
        <v>0.22</v>
      </c>
      <c r="F36" s="139">
        <v>0.18</v>
      </c>
      <c r="G36" s="89" t="s">
        <v>2908</v>
      </c>
      <c r="H36" s="1026">
        <v>0.17</v>
      </c>
      <c r="I36" s="102" t="s">
        <v>2908</v>
      </c>
      <c r="J36" s="119">
        <v>0.19</v>
      </c>
      <c r="K36" s="108" t="s">
        <v>2908</v>
      </c>
      <c r="L36" s="119">
        <v>0.21</v>
      </c>
      <c r="M36" s="108" t="s">
        <v>2908</v>
      </c>
      <c r="N36" s="1055">
        <f>[7]Questionnaire!C87</f>
        <v>0.21</v>
      </c>
      <c r="O36" s="108" t="s">
        <v>2908</v>
      </c>
      <c r="P36" s="89"/>
      <c r="Q36" s="89"/>
      <c r="R36" s="89"/>
      <c r="S36" s="89"/>
      <c r="T36" s="611"/>
      <c r="U36" s="611"/>
    </row>
    <row r="37" spans="1:27">
      <c r="A37" s="88" t="s">
        <v>703</v>
      </c>
      <c r="B37" s="112">
        <v>0</v>
      </c>
      <c r="C37" s="139">
        <v>0.01</v>
      </c>
      <c r="D37" s="139">
        <v>7.0000000000000007E-2</v>
      </c>
      <c r="E37" s="139">
        <v>7.0000000000000007E-2</v>
      </c>
      <c r="F37" s="139">
        <v>0.15</v>
      </c>
      <c r="G37" s="89" t="s">
        <v>2908</v>
      </c>
      <c r="H37" s="1026">
        <v>0.16</v>
      </c>
      <c r="I37" s="102" t="s">
        <v>2908</v>
      </c>
      <c r="J37" s="119">
        <v>0.05</v>
      </c>
      <c r="K37" s="108" t="s">
        <v>2908</v>
      </c>
      <c r="L37" s="119">
        <v>0.03</v>
      </c>
      <c r="M37" s="108" t="s">
        <v>2908</v>
      </c>
      <c r="N37" s="1055">
        <f>[7]Questionnaire!C88</f>
        <v>0.03</v>
      </c>
      <c r="O37" s="108" t="s">
        <v>2908</v>
      </c>
      <c r="P37" s="89"/>
      <c r="Q37" s="89"/>
      <c r="R37" s="89"/>
      <c r="S37" s="89"/>
      <c r="T37" s="611"/>
      <c r="U37" s="611"/>
    </row>
    <row r="38" spans="1:27" ht="15.75">
      <c r="A38" s="126"/>
      <c r="B38" s="89"/>
      <c r="C38" s="89"/>
      <c r="D38" s="89"/>
      <c r="E38" s="89"/>
      <c r="F38" s="89"/>
      <c r="G38" s="89"/>
      <c r="H38" s="102"/>
      <c r="I38" s="102"/>
      <c r="J38" s="102"/>
      <c r="K38" s="102"/>
      <c r="L38" s="132"/>
      <c r="M38" s="102"/>
      <c r="N38" s="102"/>
      <c r="O38" s="102"/>
      <c r="P38" s="89"/>
      <c r="Q38" s="89"/>
      <c r="R38" s="89"/>
      <c r="S38" s="89"/>
      <c r="T38" s="611"/>
      <c r="U38" s="611"/>
    </row>
    <row r="39" spans="1:27" ht="31.5">
      <c r="A39" s="83" t="s">
        <v>67</v>
      </c>
      <c r="B39" s="84">
        <v>2009</v>
      </c>
      <c r="C39" s="84">
        <v>2010</v>
      </c>
      <c r="D39" s="84">
        <v>2011</v>
      </c>
      <c r="E39" s="84" t="s">
        <v>1185</v>
      </c>
      <c r="F39" s="84">
        <v>2012</v>
      </c>
      <c r="G39" s="84" t="s">
        <v>2325</v>
      </c>
      <c r="H39" s="105" t="s">
        <v>2913</v>
      </c>
      <c r="I39" s="105" t="s">
        <v>3553</v>
      </c>
      <c r="J39" s="105" t="s">
        <v>4165</v>
      </c>
      <c r="K39" s="105" t="s">
        <v>4674</v>
      </c>
      <c r="L39" s="105" t="s">
        <v>4675</v>
      </c>
      <c r="M39" s="105" t="s">
        <v>5846</v>
      </c>
      <c r="N39" s="105" t="s">
        <v>6494</v>
      </c>
      <c r="O39" s="127" t="s">
        <v>6914</v>
      </c>
      <c r="P39" s="89"/>
      <c r="Q39" s="89"/>
      <c r="R39" s="89"/>
      <c r="S39" s="89"/>
      <c r="T39" s="611"/>
      <c r="U39" s="611"/>
    </row>
    <row r="40" spans="1:27" ht="30">
      <c r="A40" s="126"/>
      <c r="B40" s="112">
        <v>0</v>
      </c>
      <c r="C40" s="168" t="s">
        <v>345</v>
      </c>
      <c r="D40" s="168" t="s">
        <v>117</v>
      </c>
      <c r="E40" s="168" t="s">
        <v>117</v>
      </c>
      <c r="F40" s="168" t="s">
        <v>117</v>
      </c>
      <c r="G40" s="89" t="s">
        <v>2908</v>
      </c>
      <c r="H40" s="168" t="s">
        <v>117</v>
      </c>
      <c r="I40" s="108" t="s">
        <v>2908</v>
      </c>
      <c r="J40" s="168" t="s">
        <v>117</v>
      </c>
      <c r="K40" s="108" t="s">
        <v>2908</v>
      </c>
      <c r="L40" s="108" t="s">
        <v>123</v>
      </c>
      <c r="M40" s="108" t="s">
        <v>2908</v>
      </c>
      <c r="N40" s="108" t="str">
        <f>[7]Questionnaire!B96</f>
        <v>11-15 times per year</v>
      </c>
      <c r="O40" s="108" t="s">
        <v>2908</v>
      </c>
      <c r="P40" s="89"/>
      <c r="Q40" s="89"/>
      <c r="R40" s="89"/>
      <c r="S40" s="89"/>
      <c r="T40" s="611"/>
      <c r="U40" s="611"/>
    </row>
    <row r="41" spans="1:27">
      <c r="A41" s="126"/>
      <c r="B41" s="89"/>
      <c r="C41" s="89"/>
      <c r="D41" s="89"/>
      <c r="E41" s="89"/>
      <c r="F41" s="89"/>
      <c r="G41" s="89"/>
      <c r="H41" s="102"/>
      <c r="I41" s="102"/>
      <c r="J41" s="102"/>
      <c r="K41" s="102"/>
      <c r="L41" s="108"/>
      <c r="M41" s="102"/>
      <c r="N41" s="102"/>
      <c r="O41" s="102"/>
      <c r="P41" s="89"/>
      <c r="Q41" s="89"/>
      <c r="R41" s="89"/>
      <c r="S41" s="89"/>
      <c r="T41" s="611"/>
      <c r="U41" s="611"/>
    </row>
    <row r="42" spans="1:27">
      <c r="A42" s="126"/>
      <c r="B42" s="89"/>
      <c r="C42" s="89"/>
      <c r="D42" s="89"/>
      <c r="E42" s="89"/>
      <c r="F42" s="89"/>
      <c r="G42" s="89"/>
      <c r="H42" s="102"/>
      <c r="I42" s="102"/>
      <c r="J42" s="102"/>
      <c r="K42" s="102"/>
      <c r="L42" s="102"/>
      <c r="M42" s="102"/>
      <c r="N42" s="102"/>
      <c r="O42" s="102"/>
      <c r="P42" s="89"/>
      <c r="Q42" s="89"/>
      <c r="R42" s="89"/>
      <c r="S42" s="89"/>
      <c r="T42" s="611"/>
      <c r="U42" s="611"/>
    </row>
    <row r="43" spans="1:27" ht="15.75">
      <c r="A43" s="83" t="s">
        <v>94</v>
      </c>
      <c r="B43" s="84">
        <v>2009</v>
      </c>
      <c r="C43" s="84">
        <v>2010</v>
      </c>
      <c r="D43" s="84">
        <v>2011</v>
      </c>
      <c r="E43" s="84" t="s">
        <v>1185</v>
      </c>
      <c r="F43" s="84">
        <v>2012</v>
      </c>
      <c r="G43" s="84" t="s">
        <v>2325</v>
      </c>
      <c r="H43" s="105" t="s">
        <v>2913</v>
      </c>
      <c r="I43" s="105" t="s">
        <v>3553</v>
      </c>
      <c r="J43" s="105" t="s">
        <v>4165</v>
      </c>
      <c r="K43" s="105" t="s">
        <v>4674</v>
      </c>
      <c r="L43" s="105" t="s">
        <v>4675</v>
      </c>
      <c r="M43" s="105" t="s">
        <v>5846</v>
      </c>
      <c r="N43" s="105" t="s">
        <v>6494</v>
      </c>
      <c r="O43" s="127" t="s">
        <v>6914</v>
      </c>
      <c r="P43" s="89"/>
      <c r="Q43" s="89"/>
      <c r="R43" s="89"/>
      <c r="S43" s="89"/>
      <c r="T43" s="611"/>
      <c r="U43" s="611"/>
    </row>
    <row r="44" spans="1:27" ht="30">
      <c r="A44" s="88" t="s">
        <v>66</v>
      </c>
      <c r="B44" s="112">
        <v>0</v>
      </c>
      <c r="C44" s="139">
        <v>9.0000000000000011E-3</v>
      </c>
      <c r="D44" s="139">
        <v>0.01</v>
      </c>
      <c r="E44" s="139">
        <v>0.01</v>
      </c>
      <c r="F44" s="139">
        <v>5.0000000000000001E-3</v>
      </c>
      <c r="G44" s="89" t="s">
        <v>2908</v>
      </c>
      <c r="H44" s="1026">
        <v>6.0000000000000001E-3</v>
      </c>
      <c r="I44" s="108" t="s">
        <v>2908</v>
      </c>
      <c r="J44" s="1026">
        <v>0.01</v>
      </c>
      <c r="K44" s="108" t="s">
        <v>2908</v>
      </c>
      <c r="L44" s="139">
        <v>0.01</v>
      </c>
      <c r="M44" s="108" t="s">
        <v>2908</v>
      </c>
      <c r="N44" s="108"/>
      <c r="O44" s="120">
        <f>[33]Questionnaire!C126</f>
        <v>3.5000000000000001E-3</v>
      </c>
      <c r="P44" s="89"/>
      <c r="Q44" s="89"/>
      <c r="R44" s="89"/>
      <c r="S44" s="89"/>
      <c r="T44" s="611"/>
      <c r="U44" s="611"/>
    </row>
    <row r="45" spans="1:27">
      <c r="A45" s="126"/>
      <c r="B45" s="125"/>
      <c r="C45" s="125"/>
      <c r="D45" s="125"/>
      <c r="E45" s="125"/>
      <c r="F45" s="125"/>
      <c r="G45" s="125"/>
      <c r="H45" s="121"/>
      <c r="I45" s="121"/>
      <c r="J45" s="121"/>
      <c r="K45" s="121"/>
      <c r="L45" s="110"/>
      <c r="M45" s="102"/>
      <c r="N45" s="102"/>
      <c r="O45" s="102"/>
      <c r="P45" s="89"/>
      <c r="Q45" s="89"/>
      <c r="R45" s="89"/>
      <c r="S45" s="89"/>
      <c r="T45" s="611"/>
      <c r="U45" s="611"/>
    </row>
    <row r="46" spans="1:27">
      <c r="A46" s="126"/>
      <c r="B46" s="89"/>
      <c r="C46" s="89"/>
      <c r="D46" s="89"/>
      <c r="E46" s="89"/>
      <c r="F46" s="89"/>
      <c r="G46" s="89"/>
      <c r="H46" s="102"/>
      <c r="I46" s="102"/>
      <c r="J46" s="102"/>
      <c r="K46" s="102"/>
      <c r="L46" s="102"/>
      <c r="M46" s="102"/>
      <c r="N46" s="102"/>
      <c r="O46" s="102"/>
      <c r="P46" s="89"/>
      <c r="Q46" s="89"/>
      <c r="R46" s="89"/>
      <c r="S46" s="89"/>
      <c r="T46" s="611"/>
      <c r="U46" s="611"/>
    </row>
    <row r="47" spans="1:27">
      <c r="A47" s="126"/>
      <c r="B47" s="89"/>
      <c r="C47" s="89"/>
      <c r="D47" s="89"/>
      <c r="E47" s="89"/>
      <c r="F47" s="89"/>
      <c r="G47" s="89"/>
      <c r="H47" s="102"/>
      <c r="I47" s="102"/>
      <c r="J47" s="102"/>
      <c r="K47" s="102"/>
      <c r="L47" s="102"/>
      <c r="M47" s="102"/>
      <c r="N47" s="102"/>
      <c r="O47" s="102"/>
      <c r="P47" s="89"/>
      <c r="Q47" s="89"/>
      <c r="R47" s="89"/>
      <c r="S47" s="89"/>
      <c r="T47" s="611"/>
      <c r="U47" s="611"/>
    </row>
    <row r="48" spans="1:27" ht="15.75">
      <c r="A48" s="83" t="s">
        <v>2288</v>
      </c>
      <c r="B48" s="84">
        <v>2009</v>
      </c>
      <c r="C48" s="84">
        <v>2010</v>
      </c>
      <c r="D48" s="84">
        <v>2011</v>
      </c>
      <c r="E48" s="84" t="s">
        <v>2945</v>
      </c>
      <c r="F48" s="84" t="s">
        <v>2915</v>
      </c>
      <c r="G48" s="84" t="s">
        <v>2946</v>
      </c>
      <c r="H48" s="105" t="s">
        <v>2917</v>
      </c>
      <c r="I48" s="105" t="s">
        <v>2947</v>
      </c>
      <c r="J48" s="105" t="s">
        <v>2919</v>
      </c>
      <c r="K48" s="105" t="s">
        <v>2948</v>
      </c>
      <c r="L48" s="105" t="s">
        <v>2921</v>
      </c>
      <c r="M48" s="105" t="s">
        <v>3980</v>
      </c>
      <c r="N48" s="105" t="s">
        <v>3556</v>
      </c>
      <c r="O48" s="105" t="s">
        <v>4421</v>
      </c>
      <c r="P48" s="105" t="s">
        <v>4168</v>
      </c>
      <c r="Q48" s="105" t="s">
        <v>5258</v>
      </c>
      <c r="R48" s="105" t="s">
        <v>5169</v>
      </c>
      <c r="S48" s="905" t="s">
        <v>5259</v>
      </c>
      <c r="T48" s="906" t="s">
        <v>5171</v>
      </c>
      <c r="U48" s="105" t="s">
        <v>5869</v>
      </c>
      <c r="V48" s="105" t="s">
        <v>5848</v>
      </c>
      <c r="W48" s="1368"/>
      <c r="X48" s="905" t="s">
        <v>6617</v>
      </c>
      <c r="Y48" s="906" t="s">
        <v>5877</v>
      </c>
      <c r="Z48" s="1054" t="s">
        <v>7170</v>
      </c>
      <c r="AA48" s="1053" t="s">
        <v>6983</v>
      </c>
    </row>
    <row r="49" spans="1:27">
      <c r="A49" s="88" t="s">
        <v>46</v>
      </c>
      <c r="B49" s="1051">
        <v>0</v>
      </c>
      <c r="C49" s="1051">
        <v>0</v>
      </c>
      <c r="D49" s="1051">
        <v>0</v>
      </c>
      <c r="E49" s="185">
        <v>0</v>
      </c>
      <c r="F49" s="1051">
        <v>0</v>
      </c>
      <c r="G49" s="185">
        <v>0</v>
      </c>
      <c r="H49" s="878">
        <v>0</v>
      </c>
      <c r="I49" s="186">
        <v>0</v>
      </c>
      <c r="J49" s="878">
        <v>0</v>
      </c>
      <c r="K49" s="186">
        <v>0</v>
      </c>
      <c r="L49" s="878">
        <v>0</v>
      </c>
      <c r="M49" s="186">
        <v>0</v>
      </c>
      <c r="N49" s="878">
        <v>0</v>
      </c>
      <c r="O49" s="186">
        <v>58253137.40995001</v>
      </c>
      <c r="P49" s="878">
        <v>23376.715000000007</v>
      </c>
      <c r="Q49" s="186">
        <v>0</v>
      </c>
      <c r="R49" s="108">
        <v>0</v>
      </c>
      <c r="S49" s="1052">
        <v>0</v>
      </c>
      <c r="T49" s="1025">
        <v>0</v>
      </c>
      <c r="U49" s="611"/>
      <c r="W49" s="107" t="s">
        <v>6592</v>
      </c>
      <c r="X49" s="1052">
        <f>[7]Questionnaire!D108</f>
        <v>0</v>
      </c>
      <c r="Y49" s="1025">
        <v>0</v>
      </c>
      <c r="Z49" s="1052">
        <f>[33]Questionnaire!C79</f>
        <v>0</v>
      </c>
      <c r="AA49" s="1025">
        <f>[33]Questionnaire!D79</f>
        <v>0</v>
      </c>
    </row>
    <row r="50" spans="1:27">
      <c r="A50" s="88" t="s">
        <v>47</v>
      </c>
      <c r="B50" s="1051">
        <v>0</v>
      </c>
      <c r="C50" s="1051">
        <v>694500</v>
      </c>
      <c r="D50" s="1051">
        <v>212000</v>
      </c>
      <c r="E50" s="185">
        <v>0</v>
      </c>
      <c r="F50" s="1051">
        <v>0</v>
      </c>
      <c r="G50" s="185">
        <v>0</v>
      </c>
      <c r="H50" s="878">
        <v>0</v>
      </c>
      <c r="I50" s="186">
        <v>0</v>
      </c>
      <c r="J50" s="878">
        <v>0</v>
      </c>
      <c r="K50" s="186">
        <v>0</v>
      </c>
      <c r="L50" s="878">
        <v>0</v>
      </c>
      <c r="M50" s="186">
        <v>0</v>
      </c>
      <c r="N50" s="878">
        <v>0</v>
      </c>
      <c r="O50" s="186">
        <v>291265687.04975003</v>
      </c>
      <c r="P50" s="878">
        <v>116883.57500000003</v>
      </c>
      <c r="Q50" s="186">
        <v>263086975</v>
      </c>
      <c r="R50" s="108">
        <v>85864</v>
      </c>
      <c r="S50" s="1052">
        <v>0</v>
      </c>
      <c r="T50" s="1025">
        <v>0</v>
      </c>
      <c r="U50" s="611"/>
      <c r="W50" s="107" t="s">
        <v>6593</v>
      </c>
      <c r="X50" s="1052">
        <f>[7]Questionnaire!D109</f>
        <v>0</v>
      </c>
      <c r="Y50" s="1025">
        <v>0</v>
      </c>
      <c r="Z50" s="1052">
        <f>[33]Questionnaire!C80</f>
        <v>0</v>
      </c>
      <c r="AA50" s="1025">
        <f>[33]Questionnaire!D80</f>
        <v>0</v>
      </c>
    </row>
    <row r="51" spans="1:27">
      <c r="A51" s="88" t="s">
        <v>48</v>
      </c>
      <c r="B51" s="1051">
        <v>0</v>
      </c>
      <c r="C51" s="1051">
        <v>0</v>
      </c>
      <c r="D51" s="1051">
        <v>0</v>
      </c>
      <c r="E51" s="185">
        <v>0</v>
      </c>
      <c r="F51" s="1051">
        <v>0</v>
      </c>
      <c r="G51" s="185">
        <v>0</v>
      </c>
      <c r="H51" s="878">
        <v>0</v>
      </c>
      <c r="I51" s="186">
        <v>0</v>
      </c>
      <c r="J51" s="878">
        <v>0</v>
      </c>
      <c r="K51" s="186">
        <v>0</v>
      </c>
      <c r="L51" s="878">
        <v>0</v>
      </c>
      <c r="M51" s="186">
        <v>0</v>
      </c>
      <c r="N51" s="878">
        <v>0</v>
      </c>
      <c r="O51" s="186">
        <v>0</v>
      </c>
      <c r="P51" s="878">
        <v>0</v>
      </c>
      <c r="Q51" s="186">
        <v>0</v>
      </c>
      <c r="R51" s="108">
        <v>0</v>
      </c>
      <c r="S51" s="1052" t="s">
        <v>1530</v>
      </c>
      <c r="T51" s="1025" t="s">
        <v>1530</v>
      </c>
      <c r="U51" s="611"/>
      <c r="W51" s="107" t="s">
        <v>5190</v>
      </c>
      <c r="X51" s="1052">
        <f>[7]Questionnaire!D110</f>
        <v>0</v>
      </c>
      <c r="Y51" s="1025" t="s">
        <v>1530</v>
      </c>
      <c r="Z51" s="1052">
        <f>[33]Questionnaire!C81</f>
        <v>0</v>
      </c>
      <c r="AA51" s="1025">
        <f>[33]Questionnaire!D81</f>
        <v>0</v>
      </c>
    </row>
    <row r="52" spans="1:27">
      <c r="A52" s="88" t="s">
        <v>50</v>
      </c>
      <c r="B52" s="1051">
        <v>0</v>
      </c>
      <c r="C52" s="1051">
        <v>0</v>
      </c>
      <c r="D52" s="1051">
        <v>0</v>
      </c>
      <c r="E52" s="185">
        <v>0</v>
      </c>
      <c r="F52" s="1051">
        <v>0</v>
      </c>
      <c r="G52" s="185">
        <v>0</v>
      </c>
      <c r="H52" s="878">
        <v>0</v>
      </c>
      <c r="I52" s="186">
        <v>0</v>
      </c>
      <c r="J52" s="878">
        <v>0</v>
      </c>
      <c r="K52" s="186">
        <v>0</v>
      </c>
      <c r="L52" s="878">
        <v>0</v>
      </c>
      <c r="M52" s="186">
        <v>0</v>
      </c>
      <c r="N52" s="878">
        <v>0</v>
      </c>
      <c r="O52" s="186">
        <v>203885980.934825</v>
      </c>
      <c r="P52" s="878">
        <v>81818.502500000002</v>
      </c>
      <c r="Q52" s="186">
        <v>0</v>
      </c>
      <c r="R52" s="108">
        <v>0</v>
      </c>
      <c r="S52" s="1052">
        <v>0</v>
      </c>
      <c r="T52" s="1025">
        <v>0</v>
      </c>
      <c r="U52" s="611"/>
      <c r="W52" s="107" t="s">
        <v>6594</v>
      </c>
      <c r="X52" s="1052">
        <f>[7]Questionnaire!D111</f>
        <v>0</v>
      </c>
      <c r="Y52" s="1025">
        <v>0</v>
      </c>
      <c r="Z52" s="1052">
        <f>[33]Questionnaire!C82</f>
        <v>0</v>
      </c>
      <c r="AA52" s="1025">
        <f>[33]Questionnaire!D82</f>
        <v>0</v>
      </c>
    </row>
    <row r="53" spans="1:27">
      <c r="A53" s="88" t="s">
        <v>51</v>
      </c>
      <c r="B53" s="1051">
        <v>0</v>
      </c>
      <c r="C53" s="1051">
        <v>0</v>
      </c>
      <c r="D53" s="1051">
        <v>0</v>
      </c>
      <c r="E53" s="185">
        <v>0</v>
      </c>
      <c r="F53" s="1051">
        <v>0</v>
      </c>
      <c r="G53" s="185">
        <v>0</v>
      </c>
      <c r="H53" s="878">
        <v>0</v>
      </c>
      <c r="I53" s="186">
        <v>0</v>
      </c>
      <c r="J53" s="878">
        <v>0</v>
      </c>
      <c r="K53" s="186">
        <v>0</v>
      </c>
      <c r="L53" s="878">
        <v>0</v>
      </c>
      <c r="M53" s="186">
        <v>0</v>
      </c>
      <c r="N53" s="878">
        <v>0</v>
      </c>
      <c r="O53" s="186">
        <v>29126568.704975005</v>
      </c>
      <c r="P53" s="878">
        <v>11688.357500000004</v>
      </c>
      <c r="Q53" s="186">
        <v>0</v>
      </c>
      <c r="R53" s="108">
        <v>0</v>
      </c>
      <c r="S53" s="1052" t="s">
        <v>1530</v>
      </c>
      <c r="T53" s="1025" t="s">
        <v>1530</v>
      </c>
      <c r="U53" s="611"/>
      <c r="W53" s="107" t="s">
        <v>6500</v>
      </c>
      <c r="X53" s="1052">
        <f>[7]Questionnaire!D112</f>
        <v>0</v>
      </c>
      <c r="Y53" s="1025" t="s">
        <v>1530</v>
      </c>
      <c r="Z53" s="1052">
        <f>[33]Questionnaire!C83</f>
        <v>0</v>
      </c>
      <c r="AA53" s="1025">
        <f>[33]Questionnaire!D83</f>
        <v>0</v>
      </c>
    </row>
    <row r="54" spans="1:27">
      <c r="A54" s="88" t="s">
        <v>5190</v>
      </c>
      <c r="B54" s="1051"/>
      <c r="C54" s="1051"/>
      <c r="D54" s="1051"/>
      <c r="E54" s="185"/>
      <c r="F54" s="1051"/>
      <c r="G54" s="185"/>
      <c r="H54" s="878"/>
      <c r="I54" s="186"/>
      <c r="J54" s="878"/>
      <c r="K54" s="186"/>
      <c r="L54" s="878"/>
      <c r="M54" s="186"/>
      <c r="N54" s="878"/>
      <c r="O54" s="186"/>
      <c r="P54" s="878"/>
      <c r="Q54" s="186"/>
      <c r="R54" s="108"/>
      <c r="S54" s="1052">
        <v>0</v>
      </c>
      <c r="T54" s="1025">
        <v>0</v>
      </c>
      <c r="U54" s="611"/>
      <c r="W54" s="107" t="s">
        <v>49</v>
      </c>
      <c r="X54" s="1052">
        <f>[7]Questionnaire!D113</f>
        <v>0</v>
      </c>
      <c r="Y54" s="1025">
        <v>0</v>
      </c>
      <c r="Z54" s="1052">
        <f>[33]Questionnaire!C84</f>
        <v>0</v>
      </c>
      <c r="AA54" s="1025">
        <f>[33]Questionnaire!D84</f>
        <v>0</v>
      </c>
    </row>
    <row r="55" spans="1:27">
      <c r="A55" s="88" t="s">
        <v>5177</v>
      </c>
      <c r="B55" s="1051"/>
      <c r="C55" s="1051"/>
      <c r="D55" s="1051"/>
      <c r="E55" s="185"/>
      <c r="F55" s="1051"/>
      <c r="G55" s="185"/>
      <c r="H55" s="878"/>
      <c r="I55" s="186"/>
      <c r="J55" s="878"/>
      <c r="K55" s="186"/>
      <c r="L55" s="878"/>
      <c r="M55" s="186"/>
      <c r="N55" s="878"/>
      <c r="O55" s="186"/>
      <c r="P55" s="878"/>
      <c r="Q55" s="186"/>
      <c r="R55" s="108"/>
      <c r="S55" s="1052">
        <v>0</v>
      </c>
      <c r="T55" s="1025">
        <v>0</v>
      </c>
      <c r="U55" s="611"/>
      <c r="W55" s="107"/>
      <c r="X55" s="1052">
        <f>[7]Questionnaire!D114</f>
        <v>0</v>
      </c>
      <c r="Y55" s="1025">
        <v>0</v>
      </c>
      <c r="Z55" s="1052">
        <f>[7]Questionnaire!F114</f>
        <v>0</v>
      </c>
      <c r="AA55" s="1025">
        <v>0</v>
      </c>
    </row>
    <row r="56" spans="1:27">
      <c r="A56" s="88" t="s">
        <v>49</v>
      </c>
      <c r="B56" s="1051">
        <v>0</v>
      </c>
      <c r="C56" s="1051">
        <v>0</v>
      </c>
      <c r="D56" s="1051">
        <v>0</v>
      </c>
      <c r="E56" s="185">
        <v>0</v>
      </c>
      <c r="F56" s="1051">
        <v>0</v>
      </c>
      <c r="G56" s="185">
        <v>0</v>
      </c>
      <c r="H56" s="878">
        <v>0</v>
      </c>
      <c r="I56" s="186">
        <v>0</v>
      </c>
      <c r="J56" s="878">
        <v>0</v>
      </c>
      <c r="K56" s="186">
        <v>0</v>
      </c>
      <c r="L56" s="878">
        <v>0</v>
      </c>
      <c r="M56" s="186">
        <v>0</v>
      </c>
      <c r="N56" s="878">
        <v>0</v>
      </c>
      <c r="O56" s="186">
        <v>0</v>
      </c>
      <c r="P56" s="878">
        <v>0</v>
      </c>
      <c r="Q56" s="186">
        <v>0</v>
      </c>
      <c r="R56" s="108">
        <v>0</v>
      </c>
      <c r="S56" s="1052">
        <v>0</v>
      </c>
      <c r="T56" s="1025">
        <v>0</v>
      </c>
      <c r="U56" s="611"/>
      <c r="W56" s="107"/>
      <c r="X56" s="1052">
        <f>[7]Questionnaire!D115</f>
        <v>0</v>
      </c>
      <c r="Y56" s="1025">
        <v>0</v>
      </c>
      <c r="Z56" s="1052">
        <f>[7]Questionnaire!F115</f>
        <v>0</v>
      </c>
      <c r="AA56" s="1025">
        <v>0</v>
      </c>
    </row>
    <row r="57" spans="1:27">
      <c r="A57" s="88" t="s">
        <v>479</v>
      </c>
      <c r="B57" s="1051">
        <v>0</v>
      </c>
      <c r="C57" s="1051">
        <v>0</v>
      </c>
      <c r="D57" s="1051">
        <v>212000</v>
      </c>
      <c r="E57" s="185">
        <v>0</v>
      </c>
      <c r="F57" s="1051">
        <v>0</v>
      </c>
      <c r="G57" s="185">
        <v>0</v>
      </c>
      <c r="H57" s="878">
        <v>0</v>
      </c>
      <c r="I57" s="186">
        <v>0</v>
      </c>
      <c r="J57" s="878">
        <v>0</v>
      </c>
      <c r="K57" s="186">
        <v>0</v>
      </c>
      <c r="L57" s="878">
        <v>0</v>
      </c>
      <c r="M57" s="186">
        <v>0</v>
      </c>
      <c r="N57" s="878">
        <v>0</v>
      </c>
      <c r="O57" s="186">
        <v>582531374.09950006</v>
      </c>
      <c r="P57" s="878">
        <v>233767.15000000005</v>
      </c>
      <c r="Q57" s="186">
        <v>0</v>
      </c>
      <c r="R57" s="108">
        <v>0</v>
      </c>
      <c r="S57" s="1050">
        <v>640784511.5</v>
      </c>
      <c r="T57" s="1024">
        <v>211668.65242955767</v>
      </c>
      <c r="U57" s="611"/>
      <c r="W57" s="107" t="s">
        <v>479</v>
      </c>
      <c r="X57" s="1050">
        <f>SUM(X49:X56)</f>
        <v>0</v>
      </c>
      <c r="Y57" s="1025">
        <v>0</v>
      </c>
      <c r="Z57" s="1050">
        <f>SUM(Z49:Z56)</f>
        <v>0</v>
      </c>
      <c r="AA57" s="1025">
        <v>0</v>
      </c>
    </row>
    <row r="58" spans="1:27">
      <c r="A58" s="126"/>
      <c r="B58" s="146"/>
      <c r="C58" s="125"/>
      <c r="D58" s="125"/>
      <c r="E58" s="125"/>
      <c r="F58" s="125"/>
      <c r="G58" s="125"/>
      <c r="H58" s="121"/>
      <c r="I58" s="121"/>
      <c r="J58" s="121"/>
      <c r="K58" s="121"/>
      <c r="L58" s="102"/>
      <c r="M58" s="102"/>
      <c r="N58" s="102"/>
      <c r="O58" s="102"/>
      <c r="P58" s="89"/>
      <c r="Q58" s="89"/>
      <c r="R58" s="89"/>
      <c r="S58" s="89"/>
      <c r="U58" s="611"/>
    </row>
    <row r="59" spans="1:27" ht="15.75">
      <c r="A59" s="83"/>
      <c r="B59" s="1460">
        <v>2010</v>
      </c>
      <c r="C59" s="1460"/>
      <c r="D59" s="1460">
        <v>2011</v>
      </c>
      <c r="E59" s="1460"/>
      <c r="F59" s="1460" t="s">
        <v>1185</v>
      </c>
      <c r="G59" s="1460"/>
      <c r="H59" s="1464">
        <v>2012</v>
      </c>
      <c r="I59" s="1464"/>
      <c r="J59" s="1464" t="s">
        <v>2325</v>
      </c>
      <c r="K59" s="1464"/>
      <c r="L59" s="1464" t="s">
        <v>2913</v>
      </c>
      <c r="M59" s="1464"/>
      <c r="N59" s="1464" t="s">
        <v>3553</v>
      </c>
      <c r="O59" s="1464"/>
      <c r="P59" s="1464" t="s">
        <v>4165</v>
      </c>
      <c r="Q59" s="1464"/>
      <c r="R59" s="1464" t="s">
        <v>4674</v>
      </c>
      <c r="S59" s="1464"/>
      <c r="T59" s="1465" t="s">
        <v>4675</v>
      </c>
      <c r="U59" s="1463"/>
      <c r="V59" s="1464" t="s">
        <v>5846</v>
      </c>
      <c r="W59" s="1464"/>
      <c r="X59" s="1464" t="s">
        <v>6494</v>
      </c>
      <c r="Y59" s="1464"/>
      <c r="Z59" s="1472" t="s">
        <v>6914</v>
      </c>
      <c r="AA59" s="1472"/>
    </row>
    <row r="60" spans="1:27" ht="15.75">
      <c r="A60" s="83" t="s">
        <v>2326</v>
      </c>
      <c r="B60" s="781" t="s">
        <v>95</v>
      </c>
      <c r="C60" s="781" t="s">
        <v>96</v>
      </c>
      <c r="D60" s="781" t="s">
        <v>95</v>
      </c>
      <c r="E60" s="781" t="s">
        <v>96</v>
      </c>
      <c r="F60" s="781" t="s">
        <v>95</v>
      </c>
      <c r="G60" s="781" t="s">
        <v>96</v>
      </c>
      <c r="H60" s="782" t="s">
        <v>95</v>
      </c>
      <c r="I60" s="782" t="s">
        <v>96</v>
      </c>
      <c r="J60" s="782" t="s">
        <v>95</v>
      </c>
      <c r="K60" s="782" t="s">
        <v>96</v>
      </c>
      <c r="L60" s="782" t="s">
        <v>95</v>
      </c>
      <c r="M60" s="782" t="s">
        <v>96</v>
      </c>
      <c r="N60" s="782" t="s">
        <v>95</v>
      </c>
      <c r="O60" s="782" t="s">
        <v>96</v>
      </c>
      <c r="P60" s="782" t="s">
        <v>95</v>
      </c>
      <c r="Q60" s="782" t="s">
        <v>96</v>
      </c>
      <c r="R60" s="782" t="s">
        <v>95</v>
      </c>
      <c r="S60" s="782" t="s">
        <v>96</v>
      </c>
      <c r="T60" s="1350" t="s">
        <v>95</v>
      </c>
      <c r="U60" s="1351" t="s">
        <v>96</v>
      </c>
      <c r="V60" s="1349" t="s">
        <v>95</v>
      </c>
      <c r="W60" s="1349" t="s">
        <v>96</v>
      </c>
      <c r="X60" s="1349" t="s">
        <v>95</v>
      </c>
      <c r="Y60" s="1349" t="s">
        <v>96</v>
      </c>
      <c r="Z60" s="785" t="s">
        <v>95</v>
      </c>
      <c r="AA60" s="785" t="s">
        <v>96</v>
      </c>
    </row>
    <row r="61" spans="1:27" ht="45">
      <c r="A61" s="88" t="s">
        <v>2922</v>
      </c>
      <c r="B61" s="183">
        <v>0</v>
      </c>
      <c r="C61" s="867">
        <v>0</v>
      </c>
      <c r="D61" s="183">
        <v>0</v>
      </c>
      <c r="E61" s="867">
        <v>0</v>
      </c>
      <c r="F61" s="183">
        <v>0</v>
      </c>
      <c r="G61" s="867">
        <v>0</v>
      </c>
      <c r="H61" s="122">
        <v>0</v>
      </c>
      <c r="I61" s="883">
        <v>0</v>
      </c>
      <c r="J61" s="122" t="s">
        <v>2408</v>
      </c>
      <c r="K61" s="883" t="s">
        <v>2419</v>
      </c>
      <c r="L61" s="122" t="s">
        <v>2408</v>
      </c>
      <c r="M61" s="883" t="s">
        <v>3139</v>
      </c>
      <c r="N61" s="612" t="s">
        <v>3981</v>
      </c>
      <c r="O61" s="612" t="s">
        <v>3982</v>
      </c>
      <c r="P61" s="976">
        <v>0</v>
      </c>
      <c r="Q61" s="1049">
        <v>0</v>
      </c>
      <c r="R61" s="183" t="s">
        <v>5260</v>
      </c>
      <c r="S61" s="183" t="s">
        <v>358</v>
      </c>
      <c r="T61" s="1014"/>
      <c r="U61" s="1013"/>
    </row>
    <row r="62" spans="1:27" ht="45">
      <c r="A62" s="88" t="s">
        <v>2923</v>
      </c>
      <c r="B62" s="183">
        <v>0</v>
      </c>
      <c r="C62" s="867">
        <v>0</v>
      </c>
      <c r="D62" s="183">
        <v>0</v>
      </c>
      <c r="E62" s="867">
        <v>0</v>
      </c>
      <c r="F62" s="183">
        <v>0</v>
      </c>
      <c r="G62" s="867">
        <v>0</v>
      </c>
      <c r="H62" s="122">
        <v>0</v>
      </c>
      <c r="I62" s="883">
        <v>0</v>
      </c>
      <c r="J62" s="122" t="s">
        <v>2413</v>
      </c>
      <c r="K62" s="883" t="s">
        <v>802</v>
      </c>
      <c r="L62" s="122" t="s">
        <v>3140</v>
      </c>
      <c r="M62" s="883" t="s">
        <v>1583</v>
      </c>
      <c r="N62" s="612" t="s">
        <v>3983</v>
      </c>
      <c r="O62" s="612" t="s">
        <v>3982</v>
      </c>
      <c r="P62" s="976">
        <v>0</v>
      </c>
      <c r="Q62" s="1049">
        <v>0</v>
      </c>
      <c r="R62" s="183" t="s">
        <v>5261</v>
      </c>
      <c r="S62" s="183" t="s">
        <v>5262</v>
      </c>
      <c r="T62" s="1014"/>
      <c r="U62" s="1013"/>
    </row>
    <row r="63" spans="1:27" ht="45">
      <c r="A63" s="88" t="s">
        <v>2924</v>
      </c>
      <c r="B63" s="183">
        <v>0</v>
      </c>
      <c r="C63" s="867">
        <v>0</v>
      </c>
      <c r="D63" s="183">
        <v>0</v>
      </c>
      <c r="E63" s="867">
        <v>0</v>
      </c>
      <c r="F63" s="183">
        <v>0</v>
      </c>
      <c r="G63" s="867">
        <v>0</v>
      </c>
      <c r="H63" s="122">
        <v>0</v>
      </c>
      <c r="I63" s="883">
        <v>0</v>
      </c>
      <c r="J63" s="122" t="s">
        <v>2414</v>
      </c>
      <c r="K63" s="883" t="s">
        <v>2721</v>
      </c>
      <c r="L63" s="122" t="s">
        <v>3141</v>
      </c>
      <c r="M63" s="883" t="s">
        <v>399</v>
      </c>
      <c r="N63" s="612" t="s">
        <v>3984</v>
      </c>
      <c r="O63" s="612" t="s">
        <v>3739</v>
      </c>
      <c r="P63" s="976">
        <v>0</v>
      </c>
      <c r="Q63" s="1049">
        <v>0</v>
      </c>
      <c r="R63" s="183" t="s">
        <v>4423</v>
      </c>
      <c r="S63" s="183" t="s">
        <v>5263</v>
      </c>
      <c r="T63" s="1014"/>
      <c r="U63" s="1013"/>
    </row>
    <row r="64" spans="1:27" ht="60">
      <c r="A64" s="88" t="s">
        <v>2925</v>
      </c>
      <c r="B64" s="183">
        <v>0</v>
      </c>
      <c r="C64" s="867">
        <v>0</v>
      </c>
      <c r="D64" s="183">
        <v>0</v>
      </c>
      <c r="E64" s="867">
        <v>0</v>
      </c>
      <c r="F64" s="183">
        <v>0</v>
      </c>
      <c r="G64" s="867">
        <v>0</v>
      </c>
      <c r="H64" s="122">
        <v>0</v>
      </c>
      <c r="I64" s="883">
        <v>0</v>
      </c>
      <c r="J64" s="122" t="s">
        <v>2415</v>
      </c>
      <c r="K64" s="883" t="s">
        <v>2722</v>
      </c>
      <c r="L64" s="122" t="s">
        <v>3142</v>
      </c>
      <c r="M64" s="883" t="s">
        <v>3143</v>
      </c>
      <c r="N64" s="612" t="s">
        <v>3985</v>
      </c>
      <c r="O64" s="612" t="s">
        <v>3982</v>
      </c>
      <c r="P64" s="976">
        <v>0</v>
      </c>
      <c r="Q64" s="1049">
        <v>0</v>
      </c>
      <c r="R64" s="183" t="s">
        <v>4430</v>
      </c>
      <c r="S64" s="183" t="s">
        <v>4337</v>
      </c>
      <c r="T64" s="1014"/>
      <c r="U64" s="1013"/>
    </row>
    <row r="65" spans="1:27" ht="30">
      <c r="A65" s="88" t="s">
        <v>2926</v>
      </c>
      <c r="B65" s="183">
        <v>0</v>
      </c>
      <c r="C65" s="867">
        <v>0</v>
      </c>
      <c r="D65" s="183">
        <v>0</v>
      </c>
      <c r="E65" s="867">
        <v>0</v>
      </c>
      <c r="F65" s="183">
        <v>0</v>
      </c>
      <c r="G65" s="867">
        <v>0</v>
      </c>
      <c r="H65" s="122">
        <v>0</v>
      </c>
      <c r="I65" s="883">
        <v>0</v>
      </c>
      <c r="J65" s="122" t="s">
        <v>2416</v>
      </c>
      <c r="K65" s="883" t="s">
        <v>2429</v>
      </c>
      <c r="L65" s="122" t="s">
        <v>3144</v>
      </c>
      <c r="M65" s="883" t="s">
        <v>3145</v>
      </c>
      <c r="N65" s="612" t="s">
        <v>3986</v>
      </c>
      <c r="O65" s="612" t="s">
        <v>3982</v>
      </c>
      <c r="P65" s="976">
        <v>0</v>
      </c>
      <c r="Q65" s="1049">
        <v>0</v>
      </c>
      <c r="R65" s="183" t="s">
        <v>5264</v>
      </c>
      <c r="S65" s="183" t="s">
        <v>5265</v>
      </c>
      <c r="T65" s="1014"/>
      <c r="U65" s="1013"/>
    </row>
    <row r="66" spans="1:27">
      <c r="A66" s="88" t="s">
        <v>2927</v>
      </c>
      <c r="B66" s="183">
        <v>0</v>
      </c>
      <c r="C66" s="867">
        <v>0</v>
      </c>
      <c r="D66" s="183">
        <v>0</v>
      </c>
      <c r="E66" s="867">
        <v>0</v>
      </c>
      <c r="F66" s="183">
        <v>0</v>
      </c>
      <c r="G66" s="867">
        <v>0</v>
      </c>
      <c r="H66" s="122">
        <v>0</v>
      </c>
      <c r="I66" s="883">
        <v>0</v>
      </c>
      <c r="J66" s="122">
        <v>0</v>
      </c>
      <c r="K66" s="883">
        <v>0</v>
      </c>
      <c r="L66" s="122">
        <v>0</v>
      </c>
      <c r="M66" s="883">
        <v>0</v>
      </c>
      <c r="N66" s="612" t="s">
        <v>3987</v>
      </c>
      <c r="O66" s="612" t="s">
        <v>3988</v>
      </c>
      <c r="P66" s="976">
        <v>0</v>
      </c>
      <c r="Q66" s="1049">
        <v>0</v>
      </c>
      <c r="R66" s="183" t="s">
        <v>4422</v>
      </c>
      <c r="S66" s="183" t="s">
        <v>250</v>
      </c>
      <c r="T66" s="1014"/>
      <c r="U66" s="1013"/>
    </row>
    <row r="67" spans="1:27" ht="30">
      <c r="A67" s="88" t="s">
        <v>2928</v>
      </c>
      <c r="B67" s="183">
        <v>0</v>
      </c>
      <c r="C67" s="867">
        <v>0</v>
      </c>
      <c r="D67" s="183">
        <v>0</v>
      </c>
      <c r="E67" s="867">
        <v>0</v>
      </c>
      <c r="F67" s="183">
        <v>0</v>
      </c>
      <c r="G67" s="867">
        <v>0</v>
      </c>
      <c r="H67" s="122">
        <v>0</v>
      </c>
      <c r="I67" s="883">
        <v>0</v>
      </c>
      <c r="J67" s="122">
        <v>0</v>
      </c>
      <c r="K67" s="883">
        <v>0</v>
      </c>
      <c r="L67" s="122">
        <v>0</v>
      </c>
      <c r="M67" s="883">
        <v>0</v>
      </c>
      <c r="N67" s="612" t="s">
        <v>3989</v>
      </c>
      <c r="O67" s="612" t="s">
        <v>3990</v>
      </c>
      <c r="P67" s="976">
        <v>0</v>
      </c>
      <c r="Q67" s="1049">
        <v>0</v>
      </c>
      <c r="R67" s="183" t="s">
        <v>5266</v>
      </c>
      <c r="S67" s="183" t="s">
        <v>5267</v>
      </c>
      <c r="T67" s="1014"/>
      <c r="U67" s="1013"/>
    </row>
    <row r="68" spans="1:27" ht="45">
      <c r="A68" s="88" t="s">
        <v>2929</v>
      </c>
      <c r="B68" s="183">
        <v>0</v>
      </c>
      <c r="C68" s="867">
        <v>0</v>
      </c>
      <c r="D68" s="183">
        <v>0</v>
      </c>
      <c r="E68" s="867">
        <v>0</v>
      </c>
      <c r="F68" s="183">
        <v>0</v>
      </c>
      <c r="G68" s="867">
        <v>0</v>
      </c>
      <c r="H68" s="122">
        <v>0</v>
      </c>
      <c r="I68" s="883">
        <v>0</v>
      </c>
      <c r="J68" s="122">
        <v>0</v>
      </c>
      <c r="K68" s="883">
        <v>0</v>
      </c>
      <c r="L68" s="122">
        <v>0</v>
      </c>
      <c r="M68" s="883">
        <v>0</v>
      </c>
      <c r="N68" s="612" t="s">
        <v>3991</v>
      </c>
      <c r="O68" s="612" t="s">
        <v>3992</v>
      </c>
      <c r="P68" s="976">
        <v>0</v>
      </c>
      <c r="Q68" s="1049">
        <v>0</v>
      </c>
      <c r="R68" s="183" t="s">
        <v>5268</v>
      </c>
      <c r="S68" s="183" t="s">
        <v>4337</v>
      </c>
      <c r="T68" s="1014"/>
      <c r="U68" s="1013"/>
    </row>
    <row r="69" spans="1:27" ht="45">
      <c r="A69" s="88" t="s">
        <v>2930</v>
      </c>
      <c r="B69" s="183">
        <v>0</v>
      </c>
      <c r="C69" s="867">
        <v>0</v>
      </c>
      <c r="D69" s="183">
        <v>0</v>
      </c>
      <c r="E69" s="867">
        <v>0</v>
      </c>
      <c r="F69" s="183">
        <v>0</v>
      </c>
      <c r="G69" s="867">
        <v>0</v>
      </c>
      <c r="H69" s="122">
        <v>0</v>
      </c>
      <c r="I69" s="883">
        <v>0</v>
      </c>
      <c r="J69" s="122">
        <v>0</v>
      </c>
      <c r="K69" s="883">
        <v>0</v>
      </c>
      <c r="L69" s="122">
        <v>0</v>
      </c>
      <c r="M69" s="883">
        <v>0</v>
      </c>
      <c r="N69" s="612" t="s">
        <v>3993</v>
      </c>
      <c r="O69" s="612" t="s">
        <v>3982</v>
      </c>
      <c r="P69" s="976">
        <v>0</v>
      </c>
      <c r="Q69" s="1049">
        <v>0</v>
      </c>
      <c r="R69" s="183" t="s">
        <v>5269</v>
      </c>
      <c r="S69" s="183" t="s">
        <v>5270</v>
      </c>
      <c r="T69" s="1014"/>
      <c r="U69" s="1013"/>
    </row>
    <row r="70" spans="1:27" ht="60">
      <c r="A70" s="88" t="s">
        <v>2931</v>
      </c>
      <c r="B70" s="183">
        <v>0</v>
      </c>
      <c r="C70" s="867">
        <v>0</v>
      </c>
      <c r="D70" s="183">
        <v>0</v>
      </c>
      <c r="E70" s="867">
        <v>0</v>
      </c>
      <c r="F70" s="183">
        <v>0</v>
      </c>
      <c r="G70" s="867">
        <v>0</v>
      </c>
      <c r="H70" s="122">
        <v>0</v>
      </c>
      <c r="I70" s="883">
        <v>0</v>
      </c>
      <c r="J70" s="122">
        <v>0</v>
      </c>
      <c r="K70" s="883">
        <v>0</v>
      </c>
      <c r="L70" s="122">
        <v>0</v>
      </c>
      <c r="M70" s="883">
        <v>0</v>
      </c>
      <c r="N70" s="612" t="s">
        <v>3994</v>
      </c>
      <c r="O70" s="612" t="s">
        <v>3982</v>
      </c>
      <c r="P70" s="976">
        <v>0</v>
      </c>
      <c r="Q70" s="1049">
        <v>0</v>
      </c>
      <c r="R70" s="183" t="s">
        <v>5271</v>
      </c>
      <c r="S70" s="183" t="s">
        <v>5270</v>
      </c>
      <c r="T70" s="1014"/>
      <c r="U70" s="1013"/>
    </row>
    <row r="71" spans="1:27">
      <c r="A71" s="126"/>
      <c r="B71" s="89"/>
      <c r="C71" s="89"/>
      <c r="D71" s="125"/>
      <c r="E71" s="89"/>
      <c r="F71" s="125"/>
      <c r="G71" s="125"/>
      <c r="H71" s="121"/>
      <c r="I71" s="121"/>
      <c r="J71" s="121"/>
      <c r="K71" s="121"/>
      <c r="L71" s="123"/>
      <c r="M71" s="123"/>
      <c r="N71" s="102"/>
      <c r="O71" s="102"/>
      <c r="P71" s="102"/>
      <c r="Q71" s="102"/>
      <c r="R71" s="89"/>
      <c r="S71" s="89"/>
      <c r="T71" s="611"/>
      <c r="U71" s="611"/>
    </row>
    <row r="72" spans="1:27" ht="15.75">
      <c r="A72" s="126"/>
      <c r="B72" s="146"/>
      <c r="C72" s="125"/>
      <c r="D72" s="125"/>
      <c r="E72" s="125"/>
      <c r="F72" s="125"/>
      <c r="G72" s="125"/>
      <c r="H72" s="121"/>
      <c r="I72" s="121"/>
      <c r="J72" s="121"/>
      <c r="K72" s="121"/>
      <c r="L72" s="123"/>
      <c r="M72" s="123"/>
      <c r="N72" s="102"/>
      <c r="O72" s="102"/>
      <c r="P72" s="102"/>
      <c r="Q72" s="102"/>
      <c r="R72" s="89"/>
      <c r="S72" s="89"/>
      <c r="T72" s="1473"/>
      <c r="U72" s="1473"/>
    </row>
    <row r="73" spans="1:27" ht="15.75">
      <c r="A73" s="83"/>
      <c r="B73" s="1460">
        <v>2010</v>
      </c>
      <c r="C73" s="1460"/>
      <c r="D73" s="1460">
        <v>2011</v>
      </c>
      <c r="E73" s="1460"/>
      <c r="F73" s="1460" t="s">
        <v>1185</v>
      </c>
      <c r="G73" s="1460"/>
      <c r="H73" s="1464">
        <v>2012</v>
      </c>
      <c r="I73" s="1464"/>
      <c r="J73" s="1464" t="s">
        <v>2325</v>
      </c>
      <c r="K73" s="1464"/>
      <c r="L73" s="1464" t="s">
        <v>2913</v>
      </c>
      <c r="M73" s="1464"/>
      <c r="N73" s="1464" t="s">
        <v>3553</v>
      </c>
      <c r="O73" s="1464"/>
      <c r="P73" s="1464" t="s">
        <v>4165</v>
      </c>
      <c r="Q73" s="1464"/>
      <c r="R73" s="1464" t="s">
        <v>4674</v>
      </c>
      <c r="S73" s="1464"/>
      <c r="T73" s="1465" t="s">
        <v>4675</v>
      </c>
      <c r="U73" s="1463"/>
      <c r="V73" s="1464" t="s">
        <v>5846</v>
      </c>
      <c r="W73" s="1464"/>
      <c r="X73" s="1464" t="s">
        <v>6494</v>
      </c>
      <c r="Y73" s="1464"/>
      <c r="Z73" s="1472" t="s">
        <v>6914</v>
      </c>
      <c r="AA73" s="1472"/>
    </row>
    <row r="74" spans="1:27" ht="15.75">
      <c r="A74" s="83" t="s">
        <v>68</v>
      </c>
      <c r="B74" s="781" t="s">
        <v>95</v>
      </c>
      <c r="C74" s="781" t="s">
        <v>96</v>
      </c>
      <c r="D74" s="781" t="s">
        <v>95</v>
      </c>
      <c r="E74" s="781" t="s">
        <v>96</v>
      </c>
      <c r="F74" s="781" t="s">
        <v>95</v>
      </c>
      <c r="G74" s="781" t="s">
        <v>96</v>
      </c>
      <c r="H74" s="782" t="s">
        <v>95</v>
      </c>
      <c r="I74" s="782" t="s">
        <v>96</v>
      </c>
      <c r="J74" s="782" t="s">
        <v>95</v>
      </c>
      <c r="K74" s="782" t="s">
        <v>96</v>
      </c>
      <c r="L74" s="782" t="s">
        <v>95</v>
      </c>
      <c r="M74" s="782" t="s">
        <v>96</v>
      </c>
      <c r="N74" s="782" t="s">
        <v>95</v>
      </c>
      <c r="O74" s="782" t="s">
        <v>96</v>
      </c>
      <c r="P74" s="782" t="s">
        <v>95</v>
      </c>
      <c r="Q74" s="782" t="s">
        <v>96</v>
      </c>
      <c r="R74" s="782" t="s">
        <v>95</v>
      </c>
      <c r="S74" s="782" t="s">
        <v>96</v>
      </c>
      <c r="T74" s="1350" t="s">
        <v>95</v>
      </c>
      <c r="U74" s="1351" t="s">
        <v>96</v>
      </c>
      <c r="V74" s="1349" t="s">
        <v>95</v>
      </c>
      <c r="W74" s="1349" t="s">
        <v>96</v>
      </c>
      <c r="X74" s="1349" t="s">
        <v>95</v>
      </c>
      <c r="Y74" s="1349" t="s">
        <v>96</v>
      </c>
      <c r="Z74" s="785" t="s">
        <v>95</v>
      </c>
      <c r="AA74" s="785" t="s">
        <v>96</v>
      </c>
    </row>
    <row r="75" spans="1:27" ht="45">
      <c r="A75" s="88" t="s">
        <v>2922</v>
      </c>
      <c r="B75" s="183" t="s">
        <v>346</v>
      </c>
      <c r="C75" s="867" t="s">
        <v>347</v>
      </c>
      <c r="D75" s="183" t="s">
        <v>784</v>
      </c>
      <c r="E75" s="867" t="s">
        <v>786</v>
      </c>
      <c r="F75" s="183" t="s">
        <v>867</v>
      </c>
      <c r="G75" s="867" t="s">
        <v>814</v>
      </c>
      <c r="H75" s="122" t="s">
        <v>95</v>
      </c>
      <c r="I75" s="883" t="s">
        <v>1590</v>
      </c>
      <c r="J75" s="122" t="s">
        <v>2417</v>
      </c>
      <c r="K75" s="883" t="s">
        <v>2418</v>
      </c>
      <c r="L75" s="122" t="s">
        <v>3146</v>
      </c>
      <c r="M75" s="883" t="s">
        <v>3147</v>
      </c>
      <c r="N75" s="612" t="s">
        <v>3981</v>
      </c>
      <c r="O75" s="612" t="s">
        <v>3982</v>
      </c>
      <c r="P75" s="1048" t="s">
        <v>4422</v>
      </c>
      <c r="Q75" s="884" t="s">
        <v>1404</v>
      </c>
      <c r="R75" s="183" t="s">
        <v>5260</v>
      </c>
      <c r="S75" s="183" t="s">
        <v>358</v>
      </c>
      <c r="T75" s="1047" t="s">
        <v>4907</v>
      </c>
      <c r="U75" s="884" t="s">
        <v>3329</v>
      </c>
      <c r="V75" s="81" t="str">
        <f>[32]Questionnaire!C103</f>
        <v>BAVARIA S.A.</v>
      </c>
      <c r="W75" s="81" t="str">
        <f>[32]Questionnaire!D103</f>
        <v>BEVERAGE INDUSTRY</v>
      </c>
      <c r="X75" s="81" t="str">
        <f>[7]Questionnaire!C157</f>
        <v>BAVARIA S.A.</v>
      </c>
      <c r="Y75" s="81" t="str">
        <f>[7]Questionnaire!D157</f>
        <v>BEVERAGE INDUSTRY</v>
      </c>
      <c r="Z75" s="81" t="str">
        <f>[33]Questionnaire!C133</f>
        <v>UNIVERSIDAD DE ANTIOQUIA</v>
      </c>
      <c r="AA75" s="81" t="str">
        <f>[33]Questionnaire!D133</f>
        <v>EDUCATION</v>
      </c>
    </row>
    <row r="76" spans="1:27" ht="45">
      <c r="A76" s="88" t="s">
        <v>2923</v>
      </c>
      <c r="B76" s="183" t="s">
        <v>348</v>
      </c>
      <c r="C76" s="867" t="s">
        <v>318</v>
      </c>
      <c r="D76" s="183" t="s">
        <v>788</v>
      </c>
      <c r="E76" s="867" t="s">
        <v>790</v>
      </c>
      <c r="F76" s="183" t="s">
        <v>1399</v>
      </c>
      <c r="G76" s="867" t="s">
        <v>1400</v>
      </c>
      <c r="H76" s="122" t="s">
        <v>1591</v>
      </c>
      <c r="I76" s="883" t="s">
        <v>1592</v>
      </c>
      <c r="J76" s="122" t="s">
        <v>277</v>
      </c>
      <c r="K76" s="883" t="s">
        <v>2419</v>
      </c>
      <c r="L76" s="122" t="s">
        <v>3148</v>
      </c>
      <c r="M76" s="883" t="s">
        <v>1406</v>
      </c>
      <c r="N76" s="612" t="s">
        <v>3983</v>
      </c>
      <c r="O76" s="612" t="s">
        <v>3982</v>
      </c>
      <c r="P76" s="1048" t="s">
        <v>4423</v>
      </c>
      <c r="Q76" s="884" t="s">
        <v>765</v>
      </c>
      <c r="R76" s="183" t="s">
        <v>5261</v>
      </c>
      <c r="S76" s="183" t="s">
        <v>5262</v>
      </c>
      <c r="T76" s="1047" t="s">
        <v>4908</v>
      </c>
      <c r="U76" s="1031" t="s">
        <v>835</v>
      </c>
      <c r="V76" s="81" t="str">
        <f>[32]Questionnaire!C104</f>
        <v xml:space="preserve">HUAWEI TECHNOLOGIES </v>
      </c>
      <c r="W76" s="81" t="str">
        <f>[32]Questionnaire!D104</f>
        <v>TECHNOLOGY</v>
      </c>
      <c r="X76" s="81" t="str">
        <f>[7]Questionnaire!C158</f>
        <v xml:space="preserve">HUAWEI TECHNOLOGIES </v>
      </c>
      <c r="Y76" s="81" t="str">
        <f>[7]Questionnaire!D158</f>
        <v>TECHNOLOGY</v>
      </c>
      <c r="Z76" s="81" t="str">
        <f>[33]Questionnaire!C134</f>
        <v>UNIVERSIDAD SERGIO ARBOLEDA</v>
      </c>
      <c r="AA76" s="81" t="str">
        <f>[33]Questionnaire!D134</f>
        <v>EDUCATION</v>
      </c>
    </row>
    <row r="77" spans="1:27" ht="45">
      <c r="A77" s="88" t="s">
        <v>2924</v>
      </c>
      <c r="B77" s="183" t="s">
        <v>349</v>
      </c>
      <c r="C77" s="867" t="s">
        <v>350</v>
      </c>
      <c r="D77" s="183" t="s">
        <v>792</v>
      </c>
      <c r="E77" s="867" t="s">
        <v>790</v>
      </c>
      <c r="F77" s="183" t="s">
        <v>1401</v>
      </c>
      <c r="G77" s="867" t="s">
        <v>1402</v>
      </c>
      <c r="H77" s="122" t="s">
        <v>1593</v>
      </c>
      <c r="I77" s="883" t="s">
        <v>1564</v>
      </c>
      <c r="J77" s="122" t="s">
        <v>2420</v>
      </c>
      <c r="K77" s="883" t="s">
        <v>802</v>
      </c>
      <c r="L77" s="122" t="s">
        <v>3149</v>
      </c>
      <c r="M77" s="883" t="s">
        <v>3150</v>
      </c>
      <c r="N77" s="612" t="s">
        <v>3984</v>
      </c>
      <c r="O77" s="612" t="s">
        <v>3739</v>
      </c>
      <c r="P77" s="1048" t="s">
        <v>4424</v>
      </c>
      <c r="Q77" s="884" t="s">
        <v>4425</v>
      </c>
      <c r="R77" s="183" t="s">
        <v>4423</v>
      </c>
      <c r="S77" s="183" t="s">
        <v>5263</v>
      </c>
      <c r="T77" s="1047" t="s">
        <v>4909</v>
      </c>
      <c r="U77" s="884" t="s">
        <v>3329</v>
      </c>
      <c r="V77" s="81" t="str">
        <f>[32]Questionnaire!C105</f>
        <v>TELMEX COLOMBIA</v>
      </c>
      <c r="W77" s="81" t="str">
        <f>[32]Questionnaire!D105</f>
        <v>CARRIER</v>
      </c>
      <c r="X77" s="81" t="str">
        <f>[7]Questionnaire!C159</f>
        <v>TELMEX COLOMBIA</v>
      </c>
      <c r="Y77" s="81" t="str">
        <f>[7]Questionnaire!D159</f>
        <v>CARRIER</v>
      </c>
      <c r="Z77" s="81" t="str">
        <f>[33]Questionnaire!C135</f>
        <v>ADIDAS COLOMBIA</v>
      </c>
      <c r="AA77" s="81" t="str">
        <f>[33]Questionnaire!D135</f>
        <v>RETAIL</v>
      </c>
    </row>
    <row r="78" spans="1:27" ht="60">
      <c r="A78" s="88" t="s">
        <v>2925</v>
      </c>
      <c r="B78" s="183" t="s">
        <v>351</v>
      </c>
      <c r="C78" s="867" t="s">
        <v>352</v>
      </c>
      <c r="D78" s="183" t="s">
        <v>795</v>
      </c>
      <c r="E78" s="867" t="s">
        <v>797</v>
      </c>
      <c r="F78" s="183" t="s">
        <v>1403</v>
      </c>
      <c r="G78" s="867" t="s">
        <v>1404</v>
      </c>
      <c r="H78" s="122" t="s">
        <v>1594</v>
      </c>
      <c r="I78" s="883" t="s">
        <v>1559</v>
      </c>
      <c r="J78" s="122" t="s">
        <v>2413</v>
      </c>
      <c r="K78" s="883" t="s">
        <v>802</v>
      </c>
      <c r="L78" s="122" t="s">
        <v>1438</v>
      </c>
      <c r="M78" s="883" t="s">
        <v>3151</v>
      </c>
      <c r="N78" s="612" t="s">
        <v>3985</v>
      </c>
      <c r="O78" s="612" t="s">
        <v>3982</v>
      </c>
      <c r="P78" s="1048" t="s">
        <v>3148</v>
      </c>
      <c r="Q78" s="884" t="s">
        <v>1406</v>
      </c>
      <c r="R78" s="183" t="s">
        <v>4430</v>
      </c>
      <c r="S78" s="183" t="s">
        <v>4337</v>
      </c>
      <c r="T78" s="1047" t="s">
        <v>4910</v>
      </c>
      <c r="U78" s="1031" t="s">
        <v>3636</v>
      </c>
      <c r="V78" s="81" t="str">
        <f>[32]Questionnaire!C106</f>
        <v>UNIVERSIDAD DE ANTIOQUIA</v>
      </c>
      <c r="W78" s="81" t="str">
        <f>[32]Questionnaire!D106</f>
        <v>EDUCATION</v>
      </c>
      <c r="X78" s="81" t="str">
        <f>[7]Questionnaire!C160</f>
        <v>UNIVERSIDAD DE ANTIOQUIA</v>
      </c>
      <c r="Y78" s="81" t="str">
        <f>[7]Questionnaire!D160</f>
        <v>EDUCATION</v>
      </c>
      <c r="Z78" s="81" t="str">
        <f>[33]Questionnaire!C136</f>
        <v xml:space="preserve">COLOMBIA TELECOMUNICACIONES </v>
      </c>
      <c r="AA78" s="81" t="str">
        <f>[33]Questionnaire!D136</f>
        <v>CARRIER</v>
      </c>
    </row>
    <row r="79" spans="1:27" ht="30">
      <c r="A79" s="88" t="s">
        <v>2926</v>
      </c>
      <c r="B79" s="183" t="s">
        <v>353</v>
      </c>
      <c r="C79" s="867" t="s">
        <v>192</v>
      </c>
      <c r="D79" s="183" t="s">
        <v>799</v>
      </c>
      <c r="E79" s="867" t="s">
        <v>535</v>
      </c>
      <c r="F79" s="183" t="s">
        <v>277</v>
      </c>
      <c r="G79" s="867" t="s">
        <v>1400</v>
      </c>
      <c r="H79" s="122" t="s">
        <v>1401</v>
      </c>
      <c r="I79" s="883" t="s">
        <v>1595</v>
      </c>
      <c r="J79" s="122" t="s">
        <v>1438</v>
      </c>
      <c r="K79" s="883" t="s">
        <v>837</v>
      </c>
      <c r="L79" s="122" t="s">
        <v>1401</v>
      </c>
      <c r="M79" s="883" t="s">
        <v>1049</v>
      </c>
      <c r="N79" s="612" t="s">
        <v>3986</v>
      </c>
      <c r="O79" s="612" t="s">
        <v>3982</v>
      </c>
      <c r="P79" s="1048" t="s">
        <v>4426</v>
      </c>
      <c r="Q79" s="884" t="s">
        <v>1406</v>
      </c>
      <c r="R79" s="183" t="s">
        <v>5264</v>
      </c>
      <c r="S79" s="183" t="s">
        <v>5265</v>
      </c>
      <c r="T79" s="1047" t="s">
        <v>4911</v>
      </c>
      <c r="U79" s="1031" t="s">
        <v>1419</v>
      </c>
      <c r="V79" s="81" t="str">
        <f>[32]Questionnaire!C107</f>
        <v>UNIVERSIDAD SERGIO ARBOLEDA</v>
      </c>
      <c r="W79" s="81" t="str">
        <f>[32]Questionnaire!D107</f>
        <v>EDUCATION</v>
      </c>
      <c r="X79" s="81" t="str">
        <f>[7]Questionnaire!C161</f>
        <v>UNIVERSIDAD SERGIO ARBOLEDA</v>
      </c>
      <c r="Y79" s="81" t="str">
        <f>[7]Questionnaire!D161</f>
        <v>EDUCATION</v>
      </c>
      <c r="Z79" s="81" t="str">
        <f>[33]Questionnaire!C137</f>
        <v>TELMEX COLOMBIA</v>
      </c>
      <c r="AA79" s="81" t="str">
        <f>[33]Questionnaire!D137</f>
        <v>CARRIER</v>
      </c>
    </row>
    <row r="80" spans="1:27" ht="30">
      <c r="A80" s="88" t="s">
        <v>2927</v>
      </c>
      <c r="B80" s="183" t="s">
        <v>354</v>
      </c>
      <c r="C80" s="867" t="s">
        <v>355</v>
      </c>
      <c r="D80" s="183" t="s">
        <v>796</v>
      </c>
      <c r="E80" s="867" t="s">
        <v>798</v>
      </c>
      <c r="F80" s="183" t="s">
        <v>1405</v>
      </c>
      <c r="G80" s="867" t="s">
        <v>1406</v>
      </c>
      <c r="H80" s="122" t="s">
        <v>759</v>
      </c>
      <c r="I80" s="883" t="s">
        <v>1596</v>
      </c>
      <c r="J80" s="122" t="s">
        <v>1401</v>
      </c>
      <c r="K80" s="883" t="s">
        <v>802</v>
      </c>
      <c r="L80" s="122" t="s">
        <v>1403</v>
      </c>
      <c r="M80" s="883" t="s">
        <v>1404</v>
      </c>
      <c r="N80" s="612" t="s">
        <v>3987</v>
      </c>
      <c r="O80" s="612" t="s">
        <v>3988</v>
      </c>
      <c r="P80" s="1048" t="s">
        <v>4427</v>
      </c>
      <c r="Q80" s="884" t="s">
        <v>4428</v>
      </c>
      <c r="R80" s="183" t="s">
        <v>4422</v>
      </c>
      <c r="S80" s="183" t="s">
        <v>250</v>
      </c>
      <c r="T80" s="1047" t="s">
        <v>792</v>
      </c>
      <c r="U80" s="1031" t="s">
        <v>5537</v>
      </c>
      <c r="V80" s="81" t="str">
        <f>[32]Questionnaire!C108</f>
        <v>COMUNICACIÓN CELULAR S.A.</v>
      </c>
      <c r="W80" s="81" t="str">
        <f>[32]Questionnaire!D108</f>
        <v>CARRIER</v>
      </c>
      <c r="X80" s="81" t="str">
        <f>[7]Questionnaire!C162</f>
        <v>COMUNICACIÓN CELULAR S.A.</v>
      </c>
      <c r="Y80" s="81" t="str">
        <f>[7]Questionnaire!D162</f>
        <v>CARRIER</v>
      </c>
      <c r="Z80" s="81" t="str">
        <f>[33]Questionnaire!C138</f>
        <v xml:space="preserve">HUAWEI TECHNOLOGIES </v>
      </c>
      <c r="AA80" s="81" t="str">
        <f>[33]Questionnaire!D138</f>
        <v>TECHNOLOGY</v>
      </c>
    </row>
    <row r="81" spans="1:27" ht="45">
      <c r="A81" s="88" t="s">
        <v>2928</v>
      </c>
      <c r="B81" s="183" t="s">
        <v>356</v>
      </c>
      <c r="C81" s="867" t="s">
        <v>160</v>
      </c>
      <c r="D81" s="183" t="s">
        <v>801</v>
      </c>
      <c r="E81" s="867" t="s">
        <v>802</v>
      </c>
      <c r="F81" s="183" t="s">
        <v>1407</v>
      </c>
      <c r="G81" s="867" t="s">
        <v>1404</v>
      </c>
      <c r="H81" s="122" t="s">
        <v>1597</v>
      </c>
      <c r="I81" s="883" t="s">
        <v>1598</v>
      </c>
      <c r="J81" s="122" t="s">
        <v>1403</v>
      </c>
      <c r="K81" s="883" t="s">
        <v>1404</v>
      </c>
      <c r="L81" s="122" t="s">
        <v>3152</v>
      </c>
      <c r="M81" s="883" t="s">
        <v>794</v>
      </c>
      <c r="N81" s="612" t="s">
        <v>3989</v>
      </c>
      <c r="O81" s="612" t="s">
        <v>3990</v>
      </c>
      <c r="P81" s="1048" t="s">
        <v>4429</v>
      </c>
      <c r="Q81" s="884" t="s">
        <v>419</v>
      </c>
      <c r="R81" s="183" t="s">
        <v>5266</v>
      </c>
      <c r="S81" s="183" t="s">
        <v>5267</v>
      </c>
      <c r="T81" s="1047" t="s">
        <v>4912</v>
      </c>
      <c r="U81" s="1031" t="s">
        <v>5537</v>
      </c>
      <c r="V81" s="81" t="str">
        <f>[32]Questionnaire!C109</f>
        <v>LEDERSEARCH S.A.S</v>
      </c>
      <c r="W81" s="81" t="str">
        <f>[32]Questionnaire!D109</f>
        <v>GOVERNMENT</v>
      </c>
      <c r="X81" s="81" t="str">
        <f>[7]Questionnaire!C163</f>
        <v>LEDERSEARCH S.A.S</v>
      </c>
      <c r="Y81" s="81" t="str">
        <f>[7]Questionnaire!D163</f>
        <v>GOVERNMENT</v>
      </c>
      <c r="Z81" s="81" t="str">
        <f>[33]Questionnaire!C139</f>
        <v>LEDERSEARCH S.A.S</v>
      </c>
      <c r="AA81" s="81" t="str">
        <f>[33]Questionnaire!D139</f>
        <v>GOVERNMENT</v>
      </c>
    </row>
    <row r="82" spans="1:27" ht="60">
      <c r="A82" s="88" t="s">
        <v>2929</v>
      </c>
      <c r="B82" s="183" t="s">
        <v>357</v>
      </c>
      <c r="C82" s="867" t="s">
        <v>358</v>
      </c>
      <c r="D82" s="183" t="s">
        <v>509</v>
      </c>
      <c r="E82" s="867" t="s">
        <v>803</v>
      </c>
      <c r="F82" s="183" t="s">
        <v>1408</v>
      </c>
      <c r="G82" s="867" t="s">
        <v>1409</v>
      </c>
      <c r="H82" s="122" t="s">
        <v>1599</v>
      </c>
      <c r="I82" s="883" t="s">
        <v>1600</v>
      </c>
      <c r="J82" s="122" t="s">
        <v>896</v>
      </c>
      <c r="K82" s="883" t="s">
        <v>2421</v>
      </c>
      <c r="L82" s="122" t="s">
        <v>896</v>
      </c>
      <c r="M82" s="883" t="s">
        <v>1414</v>
      </c>
      <c r="N82" s="612" t="s">
        <v>3991</v>
      </c>
      <c r="O82" s="612" t="s">
        <v>3992</v>
      </c>
      <c r="P82" s="1048" t="s">
        <v>4430</v>
      </c>
      <c r="Q82" s="884" t="s">
        <v>4431</v>
      </c>
      <c r="R82" s="183" t="s">
        <v>5268</v>
      </c>
      <c r="S82" s="183" t="s">
        <v>4337</v>
      </c>
      <c r="T82" s="1047" t="s">
        <v>4913</v>
      </c>
      <c r="U82" s="1031" t="s">
        <v>802</v>
      </c>
      <c r="V82" s="81" t="str">
        <f>[32]Questionnaire!C110</f>
        <v>FONDO DE PROGRAMAS ESPECIALES PARA LA PAZ</v>
      </c>
      <c r="W82" s="81" t="str">
        <f>[32]Questionnaire!D110</f>
        <v>NON PROFIT ORGANIZATION</v>
      </c>
      <c r="X82" s="81" t="str">
        <f>[7]Questionnaire!C164</f>
        <v>FONDO DE PROGRAMAS ESPECIALES PARA LA PAZ</v>
      </c>
      <c r="Y82" s="81" t="str">
        <f>[7]Questionnaire!D164</f>
        <v>NON PROFIT ORGANIZATION</v>
      </c>
      <c r="Z82" s="81" t="str">
        <f>[33]Questionnaire!C140</f>
        <v>FONDO DE PROGRAMAS ESPECIALES PARA LA PAZ</v>
      </c>
      <c r="AA82" s="81" t="str">
        <f>[33]Questionnaire!D140</f>
        <v>NON PROFIT ORGANIZATION</v>
      </c>
    </row>
    <row r="83" spans="1:27" ht="45">
      <c r="A83" s="88" t="s">
        <v>2930</v>
      </c>
      <c r="B83" s="183" t="s">
        <v>359</v>
      </c>
      <c r="C83" s="867" t="s">
        <v>352</v>
      </c>
      <c r="D83" s="183" t="s">
        <v>144</v>
      </c>
      <c r="E83" s="867" t="s">
        <v>802</v>
      </c>
      <c r="F83" s="183" t="s">
        <v>1410</v>
      </c>
      <c r="G83" s="867" t="s">
        <v>814</v>
      </c>
      <c r="H83" s="122" t="s">
        <v>1601</v>
      </c>
      <c r="I83" s="883" t="s">
        <v>1598</v>
      </c>
      <c r="J83" s="122" t="s">
        <v>2422</v>
      </c>
      <c r="K83" s="883" t="s">
        <v>2421</v>
      </c>
      <c r="L83" s="122" t="s">
        <v>3153</v>
      </c>
      <c r="M83" s="883" t="s">
        <v>1409</v>
      </c>
      <c r="N83" s="612" t="s">
        <v>3993</v>
      </c>
      <c r="O83" s="612" t="s">
        <v>3982</v>
      </c>
      <c r="P83" s="1048" t="s">
        <v>4432</v>
      </c>
      <c r="Q83" s="867">
        <v>0</v>
      </c>
      <c r="R83" s="183" t="s">
        <v>5269</v>
      </c>
      <c r="S83" s="183" t="s">
        <v>5270</v>
      </c>
      <c r="T83" s="1047" t="s">
        <v>4914</v>
      </c>
      <c r="U83" s="1031" t="s">
        <v>3636</v>
      </c>
      <c r="V83" s="81" t="str">
        <f>[32]Questionnaire!C111</f>
        <v>ADIDAS COLOMBIA</v>
      </c>
      <c r="W83" s="81" t="str">
        <f>[32]Questionnaire!D111</f>
        <v>RETAIL</v>
      </c>
      <c r="X83" s="81" t="str">
        <f>[7]Questionnaire!C165</f>
        <v>ADIDAS COLOMBIA</v>
      </c>
      <c r="Y83" s="81" t="str">
        <f>[7]Questionnaire!D165</f>
        <v>RETAIL</v>
      </c>
      <c r="Z83" s="81" t="str">
        <f>[33]Questionnaire!C141</f>
        <v>BAVARIA S.A.</v>
      </c>
      <c r="AA83" s="81" t="str">
        <f>[33]Questionnaire!D141</f>
        <v>BEVERAGE INDUSTRY</v>
      </c>
    </row>
    <row r="84" spans="1:27" ht="60">
      <c r="A84" s="88" t="s">
        <v>2931</v>
      </c>
      <c r="B84" s="183" t="s">
        <v>360</v>
      </c>
      <c r="C84" s="867" t="s">
        <v>361</v>
      </c>
      <c r="D84" s="183" t="s">
        <v>804</v>
      </c>
      <c r="E84" s="867" t="s">
        <v>802</v>
      </c>
      <c r="F84" s="183" t="s">
        <v>1411</v>
      </c>
      <c r="G84" s="867" t="s">
        <v>814</v>
      </c>
      <c r="H84" s="122" t="s">
        <v>1602</v>
      </c>
      <c r="I84" s="883" t="s">
        <v>1600</v>
      </c>
      <c r="J84" s="122" t="s">
        <v>2423</v>
      </c>
      <c r="K84" s="883" t="s">
        <v>1419</v>
      </c>
      <c r="L84" s="122" t="s">
        <v>2420</v>
      </c>
      <c r="M84" s="883" t="s">
        <v>1049</v>
      </c>
      <c r="N84" s="612" t="s">
        <v>3994</v>
      </c>
      <c r="O84" s="612" t="s">
        <v>3982</v>
      </c>
      <c r="P84" s="1048" t="s">
        <v>4433</v>
      </c>
      <c r="Q84" s="867">
        <v>0</v>
      </c>
      <c r="R84" s="183" t="s">
        <v>5271</v>
      </c>
      <c r="S84" s="183" t="s">
        <v>5270</v>
      </c>
      <c r="T84" s="1047" t="s">
        <v>4915</v>
      </c>
      <c r="U84" s="1031" t="s">
        <v>3636</v>
      </c>
      <c r="V84" s="81" t="str">
        <f>[32]Questionnaire!C112</f>
        <v xml:space="preserve">COLOMBIA TELECOMUNICACIONES </v>
      </c>
      <c r="W84" s="81" t="str">
        <f>[32]Questionnaire!D112</f>
        <v>CARRIER</v>
      </c>
      <c r="X84" s="81" t="str">
        <f>[7]Questionnaire!C166</f>
        <v xml:space="preserve">COLOMBIA TELECOMUNICACIONES </v>
      </c>
      <c r="Y84" s="81" t="str">
        <f>[7]Questionnaire!D166</f>
        <v>CARRIER</v>
      </c>
      <c r="Z84" s="81" t="str">
        <f>[33]Questionnaire!C142</f>
        <v>COMUNICACIÓN CELULAR S.A.</v>
      </c>
      <c r="AA84" s="81" t="str">
        <f>[33]Questionnaire!D142</f>
        <v>CARRIER</v>
      </c>
    </row>
    <row r="85" spans="1:27">
      <c r="A85" s="126"/>
      <c r="B85" s="89"/>
      <c r="C85" s="89"/>
      <c r="D85" s="125"/>
      <c r="E85" s="89"/>
      <c r="F85" s="125"/>
      <c r="G85" s="125"/>
      <c r="H85" s="121"/>
      <c r="I85" s="121"/>
      <c r="J85" s="121"/>
      <c r="K85" s="121"/>
      <c r="L85" s="123"/>
      <c r="M85" s="123"/>
      <c r="N85" s="102"/>
      <c r="O85" s="102"/>
      <c r="P85" s="102"/>
      <c r="Q85" s="102"/>
      <c r="R85" s="89"/>
      <c r="S85" s="89"/>
      <c r="T85" s="187"/>
      <c r="U85" s="187"/>
    </row>
    <row r="86" spans="1:27" ht="15.75">
      <c r="A86" s="126"/>
      <c r="B86" s="89"/>
      <c r="C86" s="89"/>
      <c r="D86" s="125"/>
      <c r="E86" s="89"/>
      <c r="F86" s="125"/>
      <c r="G86" s="125"/>
      <c r="H86" s="121"/>
      <c r="I86" s="121"/>
      <c r="J86" s="121"/>
      <c r="K86" s="121"/>
      <c r="L86" s="123"/>
      <c r="M86" s="123"/>
      <c r="N86" s="102"/>
      <c r="O86" s="102"/>
      <c r="P86" s="102"/>
      <c r="Q86" s="102"/>
      <c r="R86" s="89"/>
      <c r="S86" s="89"/>
      <c r="T86" s="784"/>
      <c r="U86" s="784"/>
    </row>
    <row r="87" spans="1:27" ht="15.75">
      <c r="A87" s="83"/>
      <c r="B87" s="1460">
        <v>2010</v>
      </c>
      <c r="C87" s="1460"/>
      <c r="D87" s="1460">
        <v>2011</v>
      </c>
      <c r="E87" s="1460"/>
      <c r="F87" s="1460" t="s">
        <v>1185</v>
      </c>
      <c r="G87" s="1460"/>
      <c r="H87" s="1464">
        <v>2012</v>
      </c>
      <c r="I87" s="1464"/>
      <c r="J87" s="1464" t="s">
        <v>2325</v>
      </c>
      <c r="K87" s="1464"/>
      <c r="L87" s="1464" t="s">
        <v>2913</v>
      </c>
      <c r="M87" s="1464"/>
      <c r="N87" s="1464" t="s">
        <v>3553</v>
      </c>
      <c r="O87" s="1464"/>
      <c r="P87" s="1464" t="s">
        <v>4165</v>
      </c>
      <c r="Q87" s="1464"/>
      <c r="R87" s="1464" t="s">
        <v>4674</v>
      </c>
      <c r="S87" s="1464"/>
      <c r="T87" s="1460" t="s">
        <v>4675</v>
      </c>
      <c r="U87" s="1463"/>
      <c r="V87" s="1464" t="s">
        <v>5846</v>
      </c>
      <c r="W87" s="1464"/>
      <c r="X87" s="1464" t="s">
        <v>6494</v>
      </c>
      <c r="Y87" s="1464"/>
      <c r="Z87" s="1472" t="s">
        <v>6914</v>
      </c>
      <c r="AA87" s="1472"/>
    </row>
    <row r="88" spans="1:27" ht="15.75">
      <c r="A88" s="83" t="s">
        <v>97</v>
      </c>
      <c r="B88" s="781" t="s">
        <v>95</v>
      </c>
      <c r="C88" s="781" t="s">
        <v>96</v>
      </c>
      <c r="D88" s="781" t="s">
        <v>95</v>
      </c>
      <c r="E88" s="781" t="s">
        <v>96</v>
      </c>
      <c r="F88" s="781" t="s">
        <v>95</v>
      </c>
      <c r="G88" s="781" t="s">
        <v>96</v>
      </c>
      <c r="H88" s="782" t="s">
        <v>95</v>
      </c>
      <c r="I88" s="782" t="s">
        <v>96</v>
      </c>
      <c r="J88" s="782" t="s">
        <v>95</v>
      </c>
      <c r="K88" s="782" t="s">
        <v>96</v>
      </c>
      <c r="L88" s="782" t="s">
        <v>95</v>
      </c>
      <c r="M88" s="782" t="s">
        <v>96</v>
      </c>
      <c r="N88" s="782" t="s">
        <v>95</v>
      </c>
      <c r="O88" s="782" t="s">
        <v>96</v>
      </c>
      <c r="P88" s="782" t="s">
        <v>95</v>
      </c>
      <c r="Q88" s="782" t="s">
        <v>96</v>
      </c>
      <c r="R88" s="782" t="s">
        <v>95</v>
      </c>
      <c r="S88" s="782" t="s">
        <v>96</v>
      </c>
      <c r="T88" s="1348" t="s">
        <v>95</v>
      </c>
      <c r="U88" s="1351" t="s">
        <v>96</v>
      </c>
      <c r="V88" s="1349" t="s">
        <v>95</v>
      </c>
      <c r="W88" s="1349" t="s">
        <v>96</v>
      </c>
      <c r="X88" s="1349" t="s">
        <v>95</v>
      </c>
      <c r="Y88" s="1349" t="s">
        <v>96</v>
      </c>
      <c r="Z88" s="785" t="s">
        <v>95</v>
      </c>
      <c r="AA88" s="785" t="s">
        <v>96</v>
      </c>
    </row>
    <row r="89" spans="1:27" ht="30">
      <c r="A89" s="88" t="s">
        <v>2922</v>
      </c>
      <c r="B89" s="183">
        <v>0</v>
      </c>
      <c r="C89" s="867">
        <v>0</v>
      </c>
      <c r="D89" s="183" t="s">
        <v>785</v>
      </c>
      <c r="E89" s="867" t="s">
        <v>787</v>
      </c>
      <c r="F89" s="183" t="s">
        <v>277</v>
      </c>
      <c r="G89" s="867" t="s">
        <v>1400</v>
      </c>
      <c r="H89" s="122">
        <v>0</v>
      </c>
      <c r="I89" s="883">
        <v>0</v>
      </c>
      <c r="J89" s="122" t="s">
        <v>882</v>
      </c>
      <c r="K89" s="883" t="s">
        <v>814</v>
      </c>
      <c r="L89" s="122" t="s">
        <v>277</v>
      </c>
      <c r="M89" s="883" t="s">
        <v>1414</v>
      </c>
      <c r="N89" s="183">
        <v>0</v>
      </c>
      <c r="O89" s="183">
        <v>0</v>
      </c>
      <c r="P89" s="976">
        <v>0</v>
      </c>
      <c r="Q89" s="867">
        <v>0</v>
      </c>
      <c r="R89" s="976" t="s">
        <v>5272</v>
      </c>
      <c r="S89" s="867">
        <v>0</v>
      </c>
      <c r="T89" s="610"/>
      <c r="U89" s="1013"/>
    </row>
    <row r="90" spans="1:27">
      <c r="A90" s="88" t="s">
        <v>2923</v>
      </c>
      <c r="B90" s="183">
        <v>0</v>
      </c>
      <c r="C90" s="867">
        <v>0</v>
      </c>
      <c r="D90" s="183" t="s">
        <v>789</v>
      </c>
      <c r="E90" s="867" t="s">
        <v>791</v>
      </c>
      <c r="F90" s="183">
        <v>0</v>
      </c>
      <c r="G90" s="867">
        <v>0</v>
      </c>
      <c r="H90" s="122">
        <v>0</v>
      </c>
      <c r="I90" s="883">
        <v>0</v>
      </c>
      <c r="J90" s="122">
        <v>0</v>
      </c>
      <c r="K90" s="883">
        <v>0</v>
      </c>
      <c r="L90" s="122">
        <v>0</v>
      </c>
      <c r="M90" s="883">
        <v>0</v>
      </c>
      <c r="N90" s="183">
        <v>0</v>
      </c>
      <c r="O90" s="183">
        <v>0</v>
      </c>
      <c r="P90" s="976">
        <v>0</v>
      </c>
      <c r="Q90" s="867">
        <v>0</v>
      </c>
      <c r="R90" s="976">
        <v>0</v>
      </c>
      <c r="S90" s="867">
        <v>0</v>
      </c>
      <c r="T90" s="610"/>
      <c r="U90" s="1013"/>
    </row>
    <row r="91" spans="1:27">
      <c r="A91" s="88" t="s">
        <v>2924</v>
      </c>
      <c r="B91" s="183">
        <v>0</v>
      </c>
      <c r="C91" s="867">
        <v>0</v>
      </c>
      <c r="D91" s="183" t="s">
        <v>793</v>
      </c>
      <c r="E91" s="867" t="s">
        <v>794</v>
      </c>
      <c r="F91" s="183">
        <v>0</v>
      </c>
      <c r="G91" s="867">
        <v>0</v>
      </c>
      <c r="H91" s="122">
        <v>0</v>
      </c>
      <c r="I91" s="883">
        <v>0</v>
      </c>
      <c r="J91" s="122">
        <v>0</v>
      </c>
      <c r="K91" s="883">
        <v>0</v>
      </c>
      <c r="L91" s="122">
        <v>0</v>
      </c>
      <c r="M91" s="883">
        <v>0</v>
      </c>
      <c r="N91" s="183">
        <v>0</v>
      </c>
      <c r="O91" s="183">
        <v>0</v>
      </c>
      <c r="P91" s="976">
        <v>0</v>
      </c>
      <c r="Q91" s="867">
        <v>0</v>
      </c>
      <c r="R91" s="976">
        <v>0</v>
      </c>
      <c r="S91" s="867">
        <v>0</v>
      </c>
      <c r="T91" s="610"/>
      <c r="U91" s="1013"/>
    </row>
    <row r="92" spans="1:27">
      <c r="A92" s="88" t="s">
        <v>2925</v>
      </c>
      <c r="B92" s="183">
        <v>0</v>
      </c>
      <c r="C92" s="867">
        <v>0</v>
      </c>
      <c r="D92" s="183" t="s">
        <v>796</v>
      </c>
      <c r="E92" s="867" t="s">
        <v>798</v>
      </c>
      <c r="F92" s="183">
        <v>0</v>
      </c>
      <c r="G92" s="867">
        <v>0</v>
      </c>
      <c r="H92" s="122">
        <v>0</v>
      </c>
      <c r="I92" s="883">
        <v>0</v>
      </c>
      <c r="J92" s="122">
        <v>0</v>
      </c>
      <c r="K92" s="883">
        <v>0</v>
      </c>
      <c r="L92" s="122">
        <v>0</v>
      </c>
      <c r="M92" s="883">
        <v>0</v>
      </c>
      <c r="N92" s="183">
        <v>0</v>
      </c>
      <c r="O92" s="183">
        <v>0</v>
      </c>
      <c r="P92" s="976">
        <v>0</v>
      </c>
      <c r="Q92" s="867">
        <v>0</v>
      </c>
      <c r="R92" s="976">
        <v>0</v>
      </c>
      <c r="S92" s="867">
        <v>0</v>
      </c>
      <c r="T92" s="610"/>
      <c r="U92" s="1013"/>
    </row>
    <row r="93" spans="1:27">
      <c r="A93" s="88" t="s">
        <v>2926</v>
      </c>
      <c r="B93" s="183">
        <v>0</v>
      </c>
      <c r="C93" s="867">
        <v>0</v>
      </c>
      <c r="D93" s="183" t="s">
        <v>800</v>
      </c>
      <c r="E93" s="867" t="s">
        <v>798</v>
      </c>
      <c r="F93" s="183">
        <v>0</v>
      </c>
      <c r="G93" s="867">
        <v>0</v>
      </c>
      <c r="H93" s="122">
        <v>0</v>
      </c>
      <c r="I93" s="883">
        <v>0</v>
      </c>
      <c r="J93" s="122">
        <v>0</v>
      </c>
      <c r="K93" s="883">
        <v>0</v>
      </c>
      <c r="L93" s="122">
        <v>0</v>
      </c>
      <c r="M93" s="883">
        <v>0</v>
      </c>
      <c r="N93" s="183">
        <v>0</v>
      </c>
      <c r="O93" s="183">
        <v>0</v>
      </c>
      <c r="P93" s="976">
        <v>0</v>
      </c>
      <c r="Q93" s="867">
        <v>0</v>
      </c>
      <c r="R93" s="976">
        <v>0</v>
      </c>
      <c r="S93" s="867">
        <v>0</v>
      </c>
      <c r="T93" s="610"/>
      <c r="U93" s="1013"/>
    </row>
    <row r="94" spans="1:27">
      <c r="A94" s="88" t="s">
        <v>2927</v>
      </c>
      <c r="B94" s="183">
        <v>0</v>
      </c>
      <c r="C94" s="867">
        <v>0</v>
      </c>
      <c r="D94" s="183">
        <v>0</v>
      </c>
      <c r="E94" s="867">
        <v>0</v>
      </c>
      <c r="F94" s="183">
        <v>0</v>
      </c>
      <c r="G94" s="867">
        <v>0</v>
      </c>
      <c r="H94" s="122">
        <v>0</v>
      </c>
      <c r="I94" s="883">
        <v>0</v>
      </c>
      <c r="J94" s="122">
        <v>0</v>
      </c>
      <c r="K94" s="883">
        <v>0</v>
      </c>
      <c r="L94" s="122">
        <v>0</v>
      </c>
      <c r="M94" s="883">
        <v>0</v>
      </c>
      <c r="N94" s="183">
        <v>0</v>
      </c>
      <c r="O94" s="183">
        <v>0</v>
      </c>
      <c r="P94" s="976">
        <v>0</v>
      </c>
      <c r="Q94" s="867">
        <v>0</v>
      </c>
      <c r="R94" s="976">
        <v>0</v>
      </c>
      <c r="S94" s="867">
        <v>0</v>
      </c>
      <c r="T94" s="610"/>
      <c r="U94" s="1013"/>
    </row>
    <row r="95" spans="1:27">
      <c r="A95" s="88" t="s">
        <v>2928</v>
      </c>
      <c r="B95" s="183">
        <v>0</v>
      </c>
      <c r="C95" s="867">
        <v>0</v>
      </c>
      <c r="D95" s="183">
        <v>0</v>
      </c>
      <c r="E95" s="867">
        <v>0</v>
      </c>
      <c r="F95" s="183">
        <v>0</v>
      </c>
      <c r="G95" s="867">
        <v>0</v>
      </c>
      <c r="H95" s="122">
        <v>0</v>
      </c>
      <c r="I95" s="883">
        <v>0</v>
      </c>
      <c r="J95" s="122">
        <v>0</v>
      </c>
      <c r="K95" s="883">
        <v>0</v>
      </c>
      <c r="L95" s="122">
        <v>0</v>
      </c>
      <c r="M95" s="883">
        <v>0</v>
      </c>
      <c r="N95" s="183">
        <v>0</v>
      </c>
      <c r="O95" s="183">
        <v>0</v>
      </c>
      <c r="P95" s="976">
        <v>0</v>
      </c>
      <c r="Q95" s="867">
        <v>0</v>
      </c>
      <c r="R95" s="976">
        <v>0</v>
      </c>
      <c r="S95" s="867">
        <v>0</v>
      </c>
      <c r="T95" s="610"/>
      <c r="U95" s="1013"/>
    </row>
    <row r="96" spans="1:27">
      <c r="A96" s="88" t="s">
        <v>2929</v>
      </c>
      <c r="B96" s="183">
        <v>0</v>
      </c>
      <c r="C96" s="867">
        <v>0</v>
      </c>
      <c r="D96" s="183">
        <v>0</v>
      </c>
      <c r="E96" s="867">
        <v>0</v>
      </c>
      <c r="F96" s="183">
        <v>0</v>
      </c>
      <c r="G96" s="867">
        <v>0</v>
      </c>
      <c r="H96" s="122">
        <v>0</v>
      </c>
      <c r="I96" s="883">
        <v>0</v>
      </c>
      <c r="J96" s="122">
        <v>0</v>
      </c>
      <c r="K96" s="883">
        <v>0</v>
      </c>
      <c r="L96" s="122">
        <v>0</v>
      </c>
      <c r="M96" s="883">
        <v>0</v>
      </c>
      <c r="N96" s="183">
        <v>0</v>
      </c>
      <c r="O96" s="183">
        <v>0</v>
      </c>
      <c r="P96" s="976">
        <v>0</v>
      </c>
      <c r="Q96" s="867">
        <v>0</v>
      </c>
      <c r="R96" s="976">
        <v>0</v>
      </c>
      <c r="S96" s="867">
        <v>0</v>
      </c>
      <c r="T96" s="610"/>
      <c r="U96" s="1013"/>
    </row>
    <row r="97" spans="1:21">
      <c r="A97" s="88" t="s">
        <v>2930</v>
      </c>
      <c r="B97" s="183">
        <v>0</v>
      </c>
      <c r="C97" s="867">
        <v>0</v>
      </c>
      <c r="D97" s="183">
        <v>0</v>
      </c>
      <c r="E97" s="867">
        <v>0</v>
      </c>
      <c r="F97" s="183">
        <v>0</v>
      </c>
      <c r="G97" s="867">
        <v>0</v>
      </c>
      <c r="H97" s="122">
        <v>0</v>
      </c>
      <c r="I97" s="883">
        <v>0</v>
      </c>
      <c r="J97" s="122">
        <v>0</v>
      </c>
      <c r="K97" s="883">
        <v>0</v>
      </c>
      <c r="L97" s="122">
        <v>0</v>
      </c>
      <c r="M97" s="883">
        <v>0</v>
      </c>
      <c r="N97" s="183">
        <v>0</v>
      </c>
      <c r="O97" s="183">
        <v>0</v>
      </c>
      <c r="P97" s="976">
        <v>0</v>
      </c>
      <c r="Q97" s="867">
        <v>0</v>
      </c>
      <c r="R97" s="976">
        <v>0</v>
      </c>
      <c r="S97" s="867">
        <v>0</v>
      </c>
      <c r="T97" s="610"/>
      <c r="U97" s="1013"/>
    </row>
    <row r="98" spans="1:21">
      <c r="A98" s="88" t="s">
        <v>2931</v>
      </c>
      <c r="B98" s="183">
        <v>0</v>
      </c>
      <c r="C98" s="867">
        <v>0</v>
      </c>
      <c r="D98" s="183">
        <v>0</v>
      </c>
      <c r="E98" s="867">
        <v>0</v>
      </c>
      <c r="F98" s="183">
        <v>0</v>
      </c>
      <c r="G98" s="867">
        <v>0</v>
      </c>
      <c r="H98" s="122">
        <v>0</v>
      </c>
      <c r="I98" s="883">
        <v>0</v>
      </c>
      <c r="J98" s="122">
        <v>0</v>
      </c>
      <c r="K98" s="883">
        <v>0</v>
      </c>
      <c r="L98" s="122">
        <v>0</v>
      </c>
      <c r="M98" s="883">
        <v>0</v>
      </c>
      <c r="N98" s="183">
        <v>0</v>
      </c>
      <c r="O98" s="183">
        <v>0</v>
      </c>
      <c r="P98" s="976">
        <v>0</v>
      </c>
      <c r="Q98" s="867">
        <v>0</v>
      </c>
      <c r="R98" s="976">
        <v>0</v>
      </c>
      <c r="S98" s="867">
        <v>0</v>
      </c>
      <c r="T98" s="610"/>
      <c r="U98" s="1013"/>
    </row>
  </sheetData>
  <mergeCells count="40">
    <mergeCell ref="B59:C59"/>
    <mergeCell ref="D59:E59"/>
    <mergeCell ref="F59:G59"/>
    <mergeCell ref="H59:I59"/>
    <mergeCell ref="J59:K59"/>
    <mergeCell ref="L59:M59"/>
    <mergeCell ref="N59:O59"/>
    <mergeCell ref="P59:Q59"/>
    <mergeCell ref="R59:S59"/>
    <mergeCell ref="T59:U59"/>
    <mergeCell ref="V59:W59"/>
    <mergeCell ref="X59:Y59"/>
    <mergeCell ref="Z59:AA59"/>
    <mergeCell ref="T72:U72"/>
    <mergeCell ref="B73:C73"/>
    <mergeCell ref="D73:E73"/>
    <mergeCell ref="F73:G73"/>
    <mergeCell ref="H73:I73"/>
    <mergeCell ref="J73:K73"/>
    <mergeCell ref="L73:M73"/>
    <mergeCell ref="N73:O73"/>
    <mergeCell ref="P73:Q73"/>
    <mergeCell ref="R73:S73"/>
    <mergeCell ref="T73:U73"/>
    <mergeCell ref="V73:W73"/>
    <mergeCell ref="X73:Y73"/>
    <mergeCell ref="Z73:AA73"/>
    <mergeCell ref="B87:C87"/>
    <mergeCell ref="D87:E87"/>
    <mergeCell ref="F87:G87"/>
    <mergeCell ref="H87:I87"/>
    <mergeCell ref="J87:K87"/>
    <mergeCell ref="X87:Y87"/>
    <mergeCell ref="Z87:AA87"/>
    <mergeCell ref="L87:M87"/>
    <mergeCell ref="N87:O87"/>
    <mergeCell ref="P87:Q87"/>
    <mergeCell ref="R87:S87"/>
    <mergeCell ref="T87:U87"/>
    <mergeCell ref="V87:W8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28515625" style="81" customWidth="1"/>
    <col min="2" max="20" width="20.7109375" style="81" customWidth="1"/>
    <col min="21" max="21" width="20.140625" style="81" bestFit="1" customWidth="1"/>
    <col min="22" max="22" width="39" style="81" bestFit="1" customWidth="1"/>
    <col min="23" max="23" width="22.7109375" style="81" customWidth="1"/>
    <col min="24" max="24" width="31.5703125" style="81" customWidth="1"/>
    <col min="25" max="25" width="13.7109375" style="81" bestFit="1" customWidth="1"/>
    <col min="26" max="26" width="22.140625" style="81" customWidth="1"/>
    <col min="27" max="27" width="21.5703125" style="81" customWidth="1"/>
    <col min="28" max="16384" width="11.42578125" style="81"/>
  </cols>
  <sheetData>
    <row r="1" spans="1:21">
      <c r="A1" s="126"/>
      <c r="B1" s="125"/>
      <c r="C1" s="125"/>
      <c r="D1" s="89"/>
      <c r="E1" s="89"/>
      <c r="F1" s="89"/>
      <c r="G1" s="89"/>
      <c r="H1" s="89"/>
      <c r="I1" s="89"/>
      <c r="J1" s="89"/>
      <c r="K1" s="89"/>
      <c r="L1" s="89"/>
      <c r="M1" s="89"/>
      <c r="N1" s="89"/>
      <c r="O1" s="89"/>
      <c r="P1" s="89"/>
      <c r="Q1" s="89"/>
      <c r="R1" s="89"/>
      <c r="S1" s="89"/>
      <c r="T1" s="611"/>
      <c r="U1" s="611"/>
    </row>
    <row r="2" spans="1:21">
      <c r="A2" s="126"/>
      <c r="B2" s="89"/>
      <c r="C2" s="89"/>
      <c r="D2" s="89"/>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23</v>
      </c>
      <c r="B7" s="188"/>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88" t="s">
        <v>2285</v>
      </c>
      <c r="B10" s="114">
        <v>1800000</v>
      </c>
      <c r="C10" s="114">
        <v>1700000</v>
      </c>
      <c r="D10" s="114">
        <v>2000000</v>
      </c>
      <c r="E10" s="114">
        <v>1231911.9174798976</v>
      </c>
      <c r="F10" s="114">
        <v>2509744.9446194493</v>
      </c>
      <c r="G10" s="114">
        <v>1406716.4027567385</v>
      </c>
      <c r="H10" s="108">
        <v>2583270.4101438755</v>
      </c>
      <c r="I10" s="108">
        <v>1445720</v>
      </c>
      <c r="J10" s="108">
        <v>2644568</v>
      </c>
      <c r="K10" s="108">
        <v>1548829</v>
      </c>
      <c r="L10" s="108">
        <v>2887548.1527637248</v>
      </c>
      <c r="M10" s="108">
        <f>[34]Questionnaire!C33</f>
        <v>1571370.8069843999</v>
      </c>
      <c r="N10" s="108">
        <f>[8]Questionnaire!C48</f>
        <v>1649939.3477999999</v>
      </c>
      <c r="O10" s="108">
        <f>[35]Questionnaire!C48</f>
        <v>1555657.0989145557</v>
      </c>
      <c r="P10" s="89"/>
      <c r="Q10" s="89"/>
      <c r="R10" s="89"/>
      <c r="S10" s="89"/>
      <c r="T10" s="611"/>
      <c r="U10" s="611"/>
    </row>
    <row r="11" spans="1:21">
      <c r="A11" s="88" t="s">
        <v>2310</v>
      </c>
      <c r="B11" s="189">
        <v>900822600</v>
      </c>
      <c r="C11" s="189">
        <v>850776900</v>
      </c>
      <c r="D11" s="189">
        <v>1000914000</v>
      </c>
      <c r="E11" s="189">
        <v>602400000</v>
      </c>
      <c r="F11" s="189">
        <v>1234920000</v>
      </c>
      <c r="G11" s="189">
        <v>692760000</v>
      </c>
      <c r="H11" s="190">
        <v>1284316800</v>
      </c>
      <c r="I11" s="190">
        <v>782495950</v>
      </c>
      <c r="J11" s="190">
        <v>1413838944.1600001</v>
      </c>
      <c r="K11" s="190">
        <v>808318316</v>
      </c>
      <c r="L11" s="190">
        <v>1541084449.1300001</v>
      </c>
      <c r="M11" s="190">
        <f>[34]Questionnaire!B33</f>
        <v>872983781.65799999</v>
      </c>
      <c r="N11" s="190">
        <f>[8]Questionnaire!B48</f>
        <v>916632971</v>
      </c>
      <c r="O11" s="190">
        <f>[35]Questionnaire!B48</f>
        <v>864253943.84141994</v>
      </c>
      <c r="P11" s="89"/>
      <c r="Q11" s="89"/>
      <c r="R11" s="89"/>
      <c r="S11" s="89"/>
      <c r="T11" s="611"/>
      <c r="U11" s="611"/>
    </row>
    <row r="12" spans="1:21">
      <c r="A12" s="126"/>
      <c r="B12" s="89"/>
      <c r="C12" s="89"/>
      <c r="D12" s="89"/>
      <c r="E12" s="89"/>
      <c r="F12" s="89"/>
      <c r="G12" s="89"/>
      <c r="H12" s="102"/>
      <c r="I12" s="102"/>
      <c r="J12" s="102"/>
      <c r="K12" s="102"/>
      <c r="L12" s="102"/>
      <c r="M12" s="102"/>
      <c r="N12" s="102"/>
      <c r="O12" s="102"/>
      <c r="P12" s="89"/>
      <c r="Q12" s="89"/>
      <c r="R12" s="89"/>
      <c r="S12" s="89"/>
      <c r="T12" s="611"/>
      <c r="U12" s="611"/>
    </row>
    <row r="13" spans="1:21" ht="15.75">
      <c r="A13" s="83" t="s">
        <v>53</v>
      </c>
      <c r="B13" s="84">
        <v>2009</v>
      </c>
      <c r="C13" s="84">
        <v>2010</v>
      </c>
      <c r="D13" s="84">
        <v>2011</v>
      </c>
      <c r="E13" s="84" t="s">
        <v>1185</v>
      </c>
      <c r="F13" s="84">
        <v>2012</v>
      </c>
      <c r="G13" s="84" t="s">
        <v>2325</v>
      </c>
      <c r="H13" s="105" t="s">
        <v>2913</v>
      </c>
      <c r="I13" s="105" t="s">
        <v>3553</v>
      </c>
      <c r="J13" s="105" t="s">
        <v>4165</v>
      </c>
      <c r="K13" s="105" t="s">
        <v>4674</v>
      </c>
      <c r="L13" s="105" t="s">
        <v>4675</v>
      </c>
      <c r="M13" s="105" t="s">
        <v>5846</v>
      </c>
      <c r="N13" s="105" t="s">
        <v>6494</v>
      </c>
      <c r="O13" s="127" t="s">
        <v>6914</v>
      </c>
      <c r="P13" s="89"/>
      <c r="Q13" s="89"/>
      <c r="R13" s="89"/>
      <c r="S13" s="89"/>
      <c r="T13" s="611"/>
      <c r="U13" s="611"/>
    </row>
    <row r="14" spans="1:21">
      <c r="A14" s="179" t="s">
        <v>54</v>
      </c>
      <c r="B14" s="112">
        <v>8</v>
      </c>
      <c r="C14" s="112">
        <v>20</v>
      </c>
      <c r="D14" s="112">
        <v>37</v>
      </c>
      <c r="E14" s="112">
        <v>45</v>
      </c>
      <c r="F14" s="112">
        <v>41</v>
      </c>
      <c r="G14" s="112">
        <v>41</v>
      </c>
      <c r="H14" s="118">
        <v>72</v>
      </c>
      <c r="I14" s="118">
        <v>110</v>
      </c>
      <c r="J14" s="118">
        <v>83</v>
      </c>
      <c r="K14" s="118">
        <v>83</v>
      </c>
      <c r="L14" s="118">
        <v>110</v>
      </c>
      <c r="M14" s="113">
        <f>[34]Questionnaire!C43</f>
        <v>124</v>
      </c>
      <c r="N14" s="113">
        <f>[8]Questionnaire!C54</f>
        <v>124</v>
      </c>
      <c r="O14" s="113">
        <f>[35]Questionnaire!C58</f>
        <v>124</v>
      </c>
      <c r="P14" s="89"/>
      <c r="Q14" s="89"/>
      <c r="R14" s="89"/>
      <c r="S14" s="89"/>
      <c r="T14" s="611"/>
      <c r="U14" s="611"/>
    </row>
    <row r="15" spans="1:21">
      <c r="A15" s="179" t="s">
        <v>90</v>
      </c>
      <c r="B15" s="112">
        <v>8</v>
      </c>
      <c r="C15" s="112">
        <v>20</v>
      </c>
      <c r="D15" s="112">
        <v>12</v>
      </c>
      <c r="E15" s="112">
        <v>35</v>
      </c>
      <c r="F15" s="112">
        <v>27</v>
      </c>
      <c r="G15" s="112">
        <v>27</v>
      </c>
      <c r="H15" s="118">
        <v>27</v>
      </c>
      <c r="I15" s="118">
        <v>27</v>
      </c>
      <c r="J15" s="118">
        <v>27</v>
      </c>
      <c r="K15" s="118">
        <v>27</v>
      </c>
      <c r="L15" s="118">
        <v>27</v>
      </c>
      <c r="M15" s="113">
        <f>[34]Questionnaire!C44</f>
        <v>27</v>
      </c>
      <c r="N15" s="113">
        <f>[8]Questionnaire!C55</f>
        <v>27</v>
      </c>
      <c r="O15" s="113">
        <f>[35]Questionnaire!C59</f>
        <v>27</v>
      </c>
      <c r="P15" s="89"/>
      <c r="Q15" s="89"/>
      <c r="R15" s="89"/>
      <c r="S15" s="89"/>
      <c r="T15" s="611"/>
      <c r="U15" s="611"/>
    </row>
    <row r="16" spans="1:21">
      <c r="A16" s="179" t="s">
        <v>1457</v>
      </c>
      <c r="B16" s="156">
        <v>0</v>
      </c>
      <c r="C16" s="156">
        <v>0</v>
      </c>
      <c r="D16" s="156">
        <v>0</v>
      </c>
      <c r="E16" s="156">
        <v>0</v>
      </c>
      <c r="F16" s="112">
        <v>52</v>
      </c>
      <c r="G16" s="112">
        <v>52</v>
      </c>
      <c r="H16" s="118">
        <v>38</v>
      </c>
      <c r="I16" s="118">
        <v>0</v>
      </c>
      <c r="J16" s="118">
        <v>0</v>
      </c>
      <c r="K16" s="118">
        <v>0</v>
      </c>
      <c r="L16" s="118">
        <v>0</v>
      </c>
      <c r="M16" s="113">
        <f>[34]Questionnaire!C45</f>
        <v>0</v>
      </c>
      <c r="N16" s="113">
        <f>[8]Questionnaire!C56</f>
        <v>0</v>
      </c>
      <c r="O16" s="113">
        <f>[35]Questionnaire!C60</f>
        <v>0</v>
      </c>
      <c r="P16" s="89"/>
      <c r="Q16" s="89"/>
      <c r="R16" s="89"/>
      <c r="S16" s="89"/>
      <c r="T16" s="611"/>
      <c r="U16" s="611"/>
    </row>
    <row r="17" spans="1:21">
      <c r="A17" s="179" t="s">
        <v>91</v>
      </c>
      <c r="B17" s="112">
        <v>94</v>
      </c>
      <c r="C17" s="112">
        <v>99</v>
      </c>
      <c r="D17" s="112">
        <v>37</v>
      </c>
      <c r="E17" s="112">
        <v>45</v>
      </c>
      <c r="F17" s="112">
        <v>93</v>
      </c>
      <c r="G17" s="112">
        <v>93</v>
      </c>
      <c r="H17" s="118">
        <v>110</v>
      </c>
      <c r="I17" s="118">
        <v>110</v>
      </c>
      <c r="J17" s="118">
        <v>110</v>
      </c>
      <c r="K17" s="118">
        <v>110</v>
      </c>
      <c r="L17" s="118">
        <v>110</v>
      </c>
      <c r="M17" s="113">
        <f>[34]Questionnaire!C46</f>
        <v>151</v>
      </c>
      <c r="N17" s="113">
        <f>[8]Questionnaire!C57</f>
        <v>151</v>
      </c>
      <c r="O17" s="113">
        <f>[35]Questionnaire!C61</f>
        <v>151</v>
      </c>
      <c r="P17" s="89"/>
      <c r="Q17" s="89"/>
      <c r="R17" s="89"/>
      <c r="S17" s="89"/>
      <c r="T17" s="611"/>
      <c r="U17" s="611"/>
    </row>
    <row r="18" spans="1:21">
      <c r="A18" s="126"/>
      <c r="B18" s="89"/>
      <c r="C18" s="89"/>
      <c r="D18" s="89"/>
      <c r="E18" s="89"/>
      <c r="F18" s="89"/>
      <c r="G18" s="89"/>
      <c r="H18" s="102"/>
      <c r="I18" s="102"/>
      <c r="J18" s="102"/>
      <c r="K18" s="102"/>
      <c r="L18" s="118"/>
      <c r="M18" s="102"/>
      <c r="N18" s="102"/>
      <c r="O18" s="102"/>
      <c r="P18" s="89"/>
      <c r="Q18" s="89"/>
      <c r="R18" s="89"/>
      <c r="S18" s="89"/>
      <c r="T18" s="611"/>
      <c r="U18" s="611"/>
    </row>
    <row r="19" spans="1:21">
      <c r="A19" s="126"/>
      <c r="B19" s="89"/>
      <c r="C19" s="89"/>
      <c r="D19" s="89"/>
      <c r="E19" s="89"/>
      <c r="F19" s="89"/>
      <c r="G19" s="89"/>
      <c r="H19" s="102"/>
      <c r="I19" s="102"/>
      <c r="J19" s="102"/>
      <c r="K19" s="102"/>
      <c r="L19" s="102"/>
      <c r="M19" s="102"/>
      <c r="N19" s="102"/>
      <c r="O19" s="102"/>
      <c r="P19" s="89"/>
      <c r="Q19" s="89"/>
      <c r="R19" s="89"/>
      <c r="S19" s="89"/>
      <c r="T19" s="611"/>
      <c r="U19" s="611"/>
    </row>
    <row r="20" spans="1:21">
      <c r="A20" s="126"/>
      <c r="B20" s="89"/>
      <c r="C20" s="89"/>
      <c r="D20" s="89"/>
      <c r="E20" s="89"/>
      <c r="F20" s="89"/>
      <c r="G20" s="89"/>
      <c r="H20" s="102"/>
      <c r="I20" s="102"/>
      <c r="J20" s="102"/>
      <c r="K20" s="102"/>
      <c r="L20" s="102"/>
      <c r="M20" s="102"/>
      <c r="N20" s="102"/>
      <c r="O20" s="102"/>
      <c r="P20" s="89"/>
      <c r="Q20" s="89"/>
      <c r="R20" s="89"/>
      <c r="S20" s="89"/>
      <c r="T20" s="611"/>
      <c r="U20" s="611"/>
    </row>
    <row r="21" spans="1:21" ht="15.75">
      <c r="A21" s="83" t="s">
        <v>2290</v>
      </c>
      <c r="B21" s="84">
        <v>2009</v>
      </c>
      <c r="C21" s="84">
        <v>2010</v>
      </c>
      <c r="D21" s="84">
        <v>2011</v>
      </c>
      <c r="E21" s="84" t="s">
        <v>1185</v>
      </c>
      <c r="F21" s="84">
        <v>2012</v>
      </c>
      <c r="G21" s="84" t="s">
        <v>2325</v>
      </c>
      <c r="H21" s="105" t="s">
        <v>2913</v>
      </c>
      <c r="I21" s="105" t="s">
        <v>3553</v>
      </c>
      <c r="J21" s="105" t="s">
        <v>4165</v>
      </c>
      <c r="K21" s="105" t="s">
        <v>4674</v>
      </c>
      <c r="L21" s="105" t="s">
        <v>4675</v>
      </c>
      <c r="M21" s="105" t="s">
        <v>5846</v>
      </c>
      <c r="N21" s="105" t="s">
        <v>6494</v>
      </c>
      <c r="O21" s="127" t="s">
        <v>6914</v>
      </c>
      <c r="P21" s="89"/>
      <c r="Q21" s="89"/>
      <c r="R21" s="89"/>
      <c r="S21" s="89"/>
      <c r="T21" s="611"/>
      <c r="U21" s="611"/>
    </row>
    <row r="22" spans="1:21">
      <c r="A22" s="88" t="s">
        <v>2285</v>
      </c>
      <c r="B22" s="114">
        <v>20525299.143145163</v>
      </c>
      <c r="C22" s="114">
        <v>24289850.004032258</v>
      </c>
      <c r="D22" s="114">
        <v>24289850.004032258</v>
      </c>
      <c r="E22" s="114">
        <v>13906044.221220624</v>
      </c>
      <c r="F22" s="114">
        <v>30258031.758967582</v>
      </c>
      <c r="G22" s="114" t="s">
        <v>2908</v>
      </c>
      <c r="H22" s="108">
        <v>33256769.443667825</v>
      </c>
      <c r="I22" s="102" t="s">
        <v>2908</v>
      </c>
      <c r="J22" s="108">
        <v>31563714.877059221</v>
      </c>
      <c r="K22" s="102" t="s">
        <v>2908</v>
      </c>
      <c r="L22" s="108">
        <v>38662378.272437699</v>
      </c>
      <c r="M22" s="102" t="s">
        <v>2908</v>
      </c>
      <c r="N22" s="108">
        <f>[8]Questionnaire!D61</f>
        <v>40272419.842199996</v>
      </c>
      <c r="O22" s="102" t="s">
        <v>2908</v>
      </c>
      <c r="P22" s="89"/>
      <c r="Q22" s="89"/>
      <c r="R22" s="89"/>
      <c r="S22" s="89"/>
      <c r="T22" s="611"/>
      <c r="U22" s="611"/>
    </row>
    <row r="23" spans="1:21">
      <c r="A23" s="88" t="s">
        <v>2310</v>
      </c>
      <c r="B23" s="189">
        <v>10272029633.280998</v>
      </c>
      <c r="C23" s="189">
        <v>12156025463.467972</v>
      </c>
      <c r="D23" s="189">
        <v>12156025463.467972</v>
      </c>
      <c r="E23" s="189">
        <v>6800000000</v>
      </c>
      <c r="F23" s="189">
        <v>14888464527</v>
      </c>
      <c r="G23" s="189" t="s">
        <v>2908</v>
      </c>
      <c r="H23" s="190">
        <v>16534168294</v>
      </c>
      <c r="I23" s="102" t="s">
        <v>2908</v>
      </c>
      <c r="J23" s="190">
        <v>16874593247.5734</v>
      </c>
      <c r="K23" s="102" t="s">
        <v>2908</v>
      </c>
      <c r="L23" s="190">
        <v>20634111284</v>
      </c>
      <c r="M23" s="102" t="s">
        <v>2908</v>
      </c>
      <c r="N23" s="190">
        <f>[8]Questionnaire!C61</f>
        <v>22373566579</v>
      </c>
      <c r="O23" s="102" t="s">
        <v>2908</v>
      </c>
      <c r="P23" s="89"/>
      <c r="Q23" s="89"/>
      <c r="R23" s="89"/>
      <c r="S23" s="89"/>
      <c r="T23" s="611"/>
      <c r="U23" s="611"/>
    </row>
    <row r="24" spans="1:21">
      <c r="A24" s="126"/>
      <c r="B24" s="89"/>
      <c r="C24" s="89"/>
      <c r="D24" s="89"/>
      <c r="E24" s="89"/>
      <c r="F24" s="89"/>
      <c r="G24" s="89"/>
      <c r="H24" s="102"/>
      <c r="I24" s="102"/>
      <c r="J24" s="102"/>
      <c r="K24" s="102"/>
      <c r="L24" s="102"/>
      <c r="M24" s="102"/>
      <c r="N24" s="102"/>
      <c r="O24" s="102"/>
      <c r="P24" s="89"/>
      <c r="Q24" s="89"/>
      <c r="R24" s="89"/>
      <c r="S24" s="89"/>
      <c r="T24" s="611"/>
      <c r="U24" s="611"/>
    </row>
    <row r="25" spans="1:21" ht="15.75">
      <c r="A25" s="83" t="s">
        <v>59</v>
      </c>
      <c r="B25" s="84">
        <v>2009</v>
      </c>
      <c r="C25" s="84">
        <v>2010</v>
      </c>
      <c r="D25" s="84">
        <v>2011</v>
      </c>
      <c r="E25" s="84" t="s">
        <v>1185</v>
      </c>
      <c r="F25" s="84">
        <v>2012</v>
      </c>
      <c r="G25" s="84" t="s">
        <v>2325</v>
      </c>
      <c r="H25" s="105" t="s">
        <v>2913</v>
      </c>
      <c r="I25" s="105" t="s">
        <v>3553</v>
      </c>
      <c r="J25" s="105" t="s">
        <v>4165</v>
      </c>
      <c r="K25" s="105" t="s">
        <v>4674</v>
      </c>
      <c r="L25" s="105" t="s">
        <v>4675</v>
      </c>
      <c r="M25" s="105" t="s">
        <v>5846</v>
      </c>
      <c r="N25" s="105" t="s">
        <v>6494</v>
      </c>
      <c r="O25" s="127" t="s">
        <v>6914</v>
      </c>
      <c r="P25" s="89"/>
      <c r="Q25" s="89"/>
      <c r="R25" s="89"/>
      <c r="S25" s="89"/>
      <c r="T25" s="611"/>
      <c r="U25" s="611"/>
    </row>
    <row r="26" spans="1:21">
      <c r="A26" s="126"/>
      <c r="B26" s="112">
        <v>4927818</v>
      </c>
      <c r="C26" s="112">
        <v>5177120</v>
      </c>
      <c r="D26" s="112">
        <v>5177120</v>
      </c>
      <c r="E26" s="112">
        <v>2817241</v>
      </c>
      <c r="F26" s="112" t="s">
        <v>1638</v>
      </c>
      <c r="G26" s="89" t="s">
        <v>2908</v>
      </c>
      <c r="H26" s="118">
        <v>6030176</v>
      </c>
      <c r="I26" s="102" t="s">
        <v>2908</v>
      </c>
      <c r="J26" s="112">
        <v>5966079</v>
      </c>
      <c r="K26" s="102" t="s">
        <v>2908</v>
      </c>
      <c r="L26" s="112">
        <v>7084363</v>
      </c>
      <c r="M26" s="102" t="s">
        <v>2908</v>
      </c>
      <c r="N26" s="113">
        <f>[8]Questionnaire!C67</f>
        <v>7395283</v>
      </c>
      <c r="O26" s="113">
        <f>[35]Questionnaire!C65</f>
        <v>3863765</v>
      </c>
      <c r="P26" s="89"/>
      <c r="Q26" s="89"/>
      <c r="R26" s="89"/>
      <c r="S26" s="89"/>
      <c r="T26" s="611"/>
      <c r="U26" s="611"/>
    </row>
    <row r="27" spans="1:21">
      <c r="A27" s="126"/>
      <c r="B27" s="89"/>
      <c r="C27" s="89"/>
      <c r="D27" s="89"/>
      <c r="E27" s="89"/>
      <c r="F27" s="89"/>
      <c r="G27" s="89"/>
      <c r="H27" s="102"/>
      <c r="I27" s="102"/>
      <c r="J27" s="102"/>
      <c r="K27" s="102"/>
      <c r="L27" s="181"/>
      <c r="M27" s="102"/>
      <c r="N27" s="102"/>
      <c r="O27" s="102"/>
      <c r="P27" s="89"/>
      <c r="Q27" s="89"/>
      <c r="R27" s="89"/>
      <c r="S27" s="89"/>
      <c r="T27" s="611"/>
      <c r="U27" s="611"/>
    </row>
    <row r="28" spans="1:21">
      <c r="A28" s="126"/>
      <c r="B28" s="89"/>
      <c r="C28" s="89"/>
      <c r="D28" s="89"/>
      <c r="E28" s="89"/>
      <c r="F28" s="89"/>
      <c r="G28" s="89"/>
      <c r="H28" s="102"/>
      <c r="I28" s="102"/>
      <c r="J28" s="102"/>
      <c r="K28" s="102"/>
      <c r="L28" s="102"/>
      <c r="M28" s="102"/>
      <c r="N28" s="102"/>
      <c r="O28" s="102"/>
      <c r="P28" s="89"/>
      <c r="Q28" s="89"/>
      <c r="R28" s="89"/>
      <c r="S28" s="89"/>
      <c r="T28" s="611"/>
      <c r="U28" s="611"/>
    </row>
    <row r="29" spans="1:21" ht="15.75">
      <c r="A29" s="83" t="s">
        <v>60</v>
      </c>
      <c r="B29" s="84">
        <v>2009</v>
      </c>
      <c r="C29" s="84">
        <v>2010</v>
      </c>
      <c r="D29" s="84">
        <v>2011</v>
      </c>
      <c r="E29" s="84" t="s">
        <v>1185</v>
      </c>
      <c r="F29" s="84">
        <v>2012</v>
      </c>
      <c r="G29" s="84" t="s">
        <v>2325</v>
      </c>
      <c r="H29" s="105" t="s">
        <v>2913</v>
      </c>
      <c r="I29" s="105" t="s">
        <v>3553</v>
      </c>
      <c r="J29" s="105" t="s">
        <v>4165</v>
      </c>
      <c r="K29" s="105" t="s">
        <v>4674</v>
      </c>
      <c r="L29" s="105" t="s">
        <v>4675</v>
      </c>
      <c r="M29" s="105" t="s">
        <v>5846</v>
      </c>
      <c r="N29" s="105" t="s">
        <v>6494</v>
      </c>
      <c r="O29" s="127" t="s">
        <v>6914</v>
      </c>
      <c r="P29" s="89"/>
      <c r="Q29" s="89"/>
      <c r="R29" s="89"/>
      <c r="S29" s="89"/>
      <c r="T29" s="611"/>
      <c r="U29" s="611"/>
    </row>
    <row r="30" spans="1:21" ht="15.75">
      <c r="A30" s="88" t="s">
        <v>2284</v>
      </c>
      <c r="B30" s="136"/>
      <c r="C30" s="136"/>
      <c r="D30" s="136"/>
      <c r="E30" s="136"/>
      <c r="F30" s="137">
        <v>4667097</v>
      </c>
      <c r="G30" s="136">
        <v>0</v>
      </c>
      <c r="H30" s="116">
        <v>4667096</v>
      </c>
      <c r="I30" s="138">
        <v>0</v>
      </c>
      <c r="J30" s="116">
        <v>4773130</v>
      </c>
      <c r="K30" s="116">
        <v>0</v>
      </c>
      <c r="L30" s="116">
        <v>4872000</v>
      </c>
      <c r="M30" s="116">
        <v>0</v>
      </c>
      <c r="N30" s="116">
        <f>[8]Questionnaire!C90</f>
        <v>4897297</v>
      </c>
      <c r="O30" s="102"/>
      <c r="P30" s="89"/>
      <c r="Q30" s="89"/>
      <c r="R30" s="89"/>
      <c r="S30" s="89"/>
      <c r="T30" s="611"/>
      <c r="U30" s="611"/>
    </row>
    <row r="31" spans="1:21">
      <c r="A31" s="88" t="s">
        <v>61</v>
      </c>
      <c r="B31" s="156">
        <v>0</v>
      </c>
      <c r="C31" s="139">
        <v>0.49</v>
      </c>
      <c r="D31" s="139">
        <v>0.49</v>
      </c>
      <c r="E31" s="139">
        <v>0.49</v>
      </c>
      <c r="F31" s="139">
        <v>0.48</v>
      </c>
      <c r="G31" s="89" t="s">
        <v>2908</v>
      </c>
      <c r="H31" s="1026">
        <v>0.48</v>
      </c>
      <c r="I31" s="102" t="s">
        <v>2908</v>
      </c>
      <c r="J31" s="119">
        <v>0.49</v>
      </c>
      <c r="K31" s="102" t="s">
        <v>2908</v>
      </c>
      <c r="L31" s="119">
        <v>0.41</v>
      </c>
      <c r="M31" s="102" t="s">
        <v>2908</v>
      </c>
      <c r="N31" s="119">
        <f>[8]Questionnaire!C81</f>
        <v>0.41</v>
      </c>
      <c r="O31" s="102" t="s">
        <v>2908</v>
      </c>
      <c r="P31" s="89"/>
      <c r="Q31" s="89"/>
      <c r="R31" s="89"/>
      <c r="S31" s="89"/>
      <c r="T31" s="611"/>
      <c r="U31" s="611"/>
    </row>
    <row r="32" spans="1:21">
      <c r="A32" s="88" t="s">
        <v>62</v>
      </c>
      <c r="B32" s="156">
        <v>0</v>
      </c>
      <c r="C32" s="139">
        <v>0.51</v>
      </c>
      <c r="D32" s="139">
        <v>0.51</v>
      </c>
      <c r="E32" s="139">
        <v>0.51</v>
      </c>
      <c r="F32" s="139">
        <v>0.52</v>
      </c>
      <c r="G32" s="89" t="s">
        <v>2908</v>
      </c>
      <c r="H32" s="1026">
        <v>0.52</v>
      </c>
      <c r="I32" s="102" t="s">
        <v>2908</v>
      </c>
      <c r="J32" s="119">
        <v>0.51</v>
      </c>
      <c r="K32" s="102" t="s">
        <v>2908</v>
      </c>
      <c r="L32" s="119">
        <v>0.59</v>
      </c>
      <c r="M32" s="102" t="s">
        <v>2908</v>
      </c>
      <c r="N32" s="119">
        <f>[8]Questionnaire!C82</f>
        <v>0.59</v>
      </c>
      <c r="O32" s="102" t="s">
        <v>2908</v>
      </c>
      <c r="P32" s="89"/>
      <c r="Q32" s="89"/>
      <c r="R32" s="89"/>
      <c r="S32" s="89"/>
      <c r="T32" s="611"/>
      <c r="U32" s="611"/>
    </row>
    <row r="33" spans="1:27">
      <c r="A33" s="88" t="s">
        <v>92</v>
      </c>
      <c r="B33" s="156">
        <v>0</v>
      </c>
      <c r="C33" s="156">
        <v>0</v>
      </c>
      <c r="D33" s="156">
        <v>0</v>
      </c>
      <c r="E33" s="156">
        <v>0</v>
      </c>
      <c r="F33" s="156">
        <v>0</v>
      </c>
      <c r="G33" s="89" t="s">
        <v>2908</v>
      </c>
      <c r="H33" s="1026">
        <v>0</v>
      </c>
      <c r="I33" s="102" t="s">
        <v>2908</v>
      </c>
      <c r="J33" s="119">
        <v>0.15</v>
      </c>
      <c r="K33" s="102" t="s">
        <v>2908</v>
      </c>
      <c r="L33" s="119">
        <v>0.14000000000000001</v>
      </c>
      <c r="M33" s="102" t="s">
        <v>2908</v>
      </c>
      <c r="N33" s="119">
        <f>[8]Questionnaire!C84</f>
        <v>0.14000000000000001</v>
      </c>
      <c r="O33" s="102" t="s">
        <v>2908</v>
      </c>
      <c r="P33" s="89"/>
      <c r="Q33" s="89"/>
      <c r="R33" s="89"/>
      <c r="S33" s="89"/>
      <c r="T33" s="611"/>
      <c r="U33" s="611"/>
    </row>
    <row r="34" spans="1:27">
      <c r="A34" s="88" t="s">
        <v>93</v>
      </c>
      <c r="B34" s="156">
        <v>0</v>
      </c>
      <c r="C34" s="139">
        <v>0.28999999999999998</v>
      </c>
      <c r="D34" s="139">
        <v>0.17</v>
      </c>
      <c r="E34" s="139">
        <v>0.17</v>
      </c>
      <c r="F34" s="139">
        <v>0.15</v>
      </c>
      <c r="G34" s="89" t="s">
        <v>2908</v>
      </c>
      <c r="H34" s="1026">
        <v>0.15</v>
      </c>
      <c r="I34" s="102" t="s">
        <v>2908</v>
      </c>
      <c r="J34" s="119">
        <v>0.23</v>
      </c>
      <c r="K34" s="102" t="s">
        <v>2908</v>
      </c>
      <c r="L34" s="119">
        <v>0.28999999999999998</v>
      </c>
      <c r="M34" s="102" t="s">
        <v>2908</v>
      </c>
      <c r="N34" s="119">
        <f>[8]Questionnaire!C85</f>
        <v>0.28999999999999998</v>
      </c>
      <c r="O34" s="102" t="s">
        <v>2908</v>
      </c>
      <c r="P34" s="89"/>
      <c r="Q34" s="89"/>
      <c r="R34" s="89"/>
      <c r="S34" s="89"/>
      <c r="T34" s="611"/>
      <c r="U34" s="611"/>
    </row>
    <row r="35" spans="1:27">
      <c r="A35" s="88" t="s">
        <v>63</v>
      </c>
      <c r="B35" s="156">
        <v>0</v>
      </c>
      <c r="C35" s="139">
        <v>0.45</v>
      </c>
      <c r="D35" s="139">
        <v>0.67</v>
      </c>
      <c r="E35" s="139">
        <v>0.67</v>
      </c>
      <c r="F35" s="139">
        <v>0.69</v>
      </c>
      <c r="G35" s="89" t="s">
        <v>2908</v>
      </c>
      <c r="H35" s="1026">
        <v>0.69</v>
      </c>
      <c r="I35" s="102" t="s">
        <v>2908</v>
      </c>
      <c r="J35" s="119">
        <v>0.38</v>
      </c>
      <c r="K35" s="102" t="s">
        <v>2908</v>
      </c>
      <c r="L35" s="119">
        <v>0.33</v>
      </c>
      <c r="M35" s="102" t="s">
        <v>2908</v>
      </c>
      <c r="N35" s="119">
        <f>[8]Questionnaire!C86</f>
        <v>0.33</v>
      </c>
      <c r="O35" s="102" t="s">
        <v>2908</v>
      </c>
      <c r="P35" s="89"/>
      <c r="Q35" s="89"/>
      <c r="R35" s="89"/>
      <c r="S35" s="89"/>
      <c r="T35" s="611"/>
      <c r="U35" s="611"/>
    </row>
    <row r="36" spans="1:27">
      <c r="A36" s="88" t="s">
        <v>64</v>
      </c>
      <c r="B36" s="156">
        <v>0</v>
      </c>
      <c r="C36" s="139">
        <v>0.18</v>
      </c>
      <c r="D36" s="139">
        <v>0.18</v>
      </c>
      <c r="E36" s="139">
        <v>0.18</v>
      </c>
      <c r="F36" s="139">
        <v>0.19</v>
      </c>
      <c r="G36" s="89" t="s">
        <v>2908</v>
      </c>
      <c r="H36" s="1026">
        <v>0.2</v>
      </c>
      <c r="I36" s="102" t="s">
        <v>2908</v>
      </c>
      <c r="J36" s="119">
        <v>0.19</v>
      </c>
      <c r="K36" s="102" t="s">
        <v>2908</v>
      </c>
      <c r="L36" s="119">
        <v>0.21</v>
      </c>
      <c r="M36" s="102" t="s">
        <v>2908</v>
      </c>
      <c r="N36" s="119">
        <f>[8]Questionnaire!C87</f>
        <v>0.21</v>
      </c>
      <c r="O36" s="102" t="s">
        <v>2908</v>
      </c>
      <c r="P36" s="89"/>
      <c r="Q36" s="89"/>
      <c r="R36" s="89"/>
      <c r="S36" s="89"/>
      <c r="T36" s="611"/>
      <c r="U36" s="611"/>
    </row>
    <row r="37" spans="1:27">
      <c r="A37" s="88" t="s">
        <v>703</v>
      </c>
      <c r="B37" s="156">
        <v>0</v>
      </c>
      <c r="C37" s="139">
        <v>0.08</v>
      </c>
      <c r="D37" s="139">
        <v>0.15</v>
      </c>
      <c r="E37" s="139">
        <v>0.15</v>
      </c>
      <c r="F37" s="139">
        <v>0.14000000000000001</v>
      </c>
      <c r="G37" s="89" t="s">
        <v>2908</v>
      </c>
      <c r="H37" s="1026">
        <v>0.13</v>
      </c>
      <c r="I37" s="102" t="s">
        <v>2908</v>
      </c>
      <c r="J37" s="119">
        <v>0.05</v>
      </c>
      <c r="K37" s="102" t="s">
        <v>2908</v>
      </c>
      <c r="L37" s="119">
        <v>0.03</v>
      </c>
      <c r="M37" s="102" t="s">
        <v>2908</v>
      </c>
      <c r="N37" s="119">
        <f>[8]Questionnaire!C88</f>
        <v>0.03</v>
      </c>
      <c r="O37" s="102" t="s">
        <v>2908</v>
      </c>
      <c r="P37" s="89"/>
      <c r="Q37" s="89"/>
      <c r="R37" s="89"/>
      <c r="S37" s="89"/>
      <c r="T37" s="611"/>
      <c r="U37" s="611"/>
    </row>
    <row r="38" spans="1:27">
      <c r="A38" s="126"/>
      <c r="B38" s="89"/>
      <c r="C38" s="89"/>
      <c r="D38" s="89"/>
      <c r="E38" s="89"/>
      <c r="F38" s="89"/>
      <c r="G38" s="89"/>
      <c r="H38" s="102"/>
      <c r="I38" s="102"/>
      <c r="J38" s="102"/>
      <c r="K38" s="102"/>
      <c r="L38" s="119"/>
      <c r="M38" s="102"/>
      <c r="N38" s="102"/>
      <c r="O38" s="102"/>
      <c r="P38" s="89"/>
      <c r="Q38" s="89"/>
      <c r="R38" s="89"/>
      <c r="S38" s="89"/>
      <c r="T38" s="611"/>
      <c r="U38" s="611"/>
    </row>
    <row r="39" spans="1:27" ht="31.5">
      <c r="A39" s="83" t="s">
        <v>67</v>
      </c>
      <c r="B39" s="84">
        <v>2009</v>
      </c>
      <c r="C39" s="84">
        <v>2010</v>
      </c>
      <c r="D39" s="84">
        <v>2011</v>
      </c>
      <c r="E39" s="84" t="s">
        <v>1185</v>
      </c>
      <c r="F39" s="84">
        <v>2012</v>
      </c>
      <c r="G39" s="84" t="s">
        <v>2325</v>
      </c>
      <c r="H39" s="105" t="s">
        <v>2913</v>
      </c>
      <c r="I39" s="105" t="s">
        <v>3553</v>
      </c>
      <c r="J39" s="105" t="s">
        <v>4165</v>
      </c>
      <c r="K39" s="105" t="s">
        <v>4674</v>
      </c>
      <c r="L39" s="105" t="s">
        <v>4675</v>
      </c>
      <c r="M39" s="105" t="s">
        <v>5846</v>
      </c>
      <c r="N39" s="105" t="s">
        <v>6494</v>
      </c>
      <c r="O39" s="127" t="s">
        <v>6914</v>
      </c>
      <c r="P39" s="89"/>
      <c r="Q39" s="89"/>
      <c r="R39" s="89"/>
      <c r="S39" s="89"/>
      <c r="T39" s="611"/>
      <c r="U39" s="611"/>
    </row>
    <row r="40" spans="1:27" ht="30">
      <c r="A40" s="126"/>
      <c r="B40" s="156">
        <v>0</v>
      </c>
      <c r="C40" s="168" t="s">
        <v>117</v>
      </c>
      <c r="D40" s="168" t="s">
        <v>117</v>
      </c>
      <c r="E40" s="168" t="s">
        <v>117</v>
      </c>
      <c r="F40" s="168" t="s">
        <v>117</v>
      </c>
      <c r="G40" s="89" t="s">
        <v>2908</v>
      </c>
      <c r="H40" s="168" t="s">
        <v>117</v>
      </c>
      <c r="I40" s="102" t="s">
        <v>2908</v>
      </c>
      <c r="J40" s="168" t="s">
        <v>117</v>
      </c>
      <c r="K40" s="102" t="s">
        <v>2908</v>
      </c>
      <c r="L40" s="108" t="s">
        <v>123</v>
      </c>
      <c r="M40" s="102" t="s">
        <v>2908</v>
      </c>
      <c r="N40" s="102" t="str">
        <f>[8]Questionnaire!B96</f>
        <v>11-15 times per year</v>
      </c>
      <c r="O40" s="102" t="s">
        <v>2908</v>
      </c>
      <c r="P40" s="89"/>
      <c r="Q40" s="89"/>
      <c r="R40" s="89"/>
      <c r="S40" s="89"/>
      <c r="T40" s="611"/>
      <c r="U40" s="611"/>
    </row>
    <row r="41" spans="1:27">
      <c r="A41" s="126"/>
      <c r="B41" s="89"/>
      <c r="C41" s="89"/>
      <c r="D41" s="89"/>
      <c r="E41" s="89"/>
      <c r="F41" s="89"/>
      <c r="G41" s="89"/>
      <c r="H41" s="102"/>
      <c r="I41" s="102"/>
      <c r="J41" s="102"/>
      <c r="K41" s="102"/>
      <c r="L41" s="108"/>
      <c r="M41" s="102"/>
      <c r="N41" s="102"/>
      <c r="O41" s="102"/>
      <c r="P41" s="89"/>
      <c r="Q41" s="89"/>
      <c r="R41" s="89"/>
      <c r="S41" s="89"/>
      <c r="T41" s="611"/>
      <c r="U41" s="611"/>
    </row>
    <row r="42" spans="1:27">
      <c r="A42" s="126"/>
      <c r="B42" s="89"/>
      <c r="C42" s="89"/>
      <c r="D42" s="89"/>
      <c r="E42" s="89"/>
      <c r="F42" s="89"/>
      <c r="G42" s="89"/>
      <c r="H42" s="102"/>
      <c r="I42" s="102"/>
      <c r="J42" s="102"/>
      <c r="K42" s="102"/>
      <c r="L42" s="102"/>
      <c r="M42" s="102"/>
      <c r="N42" s="102"/>
      <c r="O42" s="102"/>
      <c r="P42" s="89"/>
      <c r="Q42" s="89"/>
      <c r="R42" s="89"/>
      <c r="S42" s="89"/>
      <c r="T42" s="611"/>
      <c r="U42" s="611"/>
    </row>
    <row r="43" spans="1:27" ht="15.75">
      <c r="A43" s="83" t="s">
        <v>94</v>
      </c>
      <c r="B43" s="84">
        <v>2009</v>
      </c>
      <c r="C43" s="84">
        <v>2010</v>
      </c>
      <c r="D43" s="84">
        <v>2011</v>
      </c>
      <c r="E43" s="84" t="s">
        <v>1185</v>
      </c>
      <c r="F43" s="84">
        <v>2012</v>
      </c>
      <c r="G43" s="84" t="s">
        <v>2325</v>
      </c>
      <c r="H43" s="105" t="s">
        <v>2913</v>
      </c>
      <c r="I43" s="105" t="s">
        <v>3553</v>
      </c>
      <c r="J43" s="105" t="s">
        <v>4165</v>
      </c>
      <c r="K43" s="105" t="s">
        <v>4674</v>
      </c>
      <c r="L43" s="105" t="s">
        <v>4675</v>
      </c>
      <c r="M43" s="105" t="s">
        <v>5846</v>
      </c>
      <c r="N43" s="105" t="s">
        <v>6494</v>
      </c>
      <c r="O43" s="127" t="s">
        <v>6914</v>
      </c>
      <c r="P43" s="89"/>
      <c r="Q43" s="89"/>
      <c r="R43" s="89"/>
      <c r="S43" s="89"/>
      <c r="T43" s="611"/>
      <c r="U43" s="611"/>
    </row>
    <row r="44" spans="1:27" ht="30">
      <c r="A44" s="88" t="s">
        <v>66</v>
      </c>
      <c r="B44" s="156">
        <v>0</v>
      </c>
      <c r="C44" s="139">
        <v>9.0000000000000011E-3</v>
      </c>
      <c r="D44" s="139">
        <v>0.01</v>
      </c>
      <c r="E44" s="139">
        <v>0.01</v>
      </c>
      <c r="F44" s="139">
        <v>5.0000000000000001E-3</v>
      </c>
      <c r="G44" s="89" t="s">
        <v>2908</v>
      </c>
      <c r="H44" s="1026">
        <v>6.0000000000000001E-3</v>
      </c>
      <c r="I44" s="102" t="s">
        <v>2908</v>
      </c>
      <c r="J44" s="1026">
        <v>0.01</v>
      </c>
      <c r="K44" s="102" t="s">
        <v>2908</v>
      </c>
      <c r="L44" s="139">
        <v>0.01</v>
      </c>
      <c r="M44" s="102" t="s">
        <v>2908</v>
      </c>
      <c r="N44" s="102"/>
      <c r="O44" s="120">
        <f>[35]Questionnaire!C126</f>
        <v>5.0000000000000001E-3</v>
      </c>
      <c r="P44" s="89"/>
      <c r="Q44" s="89"/>
      <c r="R44" s="89"/>
      <c r="S44" s="89"/>
      <c r="T44" s="611"/>
      <c r="U44" s="611"/>
    </row>
    <row r="45" spans="1:27">
      <c r="A45" s="126"/>
      <c r="B45" s="125"/>
      <c r="C45" s="125"/>
      <c r="D45" s="125"/>
      <c r="E45" s="125"/>
      <c r="F45" s="125"/>
      <c r="G45" s="125"/>
      <c r="H45" s="121"/>
      <c r="I45" s="121"/>
      <c r="J45" s="121"/>
      <c r="K45" s="121"/>
      <c r="L45" s="110"/>
      <c r="M45" s="102"/>
      <c r="N45" s="102"/>
      <c r="O45" s="102"/>
      <c r="P45" s="89"/>
      <c r="Q45" s="89"/>
      <c r="R45" s="89"/>
      <c r="S45" s="89"/>
      <c r="T45" s="611"/>
      <c r="U45" s="611"/>
    </row>
    <row r="46" spans="1:27">
      <c r="A46" s="126"/>
      <c r="B46" s="89"/>
      <c r="C46" s="89"/>
      <c r="D46" s="89"/>
      <c r="E46" s="89"/>
      <c r="F46" s="89"/>
      <c r="G46" s="89"/>
      <c r="H46" s="102"/>
      <c r="I46" s="102"/>
      <c r="J46" s="102"/>
      <c r="K46" s="102"/>
      <c r="L46" s="102"/>
      <c r="M46" s="102"/>
      <c r="N46" s="102"/>
      <c r="O46" s="102"/>
      <c r="P46" s="89"/>
      <c r="Q46" s="89"/>
      <c r="R46" s="89"/>
      <c r="S46" s="89"/>
      <c r="T46" s="611"/>
      <c r="U46" s="611"/>
    </row>
    <row r="47" spans="1:27">
      <c r="A47" s="126"/>
      <c r="B47" s="89"/>
      <c r="C47" s="89"/>
      <c r="D47" s="89"/>
      <c r="E47" s="89"/>
      <c r="F47" s="89"/>
      <c r="G47" s="89"/>
      <c r="H47" s="102"/>
      <c r="I47" s="102"/>
      <c r="J47" s="102"/>
      <c r="K47" s="102"/>
      <c r="L47" s="102"/>
      <c r="M47" s="102"/>
      <c r="N47" s="102"/>
      <c r="O47" s="102"/>
      <c r="P47" s="89"/>
      <c r="Q47" s="89"/>
      <c r="R47" s="89"/>
      <c r="S47" s="89"/>
      <c r="U47" s="611"/>
    </row>
    <row r="48" spans="1:27" ht="31.5">
      <c r="A48" s="83" t="s">
        <v>2288</v>
      </c>
      <c r="B48" s="84">
        <v>2009</v>
      </c>
      <c r="C48" s="84">
        <v>2010</v>
      </c>
      <c r="D48" s="84">
        <v>2011</v>
      </c>
      <c r="E48" s="84" t="s">
        <v>2949</v>
      </c>
      <c r="F48" s="84" t="s">
        <v>2915</v>
      </c>
      <c r="G48" s="84" t="s">
        <v>2950</v>
      </c>
      <c r="H48" s="105" t="s">
        <v>2917</v>
      </c>
      <c r="I48" s="105" t="s">
        <v>2951</v>
      </c>
      <c r="J48" s="105" t="s">
        <v>2919</v>
      </c>
      <c r="K48" s="105" t="s">
        <v>2952</v>
      </c>
      <c r="L48" s="105" t="s">
        <v>2921</v>
      </c>
      <c r="M48" s="105" t="s">
        <v>4017</v>
      </c>
      <c r="N48" s="105" t="s">
        <v>3556</v>
      </c>
      <c r="O48" s="105" t="s">
        <v>5273</v>
      </c>
      <c r="P48" s="105" t="s">
        <v>4168</v>
      </c>
      <c r="Q48" s="105" t="s">
        <v>5274</v>
      </c>
      <c r="R48" s="105" t="s">
        <v>5169</v>
      </c>
      <c r="S48" s="84" t="s">
        <v>5275</v>
      </c>
      <c r="T48" s="906" t="s">
        <v>5171</v>
      </c>
      <c r="U48" s="105" t="s">
        <v>5870</v>
      </c>
      <c r="V48" s="105" t="s">
        <v>5848</v>
      </c>
      <c r="W48" s="1368"/>
      <c r="X48" s="105" t="s">
        <v>6618</v>
      </c>
      <c r="Y48" s="105" t="s">
        <v>5877</v>
      </c>
      <c r="Z48" s="127" t="s">
        <v>7171</v>
      </c>
      <c r="AA48" s="127" t="s">
        <v>6919</v>
      </c>
    </row>
    <row r="49" spans="1:27" ht="30">
      <c r="A49" s="88" t="s">
        <v>46</v>
      </c>
      <c r="B49" s="1051">
        <v>0</v>
      </c>
      <c r="C49" s="1051">
        <v>0</v>
      </c>
      <c r="D49" s="1051">
        <v>0</v>
      </c>
      <c r="E49" s="189">
        <v>0</v>
      </c>
      <c r="F49" s="1051">
        <v>0</v>
      </c>
      <c r="G49" s="189">
        <v>0</v>
      </c>
      <c r="H49" s="878">
        <v>0</v>
      </c>
      <c r="I49" s="190">
        <v>0</v>
      </c>
      <c r="J49" s="878">
        <v>0</v>
      </c>
      <c r="K49" s="190">
        <v>0</v>
      </c>
      <c r="L49" s="878">
        <v>0</v>
      </c>
      <c r="M49" s="190">
        <v>0</v>
      </c>
      <c r="N49" s="878">
        <v>0</v>
      </c>
      <c r="O49" s="190">
        <v>7069194.7208000012</v>
      </c>
      <c r="P49" s="878">
        <v>13222.840000000002</v>
      </c>
      <c r="Q49" s="190">
        <v>0</v>
      </c>
      <c r="R49" s="878">
        <v>0</v>
      </c>
      <c r="S49" s="191">
        <v>0</v>
      </c>
      <c r="T49" s="1025">
        <v>0</v>
      </c>
      <c r="U49" s="611"/>
      <c r="W49" s="107" t="s">
        <v>6592</v>
      </c>
      <c r="X49" s="191">
        <v>0</v>
      </c>
      <c r="Y49" s="1025">
        <v>0</v>
      </c>
    </row>
    <row r="50" spans="1:27" ht="30">
      <c r="A50" s="88" t="s">
        <v>47</v>
      </c>
      <c r="B50" s="1051">
        <v>0</v>
      </c>
      <c r="C50" s="1051">
        <v>255000</v>
      </c>
      <c r="D50" s="1051">
        <v>200000</v>
      </c>
      <c r="E50" s="189">
        <v>0</v>
      </c>
      <c r="F50" s="1051">
        <v>0</v>
      </c>
      <c r="G50" s="189">
        <v>0</v>
      </c>
      <c r="H50" s="878">
        <v>0</v>
      </c>
      <c r="I50" s="190">
        <v>0</v>
      </c>
      <c r="J50" s="878">
        <v>0</v>
      </c>
      <c r="K50" s="190">
        <v>0</v>
      </c>
      <c r="L50" s="878">
        <v>0</v>
      </c>
      <c r="M50" s="190">
        <v>0</v>
      </c>
      <c r="N50" s="878">
        <v>0</v>
      </c>
      <c r="O50" s="190">
        <v>31811376.243600003</v>
      </c>
      <c r="P50" s="878">
        <v>59502.780000000006</v>
      </c>
      <c r="Q50" s="190">
        <v>40415916</v>
      </c>
      <c r="R50" s="878">
        <v>77441</v>
      </c>
      <c r="S50" s="191">
        <v>0</v>
      </c>
      <c r="T50" s="1025">
        <v>0</v>
      </c>
      <c r="U50" s="611"/>
      <c r="W50" s="107" t="s">
        <v>6593</v>
      </c>
      <c r="X50" s="191">
        <v>0</v>
      </c>
      <c r="Y50" s="1025">
        <v>0</v>
      </c>
    </row>
    <row r="51" spans="1:27">
      <c r="A51" s="88" t="s">
        <v>48</v>
      </c>
      <c r="B51" s="1051">
        <v>0</v>
      </c>
      <c r="C51" s="1051">
        <v>0</v>
      </c>
      <c r="D51" s="1051">
        <v>0</v>
      </c>
      <c r="E51" s="189">
        <v>0</v>
      </c>
      <c r="F51" s="1051">
        <v>0</v>
      </c>
      <c r="G51" s="189">
        <v>0</v>
      </c>
      <c r="H51" s="878">
        <v>0</v>
      </c>
      <c r="I51" s="190">
        <v>0</v>
      </c>
      <c r="J51" s="878">
        <v>0</v>
      </c>
      <c r="K51" s="190">
        <v>0</v>
      </c>
      <c r="L51" s="878">
        <v>0</v>
      </c>
      <c r="M51" s="190">
        <v>0</v>
      </c>
      <c r="N51" s="878">
        <v>0</v>
      </c>
      <c r="O51" s="190">
        <v>0</v>
      </c>
      <c r="P51" s="878">
        <v>0</v>
      </c>
      <c r="Q51" s="190">
        <v>0</v>
      </c>
      <c r="R51" s="878">
        <v>0</v>
      </c>
      <c r="S51" s="191" t="s">
        <v>1530</v>
      </c>
      <c r="T51" s="1025" t="s">
        <v>1530</v>
      </c>
      <c r="U51" s="611"/>
      <c r="W51" s="107" t="s">
        <v>5190</v>
      </c>
      <c r="X51" s="191" t="s">
        <v>1530</v>
      </c>
      <c r="Y51" s="1025" t="s">
        <v>1530</v>
      </c>
    </row>
    <row r="52" spans="1:27">
      <c r="A52" s="88" t="s">
        <v>50</v>
      </c>
      <c r="B52" s="1051">
        <v>0</v>
      </c>
      <c r="C52" s="1051">
        <v>0</v>
      </c>
      <c r="D52" s="1051">
        <v>0</v>
      </c>
      <c r="E52" s="189">
        <v>0</v>
      </c>
      <c r="F52" s="1051">
        <v>0</v>
      </c>
      <c r="G52" s="189">
        <v>0</v>
      </c>
      <c r="H52" s="878">
        <v>0</v>
      </c>
      <c r="I52" s="190">
        <v>0</v>
      </c>
      <c r="J52" s="878">
        <v>0</v>
      </c>
      <c r="K52" s="190">
        <v>0</v>
      </c>
      <c r="L52" s="878">
        <v>0</v>
      </c>
      <c r="M52" s="190">
        <v>0</v>
      </c>
      <c r="N52" s="878">
        <v>0</v>
      </c>
      <c r="O52" s="190">
        <v>24742181.522799999</v>
      </c>
      <c r="P52" s="878">
        <v>46279.939999999995</v>
      </c>
      <c r="Q52" s="190">
        <v>0</v>
      </c>
      <c r="R52" s="878">
        <v>0</v>
      </c>
      <c r="S52" s="191">
        <v>0</v>
      </c>
      <c r="T52" s="1025">
        <v>0</v>
      </c>
      <c r="U52" s="611"/>
      <c r="W52" s="107" t="s">
        <v>6594</v>
      </c>
      <c r="X52" s="191">
        <v>0</v>
      </c>
      <c r="Y52" s="1025">
        <v>0</v>
      </c>
    </row>
    <row r="53" spans="1:27">
      <c r="A53" s="88" t="s">
        <v>51</v>
      </c>
      <c r="B53" s="1051">
        <v>0</v>
      </c>
      <c r="C53" s="1051">
        <v>0</v>
      </c>
      <c r="D53" s="1051">
        <v>0</v>
      </c>
      <c r="E53" s="189">
        <v>0</v>
      </c>
      <c r="F53" s="1051">
        <v>0</v>
      </c>
      <c r="G53" s="189">
        <v>0</v>
      </c>
      <c r="H53" s="878">
        <v>0</v>
      </c>
      <c r="I53" s="190">
        <v>0</v>
      </c>
      <c r="J53" s="878">
        <v>0</v>
      </c>
      <c r="K53" s="190">
        <v>0</v>
      </c>
      <c r="L53" s="878">
        <v>0</v>
      </c>
      <c r="M53" s="190">
        <v>0</v>
      </c>
      <c r="N53" s="878">
        <v>0</v>
      </c>
      <c r="O53" s="190">
        <v>7069194.7208000012</v>
      </c>
      <c r="P53" s="878">
        <v>13222.840000000002</v>
      </c>
      <c r="Q53" s="190">
        <v>0</v>
      </c>
      <c r="R53" s="878">
        <v>0</v>
      </c>
      <c r="S53" s="191" t="s">
        <v>1530</v>
      </c>
      <c r="T53" s="1025" t="s">
        <v>1530</v>
      </c>
      <c r="U53" s="611"/>
      <c r="W53" s="107" t="s">
        <v>6500</v>
      </c>
      <c r="X53" s="191" t="s">
        <v>1530</v>
      </c>
      <c r="Y53" s="1025" t="s">
        <v>1530</v>
      </c>
    </row>
    <row r="54" spans="1:27">
      <c r="A54" s="88" t="s">
        <v>5190</v>
      </c>
      <c r="B54" s="1051"/>
      <c r="C54" s="1051"/>
      <c r="D54" s="1051"/>
      <c r="E54" s="189"/>
      <c r="F54" s="1051"/>
      <c r="G54" s="189"/>
      <c r="H54" s="878"/>
      <c r="I54" s="190"/>
      <c r="J54" s="878"/>
      <c r="K54" s="190"/>
      <c r="L54" s="878"/>
      <c r="M54" s="190"/>
      <c r="N54" s="878"/>
      <c r="O54" s="190"/>
      <c r="P54" s="878"/>
      <c r="Q54" s="190"/>
      <c r="R54" s="878"/>
      <c r="S54" s="191">
        <v>0</v>
      </c>
      <c r="T54" s="1025">
        <v>0</v>
      </c>
      <c r="U54" s="611"/>
      <c r="W54" s="107" t="s">
        <v>49</v>
      </c>
      <c r="X54" s="191">
        <v>0</v>
      </c>
      <c r="Y54" s="1025">
        <v>0</v>
      </c>
    </row>
    <row r="55" spans="1:27">
      <c r="A55" s="88" t="s">
        <v>5177</v>
      </c>
      <c r="B55" s="1051"/>
      <c r="C55" s="1051"/>
      <c r="D55" s="1051"/>
      <c r="E55" s="189"/>
      <c r="F55" s="1051"/>
      <c r="G55" s="189"/>
      <c r="H55" s="878"/>
      <c r="I55" s="190"/>
      <c r="J55" s="878"/>
      <c r="K55" s="190"/>
      <c r="L55" s="878"/>
      <c r="M55" s="190"/>
      <c r="N55" s="878"/>
      <c r="O55" s="190"/>
      <c r="P55" s="878"/>
      <c r="Q55" s="190"/>
      <c r="R55" s="878"/>
      <c r="S55" s="191">
        <v>0</v>
      </c>
      <c r="T55" s="1025">
        <v>0</v>
      </c>
      <c r="U55" s="611"/>
      <c r="W55" s="107"/>
      <c r="X55" s="191">
        <v>0</v>
      </c>
      <c r="Y55" s="1025">
        <v>0</v>
      </c>
    </row>
    <row r="56" spans="1:27">
      <c r="A56" s="88" t="s">
        <v>49</v>
      </c>
      <c r="B56" s="1051">
        <v>0</v>
      </c>
      <c r="C56" s="1051">
        <v>0</v>
      </c>
      <c r="D56" s="1051">
        <v>0</v>
      </c>
      <c r="E56" s="189">
        <v>0</v>
      </c>
      <c r="F56" s="1051">
        <v>0</v>
      </c>
      <c r="G56" s="189">
        <v>0</v>
      </c>
      <c r="H56" s="878">
        <v>0</v>
      </c>
      <c r="I56" s="190">
        <v>0</v>
      </c>
      <c r="J56" s="878">
        <v>0</v>
      </c>
      <c r="K56" s="190">
        <v>0</v>
      </c>
      <c r="L56" s="878">
        <v>0</v>
      </c>
      <c r="M56" s="190">
        <v>0</v>
      </c>
      <c r="N56" s="878">
        <v>0</v>
      </c>
      <c r="O56" s="190">
        <v>0</v>
      </c>
      <c r="P56" s="878">
        <v>0</v>
      </c>
      <c r="Q56" s="190">
        <v>0</v>
      </c>
      <c r="R56" s="878">
        <v>0</v>
      </c>
      <c r="S56" s="191">
        <v>0</v>
      </c>
      <c r="T56" s="1025">
        <v>0</v>
      </c>
      <c r="U56" s="611"/>
      <c r="W56" s="107"/>
      <c r="X56" s="191">
        <v>0</v>
      </c>
      <c r="Y56" s="1025">
        <v>0</v>
      </c>
    </row>
    <row r="57" spans="1:27">
      <c r="A57" s="88" t="s">
        <v>479</v>
      </c>
      <c r="B57" s="1051">
        <v>0</v>
      </c>
      <c r="C57" s="1051">
        <v>0</v>
      </c>
      <c r="D57" s="1051">
        <v>200000</v>
      </c>
      <c r="E57" s="189">
        <v>0</v>
      </c>
      <c r="F57" s="1051">
        <v>0</v>
      </c>
      <c r="G57" s="189">
        <v>0</v>
      </c>
      <c r="H57" s="878">
        <v>0</v>
      </c>
      <c r="I57" s="190">
        <v>0</v>
      </c>
      <c r="J57" s="878">
        <v>0</v>
      </c>
      <c r="K57" s="190">
        <v>0</v>
      </c>
      <c r="L57" s="878">
        <v>0</v>
      </c>
      <c r="M57" s="190">
        <v>782495950</v>
      </c>
      <c r="N57" s="878">
        <v>1445720</v>
      </c>
      <c r="O57" s="190">
        <v>70691947.208000004</v>
      </c>
      <c r="P57" s="878">
        <v>132228.4</v>
      </c>
      <c r="Q57" s="190">
        <v>0</v>
      </c>
      <c r="R57" s="878">
        <v>0</v>
      </c>
      <c r="S57" s="192">
        <v>77054222.459999993</v>
      </c>
      <c r="T57" s="1024">
        <v>144377.40764474421</v>
      </c>
      <c r="U57" s="611"/>
      <c r="W57" s="107" t="s">
        <v>479</v>
      </c>
      <c r="X57" s="191">
        <f>[8]Questionnaire!C118</f>
        <v>0</v>
      </c>
      <c r="Y57" s="1025">
        <f>[8]Questionnaire!D118</f>
        <v>0</v>
      </c>
    </row>
    <row r="58" spans="1:27">
      <c r="A58" s="126"/>
      <c r="B58" s="146"/>
      <c r="C58" s="125"/>
      <c r="D58" s="125"/>
      <c r="E58" s="125"/>
      <c r="F58" s="125"/>
      <c r="G58" s="125"/>
      <c r="H58" s="121"/>
      <c r="I58" s="121"/>
      <c r="J58" s="121"/>
      <c r="K58" s="121"/>
      <c r="L58" s="102"/>
      <c r="M58" s="102"/>
      <c r="N58" s="102"/>
      <c r="O58" s="102"/>
      <c r="P58" s="89"/>
      <c r="Q58" s="89"/>
      <c r="R58" s="89"/>
      <c r="S58" s="89"/>
      <c r="U58" s="611"/>
    </row>
    <row r="59" spans="1:27" ht="15.75">
      <c r="A59" s="83"/>
      <c r="B59" s="1460">
        <v>2010</v>
      </c>
      <c r="C59" s="1460"/>
      <c r="D59" s="1460">
        <v>2011</v>
      </c>
      <c r="E59" s="1460"/>
      <c r="F59" s="1460" t="s">
        <v>1185</v>
      </c>
      <c r="G59" s="1460"/>
      <c r="H59" s="1464">
        <v>2012</v>
      </c>
      <c r="I59" s="1464"/>
      <c r="J59" s="1464" t="s">
        <v>2325</v>
      </c>
      <c r="K59" s="1464"/>
      <c r="L59" s="1464" t="s">
        <v>2913</v>
      </c>
      <c r="M59" s="1464"/>
      <c r="N59" s="1464" t="s">
        <v>3553</v>
      </c>
      <c r="O59" s="1464"/>
      <c r="P59" s="1464" t="s">
        <v>4165</v>
      </c>
      <c r="Q59" s="1464"/>
      <c r="R59" s="1464" t="s">
        <v>4674</v>
      </c>
      <c r="S59" s="1464"/>
      <c r="T59" s="1460" t="s">
        <v>4675</v>
      </c>
      <c r="U59" s="1463"/>
      <c r="V59" s="1464" t="s">
        <v>5846</v>
      </c>
      <c r="W59" s="1464"/>
      <c r="X59" s="1464" t="s">
        <v>6494</v>
      </c>
      <c r="Y59" s="1464"/>
      <c r="Z59" s="1472" t="s">
        <v>6914</v>
      </c>
      <c r="AA59" s="1472"/>
    </row>
    <row r="60" spans="1:27" ht="15.75">
      <c r="A60" s="83" t="s">
        <v>2326</v>
      </c>
      <c r="B60" s="781" t="s">
        <v>95</v>
      </c>
      <c r="C60" s="781" t="s">
        <v>96</v>
      </c>
      <c r="D60" s="781" t="s">
        <v>95</v>
      </c>
      <c r="E60" s="781" t="s">
        <v>96</v>
      </c>
      <c r="F60" s="781" t="s">
        <v>95</v>
      </c>
      <c r="G60" s="781" t="s">
        <v>96</v>
      </c>
      <c r="H60" s="782" t="s">
        <v>95</v>
      </c>
      <c r="I60" s="782" t="s">
        <v>96</v>
      </c>
      <c r="J60" s="782" t="s">
        <v>95</v>
      </c>
      <c r="K60" s="782" t="s">
        <v>96</v>
      </c>
      <c r="L60" s="782" t="s">
        <v>95</v>
      </c>
      <c r="M60" s="782" t="s">
        <v>96</v>
      </c>
      <c r="N60" s="782" t="s">
        <v>95</v>
      </c>
      <c r="O60" s="782" t="s">
        <v>96</v>
      </c>
      <c r="P60" s="782" t="s">
        <v>95</v>
      </c>
      <c r="Q60" s="782" t="s">
        <v>96</v>
      </c>
      <c r="R60" s="782" t="s">
        <v>95</v>
      </c>
      <c r="S60" s="782" t="s">
        <v>96</v>
      </c>
      <c r="T60" s="1348" t="s">
        <v>95</v>
      </c>
      <c r="U60" s="1351" t="s">
        <v>96</v>
      </c>
      <c r="V60" s="1349" t="s">
        <v>95</v>
      </c>
      <c r="W60" s="1349" t="s">
        <v>96</v>
      </c>
      <c r="X60" s="1349" t="s">
        <v>95</v>
      </c>
      <c r="Y60" s="1349" t="s">
        <v>96</v>
      </c>
      <c r="Z60" s="785" t="s">
        <v>95</v>
      </c>
      <c r="AA60" s="785" t="s">
        <v>96</v>
      </c>
    </row>
    <row r="61" spans="1:27" ht="30">
      <c r="A61" s="88" t="s">
        <v>2922</v>
      </c>
      <c r="B61" s="183">
        <v>0</v>
      </c>
      <c r="C61" s="867">
        <v>0</v>
      </c>
      <c r="D61" s="183">
        <v>0</v>
      </c>
      <c r="E61" s="867">
        <v>0</v>
      </c>
      <c r="F61" s="183">
        <v>0</v>
      </c>
      <c r="G61" s="867">
        <v>0</v>
      </c>
      <c r="H61" s="122">
        <v>0</v>
      </c>
      <c r="I61" s="883">
        <v>0</v>
      </c>
      <c r="J61" s="122" t="s">
        <v>894</v>
      </c>
      <c r="K61" s="883">
        <v>0</v>
      </c>
      <c r="L61" s="122" t="s">
        <v>894</v>
      </c>
      <c r="M61" s="883">
        <v>0</v>
      </c>
      <c r="N61" s="612" t="s">
        <v>2408</v>
      </c>
      <c r="O61" s="612" t="s">
        <v>4018</v>
      </c>
      <c r="P61" s="976">
        <v>0</v>
      </c>
      <c r="Q61" s="1049">
        <v>0</v>
      </c>
      <c r="R61" s="976" t="s">
        <v>4916</v>
      </c>
      <c r="S61" s="1049" t="s">
        <v>160</v>
      </c>
      <c r="T61" s="610"/>
      <c r="U61" s="1013"/>
    </row>
    <row r="62" spans="1:27">
      <c r="A62" s="88" t="s">
        <v>2923</v>
      </c>
      <c r="B62" s="183">
        <v>0</v>
      </c>
      <c r="C62" s="867">
        <v>0</v>
      </c>
      <c r="D62" s="183">
        <v>0</v>
      </c>
      <c r="E62" s="867">
        <v>0</v>
      </c>
      <c r="F62" s="183">
        <v>0</v>
      </c>
      <c r="G62" s="867">
        <v>0</v>
      </c>
      <c r="H62" s="122">
        <v>0</v>
      </c>
      <c r="I62" s="883">
        <v>0</v>
      </c>
      <c r="J62" s="122" t="s">
        <v>897</v>
      </c>
      <c r="K62" s="883" t="s">
        <v>2421</v>
      </c>
      <c r="L62" s="122" t="s">
        <v>216</v>
      </c>
      <c r="M62" s="883" t="s">
        <v>1543</v>
      </c>
      <c r="N62" s="612" t="s">
        <v>4019</v>
      </c>
      <c r="O62" s="612" t="s">
        <v>4019</v>
      </c>
      <c r="P62" s="976">
        <v>0</v>
      </c>
      <c r="Q62" s="1049">
        <v>0</v>
      </c>
      <c r="R62" s="976" t="s">
        <v>1418</v>
      </c>
      <c r="S62" s="1049" t="s">
        <v>282</v>
      </c>
      <c r="T62" s="610"/>
      <c r="U62" s="1013"/>
    </row>
    <row r="63" spans="1:27" ht="30">
      <c r="A63" s="88" t="s">
        <v>2924</v>
      </c>
      <c r="B63" s="183">
        <v>0</v>
      </c>
      <c r="C63" s="867">
        <v>0</v>
      </c>
      <c r="D63" s="183">
        <v>0</v>
      </c>
      <c r="E63" s="867">
        <v>0</v>
      </c>
      <c r="F63" s="183">
        <v>0</v>
      </c>
      <c r="G63" s="867">
        <v>0</v>
      </c>
      <c r="H63" s="122">
        <v>0</v>
      </c>
      <c r="I63" s="883">
        <v>0</v>
      </c>
      <c r="J63" s="122" t="s">
        <v>2424</v>
      </c>
      <c r="K63" s="883" t="s">
        <v>2431</v>
      </c>
      <c r="L63" s="122" t="s">
        <v>499</v>
      </c>
      <c r="M63" s="883" t="s">
        <v>3154</v>
      </c>
      <c r="N63" s="612" t="s">
        <v>1639</v>
      </c>
      <c r="O63" s="612" t="s">
        <v>1878</v>
      </c>
      <c r="P63" s="976">
        <v>0</v>
      </c>
      <c r="Q63" s="1049">
        <v>0</v>
      </c>
      <c r="R63" s="976" t="s">
        <v>4436</v>
      </c>
      <c r="S63" s="1049" t="s">
        <v>160</v>
      </c>
      <c r="T63" s="610"/>
      <c r="U63" s="1013"/>
    </row>
    <row r="64" spans="1:27" ht="30">
      <c r="A64" s="88" t="s">
        <v>2925</v>
      </c>
      <c r="B64" s="183">
        <v>0</v>
      </c>
      <c r="C64" s="867">
        <v>0</v>
      </c>
      <c r="D64" s="183">
        <v>0</v>
      </c>
      <c r="E64" s="867">
        <v>0</v>
      </c>
      <c r="F64" s="183">
        <v>0</v>
      </c>
      <c r="G64" s="867">
        <v>0</v>
      </c>
      <c r="H64" s="122">
        <v>0</v>
      </c>
      <c r="I64" s="883">
        <v>0</v>
      </c>
      <c r="J64" s="122" t="s">
        <v>1418</v>
      </c>
      <c r="K64" s="883" t="s">
        <v>2429</v>
      </c>
      <c r="L64" s="122" t="s">
        <v>1418</v>
      </c>
      <c r="M64" s="883" t="s">
        <v>3143</v>
      </c>
      <c r="N64" s="612" t="s">
        <v>3246</v>
      </c>
      <c r="O64" s="612" t="s">
        <v>4020</v>
      </c>
      <c r="P64" s="976">
        <v>0</v>
      </c>
      <c r="Q64" s="1049">
        <v>0</v>
      </c>
      <c r="R64" s="976" t="s">
        <v>5276</v>
      </c>
      <c r="S64" s="1049" t="s">
        <v>5277</v>
      </c>
      <c r="T64" s="610"/>
      <c r="U64" s="1013"/>
    </row>
    <row r="65" spans="1:27">
      <c r="A65" s="88" t="s">
        <v>2926</v>
      </c>
      <c r="B65" s="183">
        <v>0</v>
      </c>
      <c r="C65" s="867">
        <v>0</v>
      </c>
      <c r="D65" s="183">
        <v>0</v>
      </c>
      <c r="E65" s="867">
        <v>0</v>
      </c>
      <c r="F65" s="183">
        <v>0</v>
      </c>
      <c r="G65" s="867">
        <v>0</v>
      </c>
      <c r="H65" s="122">
        <v>0</v>
      </c>
      <c r="I65" s="883">
        <v>0</v>
      </c>
      <c r="J65" s="122" t="s">
        <v>926</v>
      </c>
      <c r="K65" s="883" t="s">
        <v>2431</v>
      </c>
      <c r="L65" s="122" t="s">
        <v>926</v>
      </c>
      <c r="M65" s="883" t="s">
        <v>3154</v>
      </c>
      <c r="N65" s="612" t="s">
        <v>3165</v>
      </c>
      <c r="O65" s="612" t="s">
        <v>1969</v>
      </c>
      <c r="P65" s="976">
        <v>0</v>
      </c>
      <c r="Q65" s="1049">
        <v>0</v>
      </c>
      <c r="R65" s="976" t="s">
        <v>224</v>
      </c>
      <c r="S65" s="1049" t="s">
        <v>4921</v>
      </c>
      <c r="T65" s="610"/>
      <c r="U65" s="1013"/>
    </row>
    <row r="66" spans="1:27" ht="30">
      <c r="A66" s="88" t="s">
        <v>2927</v>
      </c>
      <c r="B66" s="183">
        <v>0</v>
      </c>
      <c r="C66" s="867">
        <v>0</v>
      </c>
      <c r="D66" s="183">
        <v>0</v>
      </c>
      <c r="E66" s="867">
        <v>0</v>
      </c>
      <c r="F66" s="183">
        <v>0</v>
      </c>
      <c r="G66" s="867">
        <v>0</v>
      </c>
      <c r="H66" s="122">
        <v>0</v>
      </c>
      <c r="I66" s="883">
        <v>0</v>
      </c>
      <c r="J66" s="122" t="s">
        <v>2425</v>
      </c>
      <c r="K66" s="883" t="s">
        <v>2433</v>
      </c>
      <c r="L66" s="122" t="s">
        <v>3155</v>
      </c>
      <c r="M66" s="883" t="s">
        <v>3156</v>
      </c>
      <c r="N66" s="612" t="s">
        <v>4021</v>
      </c>
      <c r="O66" s="612" t="s">
        <v>4020</v>
      </c>
      <c r="P66" s="976">
        <v>0</v>
      </c>
      <c r="Q66" s="1049">
        <v>0</v>
      </c>
      <c r="R66" s="976" t="s">
        <v>5278</v>
      </c>
      <c r="S66" s="1049" t="s">
        <v>4920</v>
      </c>
      <c r="T66" s="610"/>
      <c r="U66" s="1013"/>
    </row>
    <row r="67" spans="1:27" ht="30">
      <c r="A67" s="88" t="s">
        <v>2928</v>
      </c>
      <c r="B67" s="183">
        <v>0</v>
      </c>
      <c r="C67" s="867">
        <v>0</v>
      </c>
      <c r="D67" s="183">
        <v>0</v>
      </c>
      <c r="E67" s="867">
        <v>0</v>
      </c>
      <c r="F67" s="183">
        <v>0</v>
      </c>
      <c r="G67" s="867">
        <v>0</v>
      </c>
      <c r="H67" s="122">
        <v>0</v>
      </c>
      <c r="I67" s="883">
        <v>0</v>
      </c>
      <c r="J67" s="122" t="s">
        <v>2426</v>
      </c>
      <c r="K67" s="883" t="s">
        <v>2723</v>
      </c>
      <c r="L67" s="122" t="s">
        <v>3157</v>
      </c>
      <c r="M67" s="883" t="s">
        <v>3158</v>
      </c>
      <c r="N67" s="612" t="s">
        <v>4022</v>
      </c>
      <c r="O67" s="612" t="s">
        <v>4023</v>
      </c>
      <c r="P67" s="976">
        <v>0</v>
      </c>
      <c r="Q67" s="1049">
        <v>0</v>
      </c>
      <c r="R67" s="976" t="s">
        <v>2408</v>
      </c>
      <c r="S67" s="1049" t="s">
        <v>463</v>
      </c>
      <c r="T67" s="610"/>
      <c r="U67" s="1013"/>
    </row>
    <row r="68" spans="1:27">
      <c r="A68" s="88" t="s">
        <v>2929</v>
      </c>
      <c r="B68" s="183">
        <v>0</v>
      </c>
      <c r="C68" s="867">
        <v>0</v>
      </c>
      <c r="D68" s="183">
        <v>0</v>
      </c>
      <c r="E68" s="867">
        <v>0</v>
      </c>
      <c r="F68" s="183">
        <v>0</v>
      </c>
      <c r="G68" s="867">
        <v>0</v>
      </c>
      <c r="H68" s="122">
        <v>0</v>
      </c>
      <c r="I68" s="883">
        <v>0</v>
      </c>
      <c r="J68" s="122" t="s">
        <v>2427</v>
      </c>
      <c r="K68" s="883">
        <v>0</v>
      </c>
      <c r="L68" s="122">
        <v>0</v>
      </c>
      <c r="M68" s="883">
        <v>0</v>
      </c>
      <c r="N68" s="612" t="s">
        <v>4024</v>
      </c>
      <c r="O68" s="612" t="s">
        <v>4025</v>
      </c>
      <c r="P68" s="976">
        <v>0</v>
      </c>
      <c r="Q68" s="1049">
        <v>0</v>
      </c>
      <c r="R68" s="976" t="s">
        <v>216</v>
      </c>
      <c r="S68" s="1049" t="s">
        <v>5279</v>
      </c>
      <c r="T68" s="610"/>
      <c r="U68" s="1013"/>
    </row>
    <row r="69" spans="1:27" ht="30">
      <c r="A69" s="88" t="s">
        <v>2930</v>
      </c>
      <c r="B69" s="183">
        <v>0</v>
      </c>
      <c r="C69" s="867">
        <v>0</v>
      </c>
      <c r="D69" s="183">
        <v>0</v>
      </c>
      <c r="E69" s="867">
        <v>0</v>
      </c>
      <c r="F69" s="183">
        <v>0</v>
      </c>
      <c r="G69" s="867">
        <v>0</v>
      </c>
      <c r="H69" s="122">
        <v>0</v>
      </c>
      <c r="I69" s="883">
        <v>0</v>
      </c>
      <c r="J69" s="122">
        <v>0</v>
      </c>
      <c r="K69" s="883">
        <v>0</v>
      </c>
      <c r="L69" s="122">
        <v>0</v>
      </c>
      <c r="M69" s="883">
        <v>0</v>
      </c>
      <c r="N69" s="612" t="s">
        <v>496</v>
      </c>
      <c r="O69" s="612" t="s">
        <v>4026</v>
      </c>
      <c r="P69" s="976">
        <v>0</v>
      </c>
      <c r="Q69" s="1049">
        <v>0</v>
      </c>
      <c r="R69" s="976" t="s">
        <v>5280</v>
      </c>
      <c r="S69" s="1049" t="s">
        <v>4434</v>
      </c>
      <c r="T69" s="610"/>
      <c r="U69" s="1013"/>
    </row>
    <row r="70" spans="1:27">
      <c r="A70" s="88" t="s">
        <v>2931</v>
      </c>
      <c r="B70" s="183">
        <v>0</v>
      </c>
      <c r="C70" s="867">
        <v>0</v>
      </c>
      <c r="D70" s="183">
        <v>0</v>
      </c>
      <c r="E70" s="867">
        <v>0</v>
      </c>
      <c r="F70" s="183">
        <v>0</v>
      </c>
      <c r="G70" s="867">
        <v>0</v>
      </c>
      <c r="H70" s="122">
        <v>0</v>
      </c>
      <c r="I70" s="883">
        <v>0</v>
      </c>
      <c r="J70" s="122">
        <v>0</v>
      </c>
      <c r="K70" s="883">
        <v>0</v>
      </c>
      <c r="L70" s="122">
        <v>0</v>
      </c>
      <c r="M70" s="883">
        <v>0</v>
      </c>
      <c r="N70" s="612" t="s">
        <v>4027</v>
      </c>
      <c r="O70" s="612" t="s">
        <v>4028</v>
      </c>
      <c r="P70" s="976">
        <v>0</v>
      </c>
      <c r="Q70" s="1049">
        <v>0</v>
      </c>
      <c r="R70" s="976" t="s">
        <v>119</v>
      </c>
      <c r="S70" s="1049" t="s">
        <v>5277</v>
      </c>
      <c r="T70" s="610"/>
      <c r="U70" s="1013"/>
    </row>
    <row r="71" spans="1:27">
      <c r="A71" s="126"/>
      <c r="B71" s="89"/>
      <c r="C71" s="89"/>
      <c r="D71" s="125"/>
      <c r="E71" s="89"/>
      <c r="F71" s="125"/>
      <c r="G71" s="125"/>
      <c r="H71" s="121"/>
      <c r="I71" s="121"/>
      <c r="J71" s="121"/>
      <c r="K71" s="121"/>
      <c r="L71" s="123"/>
      <c r="M71" s="123"/>
      <c r="N71" s="102"/>
      <c r="O71" s="102"/>
      <c r="P71" s="102"/>
      <c r="Q71" s="102"/>
      <c r="R71" s="89"/>
      <c r="S71" s="89"/>
      <c r="T71" s="611"/>
      <c r="U71" s="611"/>
    </row>
    <row r="72" spans="1:27" ht="15.75">
      <c r="A72" s="126"/>
      <c r="B72" s="146"/>
      <c r="C72" s="125"/>
      <c r="D72" s="125"/>
      <c r="E72" s="125"/>
      <c r="F72" s="125"/>
      <c r="G72" s="125"/>
      <c r="H72" s="121"/>
      <c r="I72" s="121"/>
      <c r="J72" s="121"/>
      <c r="K72" s="121"/>
      <c r="L72" s="123"/>
      <c r="M72" s="123"/>
      <c r="N72" s="102"/>
      <c r="O72" s="102"/>
      <c r="P72" s="102"/>
      <c r="Q72" s="102"/>
      <c r="R72" s="89"/>
      <c r="S72" s="89"/>
      <c r="T72" s="1473"/>
      <c r="U72" s="1473"/>
    </row>
    <row r="73" spans="1:27" ht="15.75">
      <c r="A73" s="83"/>
      <c r="B73" s="1460">
        <v>2010</v>
      </c>
      <c r="C73" s="1460"/>
      <c r="D73" s="1460">
        <v>2011</v>
      </c>
      <c r="E73" s="1460"/>
      <c r="F73" s="1460" t="s">
        <v>1185</v>
      </c>
      <c r="G73" s="1460"/>
      <c r="H73" s="1464">
        <v>2012</v>
      </c>
      <c r="I73" s="1464"/>
      <c r="J73" s="1464" t="s">
        <v>2325</v>
      </c>
      <c r="K73" s="1464"/>
      <c r="L73" s="1464" t="s">
        <v>2913</v>
      </c>
      <c r="M73" s="1474"/>
      <c r="N73" s="1464" t="s">
        <v>3553</v>
      </c>
      <c r="O73" s="1474"/>
      <c r="P73" s="1464" t="s">
        <v>4165</v>
      </c>
      <c r="Q73" s="1474"/>
      <c r="R73" s="1464" t="s">
        <v>4674</v>
      </c>
      <c r="S73" s="1464"/>
      <c r="T73" s="1460" t="s">
        <v>4675</v>
      </c>
      <c r="U73" s="1463"/>
      <c r="V73" s="1464" t="s">
        <v>5846</v>
      </c>
      <c r="W73" s="1464"/>
      <c r="X73" s="1464" t="s">
        <v>6494</v>
      </c>
      <c r="Y73" s="1464"/>
      <c r="Z73" s="1472" t="s">
        <v>6914</v>
      </c>
      <c r="AA73" s="1472"/>
    </row>
    <row r="74" spans="1:27" ht="15.75">
      <c r="A74" s="83" t="s">
        <v>68</v>
      </c>
      <c r="B74" s="781" t="s">
        <v>95</v>
      </c>
      <c r="C74" s="781" t="s">
        <v>96</v>
      </c>
      <c r="D74" s="781" t="s">
        <v>95</v>
      </c>
      <c r="E74" s="781" t="s">
        <v>96</v>
      </c>
      <c r="F74" s="781" t="s">
        <v>95</v>
      </c>
      <c r="G74" s="781" t="s">
        <v>96</v>
      </c>
      <c r="H74" s="782" t="s">
        <v>95</v>
      </c>
      <c r="I74" s="782" t="s">
        <v>96</v>
      </c>
      <c r="J74" s="782" t="s">
        <v>95</v>
      </c>
      <c r="K74" s="782" t="s">
        <v>96</v>
      </c>
      <c r="L74" s="782" t="s">
        <v>95</v>
      </c>
      <c r="M74" s="1056" t="s">
        <v>96</v>
      </c>
      <c r="N74" s="782" t="s">
        <v>95</v>
      </c>
      <c r="O74" s="782" t="s">
        <v>96</v>
      </c>
      <c r="P74" s="782" t="s">
        <v>95</v>
      </c>
      <c r="Q74" s="1056" t="s">
        <v>96</v>
      </c>
      <c r="R74" s="782" t="s">
        <v>95</v>
      </c>
      <c r="S74" s="782" t="s">
        <v>96</v>
      </c>
      <c r="T74" s="1348" t="s">
        <v>95</v>
      </c>
      <c r="U74" s="1351" t="s">
        <v>96</v>
      </c>
      <c r="V74" s="1349" t="s">
        <v>95</v>
      </c>
      <c r="W74" s="1349" t="s">
        <v>96</v>
      </c>
      <c r="X74" s="1349" t="s">
        <v>95</v>
      </c>
      <c r="Y74" s="1349" t="s">
        <v>96</v>
      </c>
      <c r="Z74" s="785" t="s">
        <v>95</v>
      </c>
      <c r="AA74" s="785" t="s">
        <v>96</v>
      </c>
    </row>
    <row r="75" spans="1:27" ht="30">
      <c r="A75" s="88" t="s">
        <v>2922</v>
      </c>
      <c r="B75" s="183" t="s">
        <v>492</v>
      </c>
      <c r="C75" s="867" t="s">
        <v>447</v>
      </c>
      <c r="D75" s="183">
        <v>0</v>
      </c>
      <c r="E75" s="867" t="s">
        <v>814</v>
      </c>
      <c r="F75" s="183" t="s">
        <v>867</v>
      </c>
      <c r="G75" s="867" t="s">
        <v>814</v>
      </c>
      <c r="H75" s="122" t="s">
        <v>1639</v>
      </c>
      <c r="I75" s="883" t="s">
        <v>1640</v>
      </c>
      <c r="J75" s="122" t="s">
        <v>1413</v>
      </c>
      <c r="K75" s="883" t="s">
        <v>1404</v>
      </c>
      <c r="L75" s="122" t="s">
        <v>1639</v>
      </c>
      <c r="M75" s="883" t="s">
        <v>1640</v>
      </c>
      <c r="N75" s="612" t="s">
        <v>4019</v>
      </c>
      <c r="O75" s="612" t="s">
        <v>4019</v>
      </c>
      <c r="P75" s="1048" t="s">
        <v>1639</v>
      </c>
      <c r="Q75" s="1057" t="s">
        <v>4434</v>
      </c>
      <c r="R75" s="976" t="s">
        <v>4916</v>
      </c>
      <c r="S75" s="1049" t="s">
        <v>160</v>
      </c>
      <c r="T75" s="613" t="s">
        <v>4916</v>
      </c>
      <c r="U75" s="1031" t="s">
        <v>4926</v>
      </c>
      <c r="V75" s="81" t="str">
        <f>[34]Questionnaire!C103</f>
        <v>SCA CONSUMIDOR CENTROAMÉRICA</v>
      </c>
      <c r="W75" s="81" t="str">
        <f>[34]Questionnaire!D103</f>
        <v>CPG</v>
      </c>
      <c r="X75" s="81" t="str">
        <f>[8]Questionnaire!C157</f>
        <v>SCA CONSUMIDOR CENTROAMÉRICA</v>
      </c>
      <c r="Y75" s="81" t="str">
        <f>[8]Questionnaire!D157</f>
        <v>CPG</v>
      </c>
      <c r="Z75" s="81" t="str">
        <f>[35]Questionnaire!C133</f>
        <v>Banco Nacional</v>
      </c>
      <c r="AA75" s="81" t="str">
        <f>[35]Questionnaire!D133</f>
        <v>BANK</v>
      </c>
    </row>
    <row r="76" spans="1:27" ht="45">
      <c r="A76" s="88" t="s">
        <v>2923</v>
      </c>
      <c r="B76" s="183" t="s">
        <v>493</v>
      </c>
      <c r="C76" s="867" t="s">
        <v>160</v>
      </c>
      <c r="D76" s="183">
        <v>0</v>
      </c>
      <c r="E76" s="867" t="s">
        <v>790</v>
      </c>
      <c r="F76" s="183" t="s">
        <v>1413</v>
      </c>
      <c r="G76" s="867" t="s">
        <v>1404</v>
      </c>
      <c r="H76" s="122" t="s">
        <v>897</v>
      </c>
      <c r="I76" s="883" t="s">
        <v>1641</v>
      </c>
      <c r="J76" s="122" t="s">
        <v>2428</v>
      </c>
      <c r="K76" s="883" t="s">
        <v>1404</v>
      </c>
      <c r="L76" s="122" t="s">
        <v>3159</v>
      </c>
      <c r="M76" s="883" t="s">
        <v>1586</v>
      </c>
      <c r="N76" s="612" t="s">
        <v>2408</v>
      </c>
      <c r="O76" s="612" t="s">
        <v>4018</v>
      </c>
      <c r="P76" s="1048" t="s">
        <v>4019</v>
      </c>
      <c r="Q76" s="1057" t="s">
        <v>4435</v>
      </c>
      <c r="R76" s="976" t="s">
        <v>1418</v>
      </c>
      <c r="S76" s="1049" t="s">
        <v>282</v>
      </c>
      <c r="T76" s="613" t="s">
        <v>493</v>
      </c>
      <c r="U76" s="1031" t="s">
        <v>4926</v>
      </c>
      <c r="V76" s="81" t="str">
        <f>[34]Questionnaire!C104</f>
        <v>S.C. Johnson de Centroamérica, S.A</v>
      </c>
      <c r="W76" s="81" t="str">
        <f>[34]Questionnaire!D104</f>
        <v>CPG</v>
      </c>
      <c r="X76" s="81" t="str">
        <f>[8]Questionnaire!C158</f>
        <v>S.C. Johnson de Centroamérica, S.A</v>
      </c>
      <c r="Y76" s="81" t="str">
        <f>[8]Questionnaire!D158</f>
        <v>CPG</v>
      </c>
      <c r="Z76" s="81" t="str">
        <f>[35]Questionnaire!C134</f>
        <v>SCA CONSUMIDOR CENTROAMÉRICA</v>
      </c>
      <c r="AA76" s="81" t="str">
        <f>[35]Questionnaire!D134</f>
        <v>CPG</v>
      </c>
    </row>
    <row r="77" spans="1:27" ht="30">
      <c r="A77" s="88" t="s">
        <v>2924</v>
      </c>
      <c r="B77" s="183" t="s">
        <v>494</v>
      </c>
      <c r="C77" s="867" t="s">
        <v>160</v>
      </c>
      <c r="D77" s="183">
        <v>0</v>
      </c>
      <c r="E77" s="867" t="s">
        <v>815</v>
      </c>
      <c r="F77" s="183" t="s">
        <v>897</v>
      </c>
      <c r="G77" s="867" t="s">
        <v>1414</v>
      </c>
      <c r="H77" s="122" t="s">
        <v>1642</v>
      </c>
      <c r="I77" s="883" t="s">
        <v>1586</v>
      </c>
      <c r="J77" s="122" t="s">
        <v>2424</v>
      </c>
      <c r="K77" s="883" t="s">
        <v>2421</v>
      </c>
      <c r="L77" s="122" t="s">
        <v>1418</v>
      </c>
      <c r="M77" s="883" t="s">
        <v>3160</v>
      </c>
      <c r="N77" s="612" t="s">
        <v>1639</v>
      </c>
      <c r="O77" s="612" t="s">
        <v>1878</v>
      </c>
      <c r="P77" s="1048" t="s">
        <v>4436</v>
      </c>
      <c r="Q77" s="1057" t="s">
        <v>4337</v>
      </c>
      <c r="R77" s="976" t="s">
        <v>4436</v>
      </c>
      <c r="S77" s="1049" t="s">
        <v>160</v>
      </c>
      <c r="T77" s="613" t="s">
        <v>1639</v>
      </c>
      <c r="U77" s="1031" t="s">
        <v>4434</v>
      </c>
      <c r="V77" s="81" t="str">
        <f>[34]Questionnaire!C105</f>
        <v>Banco Nacional</v>
      </c>
      <c r="W77" s="81" t="str">
        <f>[34]Questionnaire!D105</f>
        <v>BANK</v>
      </c>
      <c r="X77" s="81" t="str">
        <f>[8]Questionnaire!C159</f>
        <v>Banco Nacional</v>
      </c>
      <c r="Y77" s="81" t="str">
        <f>[8]Questionnaire!D159</f>
        <v>BANK</v>
      </c>
      <c r="Z77" s="81" t="str">
        <f>[35]Questionnaire!C135</f>
        <v>TIGO</v>
      </c>
      <c r="AA77" s="81" t="str">
        <f>[35]Questionnaire!D135</f>
        <v>CARRIER</v>
      </c>
    </row>
    <row r="78" spans="1:27" ht="45">
      <c r="A78" s="88" t="s">
        <v>2925</v>
      </c>
      <c r="B78" s="183" t="s">
        <v>495</v>
      </c>
      <c r="C78" s="867" t="s">
        <v>447</v>
      </c>
      <c r="D78" s="183">
        <v>0</v>
      </c>
      <c r="E78" s="867" t="s">
        <v>816</v>
      </c>
      <c r="F78" s="183" t="s">
        <v>1415</v>
      </c>
      <c r="G78" s="867" t="s">
        <v>834</v>
      </c>
      <c r="H78" s="122" t="s">
        <v>1274</v>
      </c>
      <c r="I78" s="883" t="s">
        <v>1643</v>
      </c>
      <c r="J78" s="122" t="s">
        <v>1418</v>
      </c>
      <c r="K78" s="883" t="s">
        <v>2429</v>
      </c>
      <c r="L78" s="122" t="s">
        <v>3161</v>
      </c>
      <c r="M78" s="883" t="s">
        <v>1644</v>
      </c>
      <c r="N78" s="612" t="s">
        <v>2408</v>
      </c>
      <c r="O78" s="612" t="s">
        <v>4018</v>
      </c>
      <c r="P78" s="1048" t="s">
        <v>3165</v>
      </c>
      <c r="Q78" s="1057" t="s">
        <v>4437</v>
      </c>
      <c r="R78" s="976" t="s">
        <v>5276</v>
      </c>
      <c r="S78" s="1049" t="s">
        <v>5277</v>
      </c>
      <c r="T78" s="613" t="s">
        <v>4917</v>
      </c>
      <c r="U78" s="1031" t="s">
        <v>4920</v>
      </c>
      <c r="V78" s="81" t="str">
        <f>[34]Questionnaire!C106</f>
        <v>CAJA COSTARRICENSE SEGUGO SOCIAL</v>
      </c>
      <c r="W78" s="81" t="str">
        <f>[34]Questionnaire!D106</f>
        <v>NATIONAL HEALTH CARE</v>
      </c>
      <c r="X78" s="81" t="str">
        <f>[8]Questionnaire!C160</f>
        <v>CAJA COSTARRICENSE SEGUGO SOCIAL</v>
      </c>
      <c r="Y78" s="81" t="str">
        <f>[8]Questionnaire!D160</f>
        <v>NATIONAL HEALTH CARE</v>
      </c>
      <c r="Z78" s="81" t="str">
        <f>[35]Questionnaire!C136</f>
        <v>IAFA</v>
      </c>
      <c r="AA78" s="81" t="str">
        <f>[35]Questionnaire!D136</f>
        <v>NATIONAL HEALTH CARE</v>
      </c>
    </row>
    <row r="79" spans="1:27" ht="30">
      <c r="A79" s="88" t="s">
        <v>2926</v>
      </c>
      <c r="B79" s="183" t="s">
        <v>496</v>
      </c>
      <c r="C79" s="867" t="s">
        <v>497</v>
      </c>
      <c r="D79" s="183">
        <v>0</v>
      </c>
      <c r="E79" s="867" t="s">
        <v>797</v>
      </c>
      <c r="F79" s="183" t="s">
        <v>942</v>
      </c>
      <c r="G79" s="867" t="s">
        <v>1414</v>
      </c>
      <c r="H79" s="122" t="s">
        <v>894</v>
      </c>
      <c r="I79" s="883" t="s">
        <v>1644</v>
      </c>
      <c r="J79" s="122" t="s">
        <v>2430</v>
      </c>
      <c r="K79" s="883" t="s">
        <v>2431</v>
      </c>
      <c r="L79" s="122" t="s">
        <v>448</v>
      </c>
      <c r="M79" s="883" t="s">
        <v>3162</v>
      </c>
      <c r="N79" s="612" t="s">
        <v>3165</v>
      </c>
      <c r="O79" s="612" t="s">
        <v>1969</v>
      </c>
      <c r="P79" s="1048" t="s">
        <v>2408</v>
      </c>
      <c r="Q79" s="1057" t="s">
        <v>798</v>
      </c>
      <c r="R79" s="976" t="s">
        <v>224</v>
      </c>
      <c r="S79" s="1049" t="s">
        <v>4921</v>
      </c>
      <c r="T79" s="613" t="s">
        <v>1418</v>
      </c>
      <c r="U79" s="1031" t="s">
        <v>282</v>
      </c>
      <c r="V79" s="81" t="str">
        <f>[34]Questionnaire!C107</f>
        <v>Banco de Costa Rica</v>
      </c>
      <c r="W79" s="81" t="str">
        <f>[34]Questionnaire!D107</f>
        <v>BANK</v>
      </c>
      <c r="X79" s="81" t="str">
        <f>[8]Questionnaire!C161</f>
        <v>Banco de Costa Rica</v>
      </c>
      <c r="Y79" s="81" t="str">
        <f>[8]Questionnaire!D161</f>
        <v>BANK</v>
      </c>
      <c r="Z79" s="81" t="str">
        <f>[35]Questionnaire!C137</f>
        <v>COSEVI</v>
      </c>
      <c r="AA79" s="81" t="str">
        <f>[35]Questionnaire!D137</f>
        <v>GOVERNMET</v>
      </c>
    </row>
    <row r="80" spans="1:27">
      <c r="A80" s="88" t="s">
        <v>2927</v>
      </c>
      <c r="B80" s="183" t="s">
        <v>486</v>
      </c>
      <c r="C80" s="867" t="s">
        <v>209</v>
      </c>
      <c r="D80" s="183">
        <v>0</v>
      </c>
      <c r="E80" s="867" t="s">
        <v>817</v>
      </c>
      <c r="F80" s="183" t="s">
        <v>1416</v>
      </c>
      <c r="G80" s="867" t="s">
        <v>1417</v>
      </c>
      <c r="H80" s="122" t="s">
        <v>423</v>
      </c>
      <c r="I80" s="883" t="s">
        <v>1641</v>
      </c>
      <c r="J80" s="122" t="s">
        <v>2432</v>
      </c>
      <c r="K80" s="883" t="s">
        <v>2433</v>
      </c>
      <c r="L80" s="122" t="s">
        <v>3163</v>
      </c>
      <c r="M80" s="883" t="s">
        <v>3164</v>
      </c>
      <c r="N80" s="612" t="s">
        <v>2435</v>
      </c>
      <c r="O80" s="612" t="s">
        <v>4029</v>
      </c>
      <c r="P80" s="1048" t="s">
        <v>2408</v>
      </c>
      <c r="Q80" s="1057" t="s">
        <v>798</v>
      </c>
      <c r="R80" s="976" t="s">
        <v>5278</v>
      </c>
      <c r="S80" s="1049" t="s">
        <v>4920</v>
      </c>
      <c r="T80" s="613" t="s">
        <v>3167</v>
      </c>
      <c r="U80" s="1031" t="s">
        <v>96</v>
      </c>
      <c r="V80" s="81" t="str">
        <f>[34]Questionnaire!C108</f>
        <v>COSEVI</v>
      </c>
      <c r="W80" s="81" t="str">
        <f>[34]Questionnaire!D108</f>
        <v>GOVERNMENT</v>
      </c>
      <c r="X80" s="81" t="str">
        <f>[8]Questionnaire!C162</f>
        <v>COSEVI</v>
      </c>
      <c r="Y80" s="81" t="str">
        <f>[8]Questionnaire!D162</f>
        <v>GOVERNMENT</v>
      </c>
      <c r="Z80" s="81" t="str">
        <f>[35]Questionnaire!C138</f>
        <v>S.C. Johnson de Centroamérica, S.A</v>
      </c>
      <c r="AA80" s="81" t="str">
        <f>[35]Questionnaire!D138</f>
        <v>CPG</v>
      </c>
    </row>
    <row r="81" spans="1:27" ht="30">
      <c r="A81" s="88" t="s">
        <v>2928</v>
      </c>
      <c r="B81" s="183" t="s">
        <v>498</v>
      </c>
      <c r="C81" s="867" t="s">
        <v>165</v>
      </c>
      <c r="D81" s="183">
        <v>0</v>
      </c>
      <c r="E81" s="867" t="s">
        <v>818</v>
      </c>
      <c r="F81" s="183" t="s">
        <v>894</v>
      </c>
      <c r="G81" s="867" t="s">
        <v>814</v>
      </c>
      <c r="H81" s="122" t="s">
        <v>1645</v>
      </c>
      <c r="I81" s="883" t="s">
        <v>1547</v>
      </c>
      <c r="J81" s="122" t="s">
        <v>894</v>
      </c>
      <c r="K81" s="883">
        <v>0</v>
      </c>
      <c r="L81" s="122" t="s">
        <v>3165</v>
      </c>
      <c r="M81" s="883" t="s">
        <v>1969</v>
      </c>
      <c r="N81" s="612" t="s">
        <v>894</v>
      </c>
      <c r="O81" s="612" t="s">
        <v>4030</v>
      </c>
      <c r="P81" s="1048" t="s">
        <v>1418</v>
      </c>
      <c r="Q81" s="1057" t="s">
        <v>4438</v>
      </c>
      <c r="R81" s="976" t="s">
        <v>2408</v>
      </c>
      <c r="S81" s="1049" t="s">
        <v>463</v>
      </c>
      <c r="T81" s="613" t="s">
        <v>3246</v>
      </c>
      <c r="U81" s="1031" t="s">
        <v>4434</v>
      </c>
      <c r="V81" s="81" t="str">
        <f>[34]Questionnaire!C109</f>
        <v>TIGO</v>
      </c>
      <c r="W81" s="81" t="str">
        <f>[34]Questionnaire!D109</f>
        <v>CARRIER</v>
      </c>
      <c r="X81" s="81" t="str">
        <f>[8]Questionnaire!C163</f>
        <v>TIGO</v>
      </c>
      <c r="Y81" s="81" t="str">
        <f>[8]Questionnaire!D163</f>
        <v>CARRIER</v>
      </c>
      <c r="Z81" s="81" t="str">
        <f>[35]Questionnaire!C139</f>
        <v>BANCO DE COSTA RICA</v>
      </c>
      <c r="AA81" s="81" t="str">
        <f>[35]Questionnaire!D139</f>
        <v>BANK</v>
      </c>
    </row>
    <row r="82" spans="1:27" ht="30">
      <c r="A82" s="88" t="s">
        <v>2929</v>
      </c>
      <c r="B82" s="183" t="s">
        <v>499</v>
      </c>
      <c r="C82" s="867" t="s">
        <v>163</v>
      </c>
      <c r="D82" s="183">
        <v>0</v>
      </c>
      <c r="E82" s="867" t="s">
        <v>802</v>
      </c>
      <c r="F82" s="183" t="s">
        <v>1418</v>
      </c>
      <c r="G82" s="867" t="s">
        <v>1419</v>
      </c>
      <c r="H82" s="122" t="s">
        <v>1418</v>
      </c>
      <c r="I82" s="883" t="s">
        <v>1646</v>
      </c>
      <c r="J82" s="122" t="s">
        <v>897</v>
      </c>
      <c r="K82" s="883" t="s">
        <v>2421</v>
      </c>
      <c r="L82" s="122" t="s">
        <v>2435</v>
      </c>
      <c r="M82" s="883" t="s">
        <v>3160</v>
      </c>
      <c r="N82" s="612" t="s">
        <v>3246</v>
      </c>
      <c r="O82" s="612" t="s">
        <v>4020</v>
      </c>
      <c r="P82" s="1048" t="s">
        <v>3246</v>
      </c>
      <c r="Q82" s="1057" t="s">
        <v>4434</v>
      </c>
      <c r="R82" s="976" t="s">
        <v>216</v>
      </c>
      <c r="S82" s="1049" t="s">
        <v>5279</v>
      </c>
      <c r="T82" s="613" t="s">
        <v>224</v>
      </c>
      <c r="U82" s="1031" t="s">
        <v>1890</v>
      </c>
      <c r="V82" s="81" t="str">
        <f>[34]Questionnaire!C110</f>
        <v>Sur Química</v>
      </c>
      <c r="W82" s="81" t="str">
        <f>[34]Questionnaire!D110</f>
        <v>CHEMICAL INDUSTRY</v>
      </c>
      <c r="X82" s="81" t="str">
        <f>[8]Questionnaire!C164</f>
        <v>Sur Química</v>
      </c>
      <c r="Y82" s="81" t="str">
        <f>[8]Questionnaire!D164</f>
        <v>CHEMICAL INDUSTRY</v>
      </c>
      <c r="Z82" s="81" t="str">
        <f>[35]Questionnaire!C140</f>
        <v>CAJA COSTARRICENSE SEGURO NACIONAL</v>
      </c>
      <c r="AA82" s="81" t="str">
        <f>[35]Questionnaire!D140</f>
        <v>NATIONAL HEALTH CARE</v>
      </c>
    </row>
    <row r="83" spans="1:27" ht="30">
      <c r="A83" s="88" t="s">
        <v>2930</v>
      </c>
      <c r="B83" s="183" t="s">
        <v>500</v>
      </c>
      <c r="C83" s="867" t="s">
        <v>163</v>
      </c>
      <c r="D83" s="183">
        <v>0</v>
      </c>
      <c r="E83" s="867" t="s">
        <v>819</v>
      </c>
      <c r="F83" s="183" t="s">
        <v>1420</v>
      </c>
      <c r="G83" s="867" t="s">
        <v>1402</v>
      </c>
      <c r="H83" s="122" t="s">
        <v>496</v>
      </c>
      <c r="I83" s="883" t="s">
        <v>1647</v>
      </c>
      <c r="J83" s="122" t="s">
        <v>2434</v>
      </c>
      <c r="K83" s="883" t="s">
        <v>2421</v>
      </c>
      <c r="L83" s="122" t="s">
        <v>219</v>
      </c>
      <c r="M83" s="883" t="s">
        <v>3166</v>
      </c>
      <c r="N83" s="612" t="s">
        <v>4021</v>
      </c>
      <c r="O83" s="612" t="s">
        <v>4020</v>
      </c>
      <c r="P83" s="1048" t="s">
        <v>2408</v>
      </c>
      <c r="Q83" s="1057" t="s">
        <v>798</v>
      </c>
      <c r="R83" s="976" t="s">
        <v>5280</v>
      </c>
      <c r="S83" s="1049" t="s">
        <v>4434</v>
      </c>
      <c r="T83" s="613" t="s">
        <v>4918</v>
      </c>
      <c r="U83" s="1058" t="s">
        <v>4926</v>
      </c>
      <c r="V83" s="81" t="str">
        <f>[34]Questionnaire!C111</f>
        <v>IAFA</v>
      </c>
      <c r="W83" s="81" t="str">
        <f>[34]Questionnaire!D111</f>
        <v>NATIONAL HEALTH CARE</v>
      </c>
      <c r="X83" s="81" t="str">
        <f>[8]Questionnaire!C165</f>
        <v>IAFA</v>
      </c>
      <c r="Y83" s="81" t="str">
        <f>[8]Questionnaire!D165</f>
        <v>NATIONAL HEALTH CARE</v>
      </c>
      <c r="Z83" s="81" t="str">
        <f>[35]Questionnaire!C141</f>
        <v>SUR QUIMICA</v>
      </c>
      <c r="AA83" s="81" t="str">
        <f>[35]Questionnaire!D141</f>
        <v>CHEMICAL INDUSTRY</v>
      </c>
    </row>
    <row r="84" spans="1:27" ht="30">
      <c r="A84" s="88" t="s">
        <v>2931</v>
      </c>
      <c r="B84" s="183" t="s">
        <v>501</v>
      </c>
      <c r="C84" s="867" t="s">
        <v>210</v>
      </c>
      <c r="D84" s="183">
        <v>0</v>
      </c>
      <c r="E84" s="867" t="s">
        <v>798</v>
      </c>
      <c r="F84" s="183" t="s">
        <v>1421</v>
      </c>
      <c r="G84" s="867" t="s">
        <v>1402</v>
      </c>
      <c r="H84" s="122" t="s">
        <v>1648</v>
      </c>
      <c r="I84" s="883" t="s">
        <v>1644</v>
      </c>
      <c r="J84" s="122" t="s">
        <v>2435</v>
      </c>
      <c r="K84" s="883" t="s">
        <v>2429</v>
      </c>
      <c r="L84" s="122" t="s">
        <v>3167</v>
      </c>
      <c r="M84" s="883" t="s">
        <v>3168</v>
      </c>
      <c r="N84" s="612" t="s">
        <v>4022</v>
      </c>
      <c r="O84" s="612" t="s">
        <v>4023</v>
      </c>
      <c r="P84" s="1048" t="s">
        <v>1437</v>
      </c>
      <c r="Q84" s="1057" t="s">
        <v>798</v>
      </c>
      <c r="R84" s="976" t="s">
        <v>119</v>
      </c>
      <c r="S84" s="1049" t="s">
        <v>5277</v>
      </c>
      <c r="T84" s="613" t="s">
        <v>850</v>
      </c>
      <c r="U84" s="1031" t="s">
        <v>2349</v>
      </c>
      <c r="V84" s="81" t="str">
        <f>[34]Questionnaire!C112</f>
        <v>Inversiones TB, S.A.</v>
      </c>
      <c r="W84" s="81" t="str">
        <f>[34]Questionnaire!D112</f>
        <v>FOOD SERVICE INDUSTRY</v>
      </c>
      <c r="X84" s="81" t="str">
        <f>[8]Questionnaire!C166</f>
        <v>Inversiones TB, S.A.</v>
      </c>
      <c r="Y84" s="81" t="str">
        <f>[8]Questionnaire!D166</f>
        <v>FOOD SERVICE INDUSTRY</v>
      </c>
      <c r="Z84" s="81" t="str">
        <f>[35]Questionnaire!C142</f>
        <v>Inversiones TB, S.A.</v>
      </c>
      <c r="AA84" s="81" t="str">
        <f>[35]Questionnaire!D142</f>
        <v>FOOD SERVICE INDUSTRY</v>
      </c>
    </row>
    <row r="85" spans="1:27">
      <c r="A85" s="126"/>
      <c r="B85" s="89"/>
      <c r="C85" s="89"/>
      <c r="D85" s="125"/>
      <c r="E85" s="89"/>
      <c r="F85" s="125"/>
      <c r="G85" s="125"/>
      <c r="H85" s="121"/>
      <c r="I85" s="121"/>
      <c r="J85" s="121"/>
      <c r="K85" s="121"/>
      <c r="L85" s="122"/>
      <c r="M85" s="122"/>
      <c r="N85" s="102"/>
      <c r="O85" s="102"/>
      <c r="P85" s="102"/>
      <c r="Q85" s="102"/>
      <c r="R85" s="89"/>
      <c r="S85" s="89"/>
      <c r="T85" s="611"/>
      <c r="U85" s="611"/>
    </row>
    <row r="86" spans="1:27" ht="15.75">
      <c r="A86" s="126"/>
      <c r="B86" s="89"/>
      <c r="C86" s="89"/>
      <c r="D86" s="125"/>
      <c r="E86" s="89"/>
      <c r="F86" s="125"/>
      <c r="G86" s="125"/>
      <c r="H86" s="121"/>
      <c r="I86" s="121"/>
      <c r="J86" s="121"/>
      <c r="K86" s="121"/>
      <c r="L86" s="123"/>
      <c r="M86" s="123"/>
      <c r="N86" s="102"/>
      <c r="O86" s="102"/>
      <c r="P86" s="102"/>
      <c r="Q86" s="102"/>
      <c r="R86" s="89"/>
      <c r="S86" s="89"/>
      <c r="T86" s="784"/>
      <c r="U86" s="784"/>
    </row>
    <row r="87" spans="1:27" ht="15.75">
      <c r="A87" s="83"/>
      <c r="B87" s="1460">
        <v>2010</v>
      </c>
      <c r="C87" s="1460"/>
      <c r="D87" s="1460">
        <v>2011</v>
      </c>
      <c r="E87" s="1460"/>
      <c r="F87" s="1460" t="s">
        <v>1185</v>
      </c>
      <c r="G87" s="1460"/>
      <c r="H87" s="1464">
        <v>2012</v>
      </c>
      <c r="I87" s="1464"/>
      <c r="J87" s="1464" t="s">
        <v>2325</v>
      </c>
      <c r="K87" s="1464"/>
      <c r="L87" s="1464" t="s">
        <v>2913</v>
      </c>
      <c r="M87" s="1474"/>
      <c r="N87" s="1464" t="s">
        <v>3553</v>
      </c>
      <c r="O87" s="1474"/>
      <c r="P87" s="1464" t="s">
        <v>4165</v>
      </c>
      <c r="Q87" s="1474"/>
      <c r="R87" s="1464" t="s">
        <v>4674</v>
      </c>
      <c r="S87" s="1464"/>
      <c r="T87" s="1460" t="s">
        <v>4675</v>
      </c>
      <c r="U87" s="1463"/>
      <c r="V87" s="1464" t="s">
        <v>5846</v>
      </c>
      <c r="W87" s="1464"/>
      <c r="X87" s="1464" t="s">
        <v>6494</v>
      </c>
      <c r="Y87" s="1464"/>
      <c r="Z87" s="1472" t="s">
        <v>6914</v>
      </c>
      <c r="AA87" s="1472"/>
    </row>
    <row r="88" spans="1:27" ht="15.75">
      <c r="A88" s="83" t="s">
        <v>97</v>
      </c>
      <c r="B88" s="781" t="s">
        <v>95</v>
      </c>
      <c r="C88" s="781" t="s">
        <v>96</v>
      </c>
      <c r="D88" s="781" t="s">
        <v>95</v>
      </c>
      <c r="E88" s="781" t="s">
        <v>96</v>
      </c>
      <c r="F88" s="781" t="s">
        <v>95</v>
      </c>
      <c r="G88" s="781" t="s">
        <v>96</v>
      </c>
      <c r="H88" s="782" t="s">
        <v>95</v>
      </c>
      <c r="I88" s="782" t="s">
        <v>96</v>
      </c>
      <c r="J88" s="782" t="s">
        <v>95</v>
      </c>
      <c r="K88" s="782" t="s">
        <v>96</v>
      </c>
      <c r="L88" s="782" t="s">
        <v>95</v>
      </c>
      <c r="M88" s="1056" t="s">
        <v>96</v>
      </c>
      <c r="N88" s="782" t="s">
        <v>95</v>
      </c>
      <c r="O88" s="782" t="s">
        <v>96</v>
      </c>
      <c r="P88" s="782" t="s">
        <v>95</v>
      </c>
      <c r="Q88" s="1056" t="s">
        <v>96</v>
      </c>
      <c r="R88" s="782" t="s">
        <v>95</v>
      </c>
      <c r="S88" s="782" t="s">
        <v>96</v>
      </c>
      <c r="T88" s="1348" t="s">
        <v>95</v>
      </c>
      <c r="U88" s="1351" t="s">
        <v>96</v>
      </c>
      <c r="V88" s="1349" t="s">
        <v>95</v>
      </c>
      <c r="W88" s="1349" t="s">
        <v>96</v>
      </c>
      <c r="X88" s="1349" t="s">
        <v>95</v>
      </c>
      <c r="Y88" s="1349" t="s">
        <v>96</v>
      </c>
      <c r="Z88" s="785" t="s">
        <v>95</v>
      </c>
      <c r="AA88" s="785" t="s">
        <v>96</v>
      </c>
    </row>
    <row r="89" spans="1:27" ht="30">
      <c r="A89" s="88" t="s">
        <v>2922</v>
      </c>
      <c r="B89" s="183">
        <v>0</v>
      </c>
      <c r="C89" s="867">
        <v>0</v>
      </c>
      <c r="D89" s="183" t="s">
        <v>444</v>
      </c>
      <c r="E89" s="867" t="s">
        <v>133</v>
      </c>
      <c r="F89" s="183">
        <v>0</v>
      </c>
      <c r="G89" s="867">
        <v>0</v>
      </c>
      <c r="H89" s="122">
        <v>0</v>
      </c>
      <c r="I89" s="883">
        <v>0</v>
      </c>
      <c r="J89" s="122">
        <v>0</v>
      </c>
      <c r="K89" s="883">
        <v>0</v>
      </c>
      <c r="L89" s="122" t="s">
        <v>3169</v>
      </c>
      <c r="M89" s="883" t="s">
        <v>3170</v>
      </c>
      <c r="N89" s="183">
        <v>0</v>
      </c>
      <c r="O89" s="183">
        <v>0</v>
      </c>
      <c r="P89" s="976">
        <v>0</v>
      </c>
      <c r="Q89" s="1049">
        <v>0</v>
      </c>
      <c r="R89" s="976" t="s">
        <v>5272</v>
      </c>
      <c r="S89" s="1049">
        <v>0</v>
      </c>
      <c r="T89" s="610"/>
      <c r="U89" s="1013"/>
    </row>
    <row r="90" spans="1:27">
      <c r="A90" s="88" t="s">
        <v>2923</v>
      </c>
      <c r="B90" s="183">
        <v>0</v>
      </c>
      <c r="C90" s="867">
        <v>0</v>
      </c>
      <c r="D90" s="183">
        <v>0</v>
      </c>
      <c r="E90" s="867">
        <v>0</v>
      </c>
      <c r="F90" s="183">
        <v>0</v>
      </c>
      <c r="G90" s="867">
        <v>0</v>
      </c>
      <c r="H90" s="122">
        <v>0</v>
      </c>
      <c r="I90" s="883">
        <v>0</v>
      </c>
      <c r="J90" s="122">
        <v>0</v>
      </c>
      <c r="K90" s="883">
        <v>0</v>
      </c>
      <c r="L90" s="122">
        <v>0</v>
      </c>
      <c r="M90" s="883">
        <v>0</v>
      </c>
      <c r="N90" s="183">
        <v>0</v>
      </c>
      <c r="O90" s="183">
        <v>0</v>
      </c>
      <c r="P90" s="976">
        <v>0</v>
      </c>
      <c r="Q90" s="1049">
        <v>0</v>
      </c>
      <c r="R90" s="976">
        <v>0</v>
      </c>
      <c r="S90" s="1049">
        <v>0</v>
      </c>
      <c r="T90" s="610"/>
      <c r="U90" s="1013"/>
    </row>
    <row r="91" spans="1:27">
      <c r="A91" s="88" t="s">
        <v>2924</v>
      </c>
      <c r="B91" s="183">
        <v>0</v>
      </c>
      <c r="C91" s="867">
        <v>0</v>
      </c>
      <c r="D91" s="183">
        <v>0</v>
      </c>
      <c r="E91" s="867">
        <v>0</v>
      </c>
      <c r="F91" s="183">
        <v>0</v>
      </c>
      <c r="G91" s="867">
        <v>0</v>
      </c>
      <c r="H91" s="122">
        <v>0</v>
      </c>
      <c r="I91" s="883">
        <v>0</v>
      </c>
      <c r="J91" s="122">
        <v>0</v>
      </c>
      <c r="K91" s="883">
        <v>0</v>
      </c>
      <c r="L91" s="122">
        <v>0</v>
      </c>
      <c r="M91" s="883">
        <v>0</v>
      </c>
      <c r="N91" s="183">
        <v>0</v>
      </c>
      <c r="O91" s="183">
        <v>0</v>
      </c>
      <c r="P91" s="976">
        <v>0</v>
      </c>
      <c r="Q91" s="1049">
        <v>0</v>
      </c>
      <c r="R91" s="976">
        <v>0</v>
      </c>
      <c r="S91" s="1049">
        <v>0</v>
      </c>
      <c r="T91" s="610"/>
      <c r="U91" s="1013"/>
    </row>
    <row r="92" spans="1:27">
      <c r="A92" s="88" t="s">
        <v>2925</v>
      </c>
      <c r="B92" s="183">
        <v>0</v>
      </c>
      <c r="C92" s="867">
        <v>0</v>
      </c>
      <c r="D92" s="183">
        <v>0</v>
      </c>
      <c r="E92" s="867">
        <v>0</v>
      </c>
      <c r="F92" s="183">
        <v>0</v>
      </c>
      <c r="G92" s="867">
        <v>0</v>
      </c>
      <c r="H92" s="122">
        <v>0</v>
      </c>
      <c r="I92" s="883">
        <v>0</v>
      </c>
      <c r="J92" s="122">
        <v>0</v>
      </c>
      <c r="K92" s="883">
        <v>0</v>
      </c>
      <c r="L92" s="122">
        <v>0</v>
      </c>
      <c r="M92" s="883">
        <v>0</v>
      </c>
      <c r="N92" s="183">
        <v>0</v>
      </c>
      <c r="O92" s="183">
        <v>0</v>
      </c>
      <c r="P92" s="976">
        <v>0</v>
      </c>
      <c r="Q92" s="1049">
        <v>0</v>
      </c>
      <c r="R92" s="976">
        <v>0</v>
      </c>
      <c r="S92" s="1049">
        <v>0</v>
      </c>
      <c r="T92" s="610"/>
      <c r="U92" s="1013"/>
    </row>
    <row r="93" spans="1:27">
      <c r="A93" s="88" t="s">
        <v>2926</v>
      </c>
      <c r="B93" s="183">
        <v>0</v>
      </c>
      <c r="C93" s="867">
        <v>0</v>
      </c>
      <c r="D93" s="183">
        <v>0</v>
      </c>
      <c r="E93" s="867">
        <v>0</v>
      </c>
      <c r="F93" s="183">
        <v>0</v>
      </c>
      <c r="G93" s="867">
        <v>0</v>
      </c>
      <c r="H93" s="122">
        <v>0</v>
      </c>
      <c r="I93" s="883">
        <v>0</v>
      </c>
      <c r="J93" s="122">
        <v>0</v>
      </c>
      <c r="K93" s="883">
        <v>0</v>
      </c>
      <c r="L93" s="122">
        <v>0</v>
      </c>
      <c r="M93" s="883">
        <v>0</v>
      </c>
      <c r="N93" s="183">
        <v>0</v>
      </c>
      <c r="O93" s="183">
        <v>0</v>
      </c>
      <c r="P93" s="976">
        <v>0</v>
      </c>
      <c r="Q93" s="1049">
        <v>0</v>
      </c>
      <c r="R93" s="976">
        <v>0</v>
      </c>
      <c r="S93" s="1049">
        <v>0</v>
      </c>
      <c r="T93" s="610"/>
      <c r="U93" s="1013"/>
    </row>
    <row r="94" spans="1:27">
      <c r="A94" s="88" t="s">
        <v>2927</v>
      </c>
      <c r="B94" s="183">
        <v>0</v>
      </c>
      <c r="C94" s="867">
        <v>0</v>
      </c>
      <c r="D94" s="183">
        <v>0</v>
      </c>
      <c r="E94" s="867">
        <v>0</v>
      </c>
      <c r="F94" s="183">
        <v>0</v>
      </c>
      <c r="G94" s="867">
        <v>0</v>
      </c>
      <c r="H94" s="122">
        <v>0</v>
      </c>
      <c r="I94" s="883">
        <v>0</v>
      </c>
      <c r="J94" s="122">
        <v>0</v>
      </c>
      <c r="K94" s="883">
        <v>0</v>
      </c>
      <c r="L94" s="122">
        <v>0</v>
      </c>
      <c r="M94" s="883">
        <v>0</v>
      </c>
      <c r="N94" s="183">
        <v>0</v>
      </c>
      <c r="O94" s="183">
        <v>0</v>
      </c>
      <c r="P94" s="976">
        <v>0</v>
      </c>
      <c r="Q94" s="1049">
        <v>0</v>
      </c>
      <c r="R94" s="976">
        <v>0</v>
      </c>
      <c r="S94" s="1049">
        <v>0</v>
      </c>
      <c r="T94" s="610"/>
      <c r="U94" s="1013"/>
    </row>
    <row r="95" spans="1:27">
      <c r="A95" s="88" t="s">
        <v>2928</v>
      </c>
      <c r="B95" s="183">
        <v>0</v>
      </c>
      <c r="C95" s="867">
        <v>0</v>
      </c>
      <c r="D95" s="183">
        <v>0</v>
      </c>
      <c r="E95" s="867">
        <v>0</v>
      </c>
      <c r="F95" s="183">
        <v>0</v>
      </c>
      <c r="G95" s="867">
        <v>0</v>
      </c>
      <c r="H95" s="122">
        <v>0</v>
      </c>
      <c r="I95" s="883">
        <v>0</v>
      </c>
      <c r="J95" s="122">
        <v>0</v>
      </c>
      <c r="K95" s="883">
        <v>0</v>
      </c>
      <c r="L95" s="122">
        <v>0</v>
      </c>
      <c r="M95" s="883">
        <v>0</v>
      </c>
      <c r="N95" s="183">
        <v>0</v>
      </c>
      <c r="O95" s="183">
        <v>0</v>
      </c>
      <c r="P95" s="976">
        <v>0</v>
      </c>
      <c r="Q95" s="1049">
        <v>0</v>
      </c>
      <c r="R95" s="976">
        <v>0</v>
      </c>
      <c r="S95" s="1049">
        <v>0</v>
      </c>
      <c r="T95" s="610"/>
      <c r="U95" s="1013"/>
    </row>
    <row r="96" spans="1:27">
      <c r="A96" s="88" t="s">
        <v>2929</v>
      </c>
      <c r="B96" s="183">
        <v>0</v>
      </c>
      <c r="C96" s="867">
        <v>0</v>
      </c>
      <c r="D96" s="183">
        <v>0</v>
      </c>
      <c r="E96" s="867">
        <v>0</v>
      </c>
      <c r="F96" s="183">
        <v>0</v>
      </c>
      <c r="G96" s="867">
        <v>0</v>
      </c>
      <c r="H96" s="122">
        <v>0</v>
      </c>
      <c r="I96" s="883">
        <v>0</v>
      </c>
      <c r="J96" s="122">
        <v>0</v>
      </c>
      <c r="K96" s="883">
        <v>0</v>
      </c>
      <c r="L96" s="122">
        <v>0</v>
      </c>
      <c r="M96" s="883">
        <v>0</v>
      </c>
      <c r="N96" s="183">
        <v>0</v>
      </c>
      <c r="O96" s="183">
        <v>0</v>
      </c>
      <c r="P96" s="976">
        <v>0</v>
      </c>
      <c r="Q96" s="1049">
        <v>0</v>
      </c>
      <c r="R96" s="976">
        <v>0</v>
      </c>
      <c r="S96" s="1049">
        <v>0</v>
      </c>
      <c r="T96" s="610"/>
      <c r="U96" s="1013"/>
    </row>
    <row r="97" spans="1:21">
      <c r="A97" s="88" t="s">
        <v>2930</v>
      </c>
      <c r="B97" s="183">
        <v>0</v>
      </c>
      <c r="C97" s="867">
        <v>0</v>
      </c>
      <c r="D97" s="183">
        <v>0</v>
      </c>
      <c r="E97" s="867">
        <v>0</v>
      </c>
      <c r="F97" s="183">
        <v>0</v>
      </c>
      <c r="G97" s="867">
        <v>0</v>
      </c>
      <c r="H97" s="122">
        <v>0</v>
      </c>
      <c r="I97" s="883">
        <v>0</v>
      </c>
      <c r="J97" s="122">
        <v>0</v>
      </c>
      <c r="K97" s="883">
        <v>0</v>
      </c>
      <c r="L97" s="122">
        <v>0</v>
      </c>
      <c r="M97" s="883">
        <v>0</v>
      </c>
      <c r="N97" s="183">
        <v>0</v>
      </c>
      <c r="O97" s="183">
        <v>0</v>
      </c>
      <c r="P97" s="976">
        <v>0</v>
      </c>
      <c r="Q97" s="1049">
        <v>0</v>
      </c>
      <c r="R97" s="976">
        <v>0</v>
      </c>
      <c r="S97" s="1049">
        <v>0</v>
      </c>
      <c r="T97" s="610"/>
      <c r="U97" s="1013"/>
    </row>
    <row r="98" spans="1:21">
      <c r="A98" s="88" t="s">
        <v>2931</v>
      </c>
      <c r="B98" s="183">
        <v>0</v>
      </c>
      <c r="C98" s="867">
        <v>0</v>
      </c>
      <c r="D98" s="183">
        <v>0</v>
      </c>
      <c r="E98" s="867">
        <v>0</v>
      </c>
      <c r="F98" s="183">
        <v>0</v>
      </c>
      <c r="G98" s="867">
        <v>0</v>
      </c>
      <c r="H98" s="122">
        <v>0</v>
      </c>
      <c r="I98" s="883">
        <v>0</v>
      </c>
      <c r="J98" s="122">
        <v>0</v>
      </c>
      <c r="K98" s="883">
        <v>0</v>
      </c>
      <c r="L98" s="122">
        <v>0</v>
      </c>
      <c r="M98" s="883">
        <v>0</v>
      </c>
      <c r="N98" s="183">
        <v>0</v>
      </c>
      <c r="O98" s="183">
        <v>0</v>
      </c>
      <c r="P98" s="976">
        <v>0</v>
      </c>
      <c r="Q98" s="1049">
        <v>0</v>
      </c>
      <c r="R98" s="976">
        <v>0</v>
      </c>
      <c r="S98" s="1049">
        <v>0</v>
      </c>
      <c r="T98" s="610"/>
      <c r="U98" s="1013"/>
    </row>
  </sheetData>
  <mergeCells count="40">
    <mergeCell ref="B59:C59"/>
    <mergeCell ref="D59:E59"/>
    <mergeCell ref="F59:G59"/>
    <mergeCell ref="H59:I59"/>
    <mergeCell ref="J59:K59"/>
    <mergeCell ref="L59:M59"/>
    <mergeCell ref="N59:O59"/>
    <mergeCell ref="P59:Q59"/>
    <mergeCell ref="R59:S59"/>
    <mergeCell ref="T59:U59"/>
    <mergeCell ref="V59:W59"/>
    <mergeCell ref="X59:Y59"/>
    <mergeCell ref="Z59:AA59"/>
    <mergeCell ref="T72:U72"/>
    <mergeCell ref="B73:C73"/>
    <mergeCell ref="D73:E73"/>
    <mergeCell ref="F73:G73"/>
    <mergeCell ref="H73:I73"/>
    <mergeCell ref="J73:K73"/>
    <mergeCell ref="L73:M73"/>
    <mergeCell ref="N73:O73"/>
    <mergeCell ref="P73:Q73"/>
    <mergeCell ref="R73:S73"/>
    <mergeCell ref="T73:U73"/>
    <mergeCell ref="V73:W73"/>
    <mergeCell ref="X73:Y73"/>
    <mergeCell ref="Z73:AA73"/>
    <mergeCell ref="B87:C87"/>
    <mergeCell ref="D87:E87"/>
    <mergeCell ref="F87:G87"/>
    <mergeCell ref="H87:I87"/>
    <mergeCell ref="J87:K87"/>
    <mergeCell ref="X87:Y87"/>
    <mergeCell ref="Z87:AA87"/>
    <mergeCell ref="L87:M87"/>
    <mergeCell ref="N87:O87"/>
    <mergeCell ref="P87:Q87"/>
    <mergeCell ref="R87:S87"/>
    <mergeCell ref="T87:U87"/>
    <mergeCell ref="V87:W87"/>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5" customHeight="1"/>
  <cols>
    <col min="1" max="1" width="42.28515625" style="81" customWidth="1"/>
    <col min="2" max="21" width="20.5703125" style="81" customWidth="1"/>
    <col min="22" max="22" width="28" style="81" bestFit="1" customWidth="1"/>
    <col min="23" max="23" width="14.5703125" style="81" customWidth="1"/>
    <col min="24" max="24" width="15.140625" style="81" bestFit="1" customWidth="1"/>
    <col min="25" max="25" width="13.7109375" style="81" bestFit="1" customWidth="1"/>
    <col min="26" max="26" width="29.28515625" style="81" customWidth="1"/>
    <col min="27" max="27" width="32.140625" style="81" customWidth="1"/>
    <col min="28" max="16384" width="9.140625" style="81"/>
  </cols>
  <sheetData>
    <row r="1" spans="1:21">
      <c r="A1" s="193"/>
      <c r="B1" s="125"/>
      <c r="C1" s="125"/>
      <c r="D1" s="89"/>
      <c r="E1" s="89"/>
      <c r="F1" s="89"/>
      <c r="G1" s="89"/>
      <c r="H1" s="89"/>
      <c r="I1" s="89"/>
      <c r="J1" s="89"/>
      <c r="K1" s="89"/>
      <c r="L1" s="89"/>
      <c r="M1" s="89"/>
      <c r="N1" s="89"/>
      <c r="O1" s="89"/>
      <c r="P1" s="89"/>
      <c r="Q1" s="89"/>
      <c r="R1" s="89"/>
      <c r="S1" s="89"/>
      <c r="T1" s="611"/>
      <c r="U1" s="611"/>
    </row>
    <row r="2" spans="1:21">
      <c r="A2" s="126"/>
      <c r="B2" s="89"/>
      <c r="C2" s="89"/>
      <c r="D2" s="89"/>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24</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88" t="s">
        <v>2285</v>
      </c>
      <c r="B10" s="114">
        <v>9844041.3916666657</v>
      </c>
      <c r="C10" s="114">
        <v>10304841.859999999</v>
      </c>
      <c r="D10" s="114">
        <v>10925613.300000001</v>
      </c>
      <c r="E10" s="114">
        <v>5408592.6541638523</v>
      </c>
      <c r="F10" s="114">
        <v>11566281.699380254</v>
      </c>
      <c r="G10" s="114">
        <v>6485089.6780234817</v>
      </c>
      <c r="H10" s="108">
        <v>14374654.734283505</v>
      </c>
      <c r="I10" s="108">
        <v>5169131.6444574613</v>
      </c>
      <c r="J10" s="108">
        <v>11949099.0990991</v>
      </c>
      <c r="K10" s="108">
        <v>6293757</v>
      </c>
      <c r="L10" s="108">
        <v>13791260.36036036</v>
      </c>
      <c r="M10" s="1066">
        <f>[36]Questionnaire!C21</f>
        <v>7188996.1499999994</v>
      </c>
      <c r="N10" s="1066">
        <f>[9]Questionnaire!C21</f>
        <v>14520141.580000002</v>
      </c>
      <c r="O10" s="1066">
        <f>[37]Questionnaire!C21</f>
        <v>14219382.756800001</v>
      </c>
      <c r="P10" s="89"/>
      <c r="Q10" s="89"/>
      <c r="R10" s="89"/>
      <c r="S10" s="89"/>
      <c r="T10" s="611"/>
      <c r="U10" s="611"/>
    </row>
    <row r="11" spans="1:21">
      <c r="A11" s="88" t="s">
        <v>2309</v>
      </c>
      <c r="B11" s="194">
        <v>56062800.129680827</v>
      </c>
      <c r="C11" s="194">
        <v>58687104.876885995</v>
      </c>
      <c r="D11" s="194">
        <v>62222460.304830007</v>
      </c>
      <c r="E11" s="194">
        <v>31233000</v>
      </c>
      <c r="F11" s="194">
        <v>67000000</v>
      </c>
      <c r="G11" s="194">
        <v>36013000</v>
      </c>
      <c r="H11" s="195">
        <v>78063000</v>
      </c>
      <c r="I11" s="195">
        <v>28240000</v>
      </c>
      <c r="J11" s="195">
        <v>79581000</v>
      </c>
      <c r="K11" s="195">
        <v>42139660</v>
      </c>
      <c r="L11" s="195">
        <v>91849794</v>
      </c>
      <c r="M11" s="1065">
        <f>[36]Questionnaire!B21</f>
        <v>47926641</v>
      </c>
      <c r="N11" s="1065">
        <f>[9]Questionnaire!B21</f>
        <v>103715297</v>
      </c>
      <c r="O11" s="1065">
        <f>[37]Questionnaire!B21</f>
        <v>88871142.230000004</v>
      </c>
      <c r="P11" s="89"/>
      <c r="Q11" s="89"/>
      <c r="R11" s="89"/>
      <c r="S11" s="89"/>
      <c r="T11" s="611"/>
      <c r="U11" s="611"/>
    </row>
    <row r="12" spans="1:21">
      <c r="A12" s="126"/>
      <c r="B12" s="89"/>
      <c r="C12" s="89"/>
      <c r="D12" s="89"/>
      <c r="E12" s="89"/>
      <c r="F12" s="89"/>
      <c r="G12" s="89"/>
      <c r="H12" s="102"/>
      <c r="I12" s="102"/>
      <c r="J12" s="102"/>
      <c r="K12" s="102"/>
      <c r="L12" s="102"/>
      <c r="M12" s="102"/>
      <c r="N12" s="102"/>
      <c r="O12" s="102"/>
      <c r="P12" s="89"/>
      <c r="Q12" s="89"/>
      <c r="R12" s="89"/>
      <c r="S12" s="89"/>
      <c r="T12" s="611"/>
      <c r="U12" s="611"/>
    </row>
    <row r="13" spans="1:21" ht="15.75">
      <c r="A13" s="83" t="s">
        <v>53</v>
      </c>
      <c r="B13" s="84">
        <v>2009</v>
      </c>
      <c r="C13" s="84">
        <v>2010</v>
      </c>
      <c r="D13" s="84">
        <v>2011</v>
      </c>
      <c r="E13" s="84" t="s">
        <v>1185</v>
      </c>
      <c r="F13" s="84">
        <v>2012</v>
      </c>
      <c r="G13" s="84" t="s">
        <v>2325</v>
      </c>
      <c r="H13" s="105" t="s">
        <v>2913</v>
      </c>
      <c r="I13" s="105" t="s">
        <v>3553</v>
      </c>
      <c r="J13" s="105" t="s">
        <v>4165</v>
      </c>
      <c r="K13" s="105" t="s">
        <v>4674</v>
      </c>
      <c r="L13" s="105" t="s">
        <v>4675</v>
      </c>
      <c r="M13" s="105" t="s">
        <v>5846</v>
      </c>
      <c r="N13" s="105" t="s">
        <v>6494</v>
      </c>
      <c r="O13" s="127" t="s">
        <v>6914</v>
      </c>
      <c r="P13" s="89"/>
      <c r="Q13" s="89"/>
      <c r="R13" s="89"/>
      <c r="S13" s="89"/>
      <c r="T13" s="611"/>
      <c r="U13" s="611"/>
    </row>
    <row r="14" spans="1:21">
      <c r="A14" s="179" t="s">
        <v>54</v>
      </c>
      <c r="B14" s="112">
        <v>25</v>
      </c>
      <c r="C14" s="112">
        <v>120</v>
      </c>
      <c r="D14" s="112">
        <v>286</v>
      </c>
      <c r="E14" s="112">
        <v>346</v>
      </c>
      <c r="F14" s="112">
        <v>389</v>
      </c>
      <c r="G14" s="112">
        <v>389</v>
      </c>
      <c r="H14" s="1039">
        <v>389</v>
      </c>
      <c r="I14" s="118">
        <v>392</v>
      </c>
      <c r="J14" s="118">
        <v>392</v>
      </c>
      <c r="K14" s="118">
        <v>392</v>
      </c>
      <c r="L14" s="118">
        <v>398</v>
      </c>
      <c r="M14" s="113">
        <f>[36]Questionnaire!C43</f>
        <v>406</v>
      </c>
      <c r="N14" s="113">
        <f>[9]Questionnaire!C54</f>
        <v>406</v>
      </c>
      <c r="O14" s="113">
        <f>[37]Questionnaire!C58</f>
        <v>409</v>
      </c>
      <c r="P14" s="89"/>
      <c r="Q14" s="89"/>
      <c r="R14" s="89"/>
      <c r="S14" s="89"/>
      <c r="T14" s="611"/>
      <c r="U14" s="611"/>
    </row>
    <row r="15" spans="1:21">
      <c r="A15" s="179" t="s">
        <v>90</v>
      </c>
      <c r="B15" s="112">
        <v>24</v>
      </c>
      <c r="C15" s="112">
        <v>118</v>
      </c>
      <c r="D15" s="112">
        <v>206</v>
      </c>
      <c r="E15" s="112">
        <v>224</v>
      </c>
      <c r="F15" s="112">
        <v>236</v>
      </c>
      <c r="G15" s="112">
        <v>236</v>
      </c>
      <c r="H15" s="1039">
        <v>236</v>
      </c>
      <c r="I15" s="118">
        <v>246</v>
      </c>
      <c r="J15" s="118">
        <v>262</v>
      </c>
      <c r="K15" s="118">
        <v>262</v>
      </c>
      <c r="L15" s="118">
        <v>264</v>
      </c>
      <c r="M15" s="113">
        <f>[36]Questionnaire!C44</f>
        <v>272</v>
      </c>
      <c r="N15" s="113">
        <f>[9]Questionnaire!C55</f>
        <v>272</v>
      </c>
      <c r="O15" s="113">
        <f>[37]Questionnaire!C59</f>
        <v>275</v>
      </c>
      <c r="P15" s="89"/>
      <c r="Q15" s="89"/>
      <c r="R15" s="89"/>
      <c r="S15" s="89"/>
      <c r="T15" s="611"/>
      <c r="U15" s="611"/>
    </row>
    <row r="16" spans="1:21">
      <c r="A16" s="179" t="s">
        <v>1457</v>
      </c>
      <c r="B16" s="156">
        <v>0</v>
      </c>
      <c r="C16" s="156">
        <v>0</v>
      </c>
      <c r="D16" s="156">
        <v>0</v>
      </c>
      <c r="E16" s="156">
        <v>0</v>
      </c>
      <c r="F16" s="112">
        <v>23</v>
      </c>
      <c r="G16" s="112">
        <v>23</v>
      </c>
      <c r="H16" s="1039">
        <v>23</v>
      </c>
      <c r="I16" s="118">
        <v>20</v>
      </c>
      <c r="J16" s="118">
        <v>12</v>
      </c>
      <c r="K16" s="118">
        <v>12</v>
      </c>
      <c r="L16" s="118">
        <v>12</v>
      </c>
      <c r="M16" s="113">
        <f>[36]Questionnaire!C45</f>
        <v>9</v>
      </c>
      <c r="N16" s="113">
        <f>[9]Questionnaire!C56</f>
        <v>9</v>
      </c>
      <c r="O16" s="113">
        <f>[37]Questionnaire!C60</f>
        <v>3</v>
      </c>
      <c r="P16" s="89"/>
      <c r="Q16" s="89"/>
      <c r="R16" s="89"/>
      <c r="S16" s="89"/>
      <c r="T16" s="611"/>
      <c r="U16" s="611"/>
    </row>
    <row r="17" spans="1:21">
      <c r="A17" s="179" t="s">
        <v>91</v>
      </c>
      <c r="B17" s="112">
        <v>400</v>
      </c>
      <c r="C17" s="112">
        <v>399</v>
      </c>
      <c r="D17" s="112">
        <v>394</v>
      </c>
      <c r="E17" s="112">
        <v>394</v>
      </c>
      <c r="F17" s="112">
        <v>412</v>
      </c>
      <c r="G17" s="112">
        <v>412</v>
      </c>
      <c r="H17" s="1039">
        <v>412</v>
      </c>
      <c r="I17" s="118">
        <v>412</v>
      </c>
      <c r="J17" s="118">
        <v>404</v>
      </c>
      <c r="K17" s="118">
        <v>404</v>
      </c>
      <c r="L17" s="118">
        <v>410</v>
      </c>
      <c r="M17" s="113">
        <f>[36]Questionnaire!C46</f>
        <v>415</v>
      </c>
      <c r="N17" s="113">
        <f>[9]Questionnaire!C57</f>
        <v>415</v>
      </c>
      <c r="O17" s="113">
        <f>[37]Questionnaire!C61</f>
        <v>412</v>
      </c>
      <c r="P17" s="89"/>
      <c r="Q17" s="89"/>
      <c r="R17" s="89"/>
      <c r="S17" s="89"/>
      <c r="T17" s="611"/>
      <c r="U17" s="611"/>
    </row>
    <row r="18" spans="1:21">
      <c r="A18" s="126"/>
      <c r="B18" s="89"/>
      <c r="C18" s="89"/>
      <c r="D18" s="89"/>
      <c r="E18" s="89"/>
      <c r="F18" s="89"/>
      <c r="G18" s="89"/>
      <c r="H18" s="102"/>
      <c r="I18" s="102"/>
      <c r="J18" s="102"/>
      <c r="K18" s="102"/>
      <c r="L18" s="118"/>
      <c r="M18" s="102"/>
      <c r="N18" s="102"/>
      <c r="O18" s="102"/>
      <c r="P18" s="89"/>
      <c r="Q18" s="89"/>
      <c r="R18" s="89"/>
      <c r="S18" s="89"/>
      <c r="T18" s="611"/>
      <c r="U18" s="611"/>
    </row>
    <row r="19" spans="1:21">
      <c r="A19" s="126"/>
      <c r="B19" s="89"/>
      <c r="C19" s="89"/>
      <c r="D19" s="89"/>
      <c r="E19" s="89"/>
      <c r="F19" s="89"/>
      <c r="G19" s="89"/>
      <c r="H19" s="102"/>
      <c r="I19" s="102"/>
      <c r="J19" s="102"/>
      <c r="K19" s="102"/>
      <c r="L19" s="102"/>
      <c r="M19" s="102"/>
      <c r="N19" s="102"/>
      <c r="O19" s="102"/>
      <c r="P19" s="89"/>
      <c r="Q19" s="89"/>
      <c r="R19" s="89"/>
      <c r="S19" s="89"/>
      <c r="T19" s="611"/>
      <c r="U19" s="611"/>
    </row>
    <row r="20" spans="1:21" ht="15.75">
      <c r="A20" s="83" t="s">
        <v>2290</v>
      </c>
      <c r="B20" s="84">
        <v>2009</v>
      </c>
      <c r="C20" s="84">
        <v>2010</v>
      </c>
      <c r="D20" s="84">
        <v>2011</v>
      </c>
      <c r="E20" s="84" t="s">
        <v>1185</v>
      </c>
      <c r="F20" s="84">
        <v>2012</v>
      </c>
      <c r="G20" s="84" t="s">
        <v>2325</v>
      </c>
      <c r="H20" s="105" t="s">
        <v>2913</v>
      </c>
      <c r="I20" s="105" t="s">
        <v>3553</v>
      </c>
      <c r="J20" s="105" t="s">
        <v>4165</v>
      </c>
      <c r="K20" s="105" t="s">
        <v>4674</v>
      </c>
      <c r="L20" s="105" t="s">
        <v>4675</v>
      </c>
      <c r="M20" s="105" t="s">
        <v>5846</v>
      </c>
      <c r="N20" s="105" t="s">
        <v>6494</v>
      </c>
      <c r="O20" s="127" t="s">
        <v>6914</v>
      </c>
      <c r="P20" s="89"/>
      <c r="Q20" s="89"/>
      <c r="R20" s="89"/>
      <c r="S20" s="89"/>
      <c r="T20" s="611"/>
      <c r="U20" s="611"/>
    </row>
    <row r="21" spans="1:21">
      <c r="A21" s="88" t="s">
        <v>2285</v>
      </c>
      <c r="B21" s="114">
        <v>192308816.66666666</v>
      </c>
      <c r="C21" s="114">
        <v>174876100</v>
      </c>
      <c r="D21" s="114">
        <v>177040262.0742</v>
      </c>
      <c r="E21" s="114">
        <v>81957528.87595892</v>
      </c>
      <c r="F21" s="114">
        <v>188450999.53389612</v>
      </c>
      <c r="G21" s="114" t="s">
        <v>2908</v>
      </c>
      <c r="H21" s="108">
        <v>192997621.9938865</v>
      </c>
      <c r="I21" s="102" t="s">
        <v>2908</v>
      </c>
      <c r="J21" s="108">
        <v>148112192.94294295</v>
      </c>
      <c r="K21" s="102" t="s">
        <v>2908</v>
      </c>
      <c r="L21" s="108">
        <v>175883298.64864865</v>
      </c>
      <c r="M21" s="102" t="s">
        <v>2908</v>
      </c>
      <c r="N21" s="108">
        <f>[9]Questionnaire!D61</f>
        <v>154904125.18000001</v>
      </c>
      <c r="O21" s="102" t="s">
        <v>2908</v>
      </c>
      <c r="P21" s="89"/>
      <c r="Q21" s="89"/>
      <c r="R21" s="89"/>
      <c r="S21" s="89"/>
      <c r="T21" s="611"/>
      <c r="U21" s="611"/>
    </row>
    <row r="22" spans="1:21">
      <c r="A22" s="88" t="s">
        <v>2309</v>
      </c>
      <c r="B22" s="194">
        <v>1095217941.7983332</v>
      </c>
      <c r="C22" s="194">
        <v>995936877.11000001</v>
      </c>
      <c r="D22" s="194">
        <v>1008261996.5387764</v>
      </c>
      <c r="E22" s="194">
        <v>473280142</v>
      </c>
      <c r="F22" s="194">
        <v>1091640105</v>
      </c>
      <c r="G22" s="194" t="s">
        <v>2908</v>
      </c>
      <c r="H22" s="195">
        <v>1048092886</v>
      </c>
      <c r="I22" s="102" t="s">
        <v>2908</v>
      </c>
      <c r="J22" s="195">
        <v>986427205</v>
      </c>
      <c r="K22" s="102" t="s">
        <v>2908</v>
      </c>
      <c r="L22" s="195">
        <v>1171382769</v>
      </c>
      <c r="M22" s="102" t="s">
        <v>2908</v>
      </c>
      <c r="N22" s="195">
        <f>[9]Questionnaire!C61</f>
        <v>1106458037</v>
      </c>
      <c r="O22" s="102" t="s">
        <v>2908</v>
      </c>
      <c r="P22" s="89"/>
      <c r="Q22" s="89"/>
      <c r="R22" s="89"/>
      <c r="S22" s="89"/>
      <c r="T22" s="611"/>
      <c r="U22" s="611"/>
    </row>
    <row r="23" spans="1:21">
      <c r="A23" s="126"/>
      <c r="B23" s="89"/>
      <c r="C23" s="89"/>
      <c r="D23" s="89"/>
      <c r="E23" s="89"/>
      <c r="F23" s="89"/>
      <c r="G23" s="89"/>
      <c r="H23" s="102"/>
      <c r="I23" s="102"/>
      <c r="J23" s="102"/>
      <c r="K23" s="102"/>
      <c r="L23" s="131"/>
      <c r="M23" s="102"/>
      <c r="N23" s="102"/>
      <c r="O23" s="102"/>
      <c r="P23" s="89"/>
      <c r="Q23" s="89"/>
      <c r="R23" s="89"/>
      <c r="S23" s="89"/>
      <c r="T23" s="611"/>
      <c r="U23" s="611"/>
    </row>
    <row r="24" spans="1:21" ht="15.75">
      <c r="A24" s="83" t="s">
        <v>59</v>
      </c>
      <c r="B24" s="84">
        <v>2009</v>
      </c>
      <c r="C24" s="84">
        <v>2010</v>
      </c>
      <c r="D24" s="84">
        <v>2011</v>
      </c>
      <c r="E24" s="84" t="s">
        <v>1185</v>
      </c>
      <c r="F24" s="84">
        <v>2012</v>
      </c>
      <c r="G24" s="84" t="s">
        <v>2325</v>
      </c>
      <c r="H24" s="105" t="s">
        <v>2913</v>
      </c>
      <c r="I24" s="105" t="s">
        <v>3553</v>
      </c>
      <c r="J24" s="105" t="s">
        <v>4165</v>
      </c>
      <c r="K24" s="105" t="s">
        <v>4674</v>
      </c>
      <c r="L24" s="105" t="s">
        <v>4675</v>
      </c>
      <c r="M24" s="105" t="s">
        <v>5846</v>
      </c>
      <c r="N24" s="105" t="s">
        <v>6494</v>
      </c>
      <c r="O24" s="127" t="s">
        <v>6914</v>
      </c>
      <c r="P24" s="89"/>
      <c r="Q24" s="89"/>
      <c r="R24" s="89"/>
      <c r="S24" s="89"/>
      <c r="T24" s="611"/>
      <c r="U24" s="611"/>
    </row>
    <row r="25" spans="1:21">
      <c r="A25" s="126"/>
      <c r="B25" s="112">
        <v>14100000</v>
      </c>
      <c r="C25" s="112">
        <v>13000000</v>
      </c>
      <c r="D25" s="112">
        <v>12718262</v>
      </c>
      <c r="E25" s="112">
        <v>6308977</v>
      </c>
      <c r="F25" s="112">
        <v>14200000</v>
      </c>
      <c r="G25" s="89" t="s">
        <v>2908</v>
      </c>
      <c r="H25" s="1039">
        <v>13382000</v>
      </c>
      <c r="I25" s="102" t="s">
        <v>2908</v>
      </c>
      <c r="J25" s="1039">
        <v>12182822</v>
      </c>
      <c r="K25" s="102" t="s">
        <v>2908</v>
      </c>
      <c r="L25" s="1039">
        <v>14011490</v>
      </c>
      <c r="M25" s="102" t="s">
        <v>2908</v>
      </c>
      <c r="N25" s="113">
        <f>[9]Questionnaire!C67</f>
        <v>13455995</v>
      </c>
      <c r="O25" s="113">
        <f>[37]Questionnaire!C65</f>
        <v>6542575</v>
      </c>
      <c r="P25" s="89"/>
      <c r="Q25" s="89"/>
      <c r="R25" s="89"/>
      <c r="S25" s="89"/>
      <c r="T25" s="611"/>
      <c r="U25" s="611"/>
    </row>
    <row r="26" spans="1:21">
      <c r="A26" s="126"/>
      <c r="B26" s="89"/>
      <c r="C26" s="89"/>
      <c r="D26" s="89"/>
      <c r="E26" s="89"/>
      <c r="F26" s="89"/>
      <c r="G26" s="89"/>
      <c r="H26" s="102"/>
      <c r="I26" s="102"/>
      <c r="J26" s="102"/>
      <c r="K26" s="102"/>
      <c r="L26" s="102"/>
      <c r="M26" s="102"/>
      <c r="N26" s="102"/>
      <c r="O26" s="102"/>
      <c r="P26" s="89"/>
      <c r="Q26" s="89"/>
      <c r="R26" s="89"/>
      <c r="S26" s="89"/>
      <c r="T26" s="611"/>
      <c r="U26" s="611"/>
    </row>
    <row r="27" spans="1:21" ht="15.75">
      <c r="A27" s="126"/>
      <c r="B27" s="89"/>
      <c r="C27" s="89"/>
      <c r="D27" s="89"/>
      <c r="E27" s="89"/>
      <c r="F27" s="89"/>
      <c r="G27" s="89"/>
      <c r="H27" s="102"/>
      <c r="I27" s="102"/>
      <c r="J27" s="102"/>
      <c r="K27" s="102"/>
      <c r="L27" s="132"/>
      <c r="M27" s="102"/>
      <c r="N27" s="102"/>
      <c r="O27" s="102"/>
      <c r="P27" s="89"/>
      <c r="Q27" s="89"/>
      <c r="R27" s="89"/>
      <c r="S27" s="89"/>
      <c r="T27" s="611"/>
      <c r="U27" s="611"/>
    </row>
    <row r="28" spans="1:21" ht="15.75">
      <c r="A28" s="83" t="s">
        <v>60</v>
      </c>
      <c r="B28" s="84">
        <v>2009</v>
      </c>
      <c r="C28" s="84">
        <v>2010</v>
      </c>
      <c r="D28" s="84">
        <v>2011</v>
      </c>
      <c r="E28" s="84" t="s">
        <v>1185</v>
      </c>
      <c r="F28" s="84">
        <v>2012</v>
      </c>
      <c r="G28" s="84" t="s">
        <v>2325</v>
      </c>
      <c r="H28" s="105" t="s">
        <v>2913</v>
      </c>
      <c r="I28" s="105" t="s">
        <v>3553</v>
      </c>
      <c r="J28" s="105" t="s">
        <v>4165</v>
      </c>
      <c r="K28" s="105" t="s">
        <v>4674</v>
      </c>
      <c r="L28" s="105" t="s">
        <v>4675</v>
      </c>
      <c r="M28" s="105" t="s">
        <v>5846</v>
      </c>
      <c r="N28" s="105" t="s">
        <v>6494</v>
      </c>
      <c r="O28" s="127" t="s">
        <v>6914</v>
      </c>
      <c r="P28" s="89"/>
      <c r="Q28" s="89"/>
      <c r="R28" s="89"/>
      <c r="S28" s="89"/>
      <c r="T28" s="611"/>
      <c r="U28" s="611"/>
    </row>
    <row r="29" spans="1:21" ht="15.75">
      <c r="A29" s="88" t="s">
        <v>2284</v>
      </c>
      <c r="B29" s="136"/>
      <c r="C29" s="136"/>
      <c r="D29" s="136"/>
      <c r="E29" s="136"/>
      <c r="F29" s="137">
        <v>5602628</v>
      </c>
      <c r="G29" s="136">
        <v>0</v>
      </c>
      <c r="H29" s="1038">
        <v>5627235</v>
      </c>
      <c r="I29" s="138">
        <v>0</v>
      </c>
      <c r="J29" s="116">
        <v>5659715</v>
      </c>
      <c r="K29" s="116">
        <v>0</v>
      </c>
      <c r="L29" s="116">
        <v>5707251</v>
      </c>
      <c r="M29" s="116">
        <v>0</v>
      </c>
      <c r="N29" s="116">
        <f>[9]Questionnaire!C90</f>
        <v>5720250</v>
      </c>
      <c r="O29" s="102"/>
      <c r="P29" s="89"/>
      <c r="Q29" s="89"/>
      <c r="R29" s="89"/>
      <c r="S29" s="89"/>
      <c r="T29" s="611"/>
      <c r="U29" s="611"/>
    </row>
    <row r="30" spans="1:21">
      <c r="A30" s="88" t="s">
        <v>61</v>
      </c>
      <c r="B30" s="156">
        <v>0</v>
      </c>
      <c r="C30" s="139">
        <v>0</v>
      </c>
      <c r="D30" s="139">
        <v>0.48700000000000004</v>
      </c>
      <c r="E30" s="139">
        <v>0.48700000000000004</v>
      </c>
      <c r="F30" s="139">
        <v>0.49</v>
      </c>
      <c r="G30" s="89" t="s">
        <v>2908</v>
      </c>
      <c r="H30" s="1026">
        <v>0.49</v>
      </c>
      <c r="I30" s="102" t="s">
        <v>2908</v>
      </c>
      <c r="J30" s="119">
        <v>0.48</v>
      </c>
      <c r="K30" s="102" t="s">
        <v>2908</v>
      </c>
      <c r="L30" s="119">
        <v>0.49719999999999998</v>
      </c>
      <c r="M30" s="102" t="s">
        <v>2908</v>
      </c>
      <c r="N30" s="119">
        <f>[9]Questionnaire!C81</f>
        <v>0.49719999999999998</v>
      </c>
      <c r="O30" s="102" t="s">
        <v>2908</v>
      </c>
      <c r="P30" s="89"/>
      <c r="Q30" s="89"/>
      <c r="R30" s="89"/>
      <c r="S30" s="89"/>
      <c r="T30" s="611"/>
      <c r="U30" s="611"/>
    </row>
    <row r="31" spans="1:21">
      <c r="A31" s="88" t="s">
        <v>62</v>
      </c>
      <c r="B31" s="156">
        <v>0</v>
      </c>
      <c r="C31" s="139">
        <v>0</v>
      </c>
      <c r="D31" s="139">
        <v>0.51300000000000001</v>
      </c>
      <c r="E31" s="139">
        <v>0.51300000000000001</v>
      </c>
      <c r="F31" s="139">
        <v>0.51</v>
      </c>
      <c r="G31" s="89" t="s">
        <v>2908</v>
      </c>
      <c r="H31" s="1026">
        <v>0.51</v>
      </c>
      <c r="I31" s="102" t="s">
        <v>2908</v>
      </c>
      <c r="J31" s="119">
        <v>0.52</v>
      </c>
      <c r="K31" s="102" t="s">
        <v>2908</v>
      </c>
      <c r="L31" s="119">
        <v>0.50280000000000002</v>
      </c>
      <c r="M31" s="102" t="s">
        <v>2908</v>
      </c>
      <c r="N31" s="119">
        <f>[9]Questionnaire!C82</f>
        <v>0.50280000000000002</v>
      </c>
      <c r="O31" s="102" t="s">
        <v>2908</v>
      </c>
      <c r="P31" s="89"/>
      <c r="Q31" s="89"/>
      <c r="R31" s="89"/>
      <c r="S31" s="89"/>
      <c r="T31" s="611"/>
      <c r="U31" s="611"/>
    </row>
    <row r="32" spans="1:21">
      <c r="A32" s="88" t="s">
        <v>92</v>
      </c>
      <c r="B32" s="156">
        <v>0</v>
      </c>
      <c r="C32" s="139">
        <v>0.17</v>
      </c>
      <c r="D32" s="139">
        <v>0.16574894095150397</v>
      </c>
      <c r="E32" s="139">
        <v>0.16574894095150397</v>
      </c>
      <c r="F32" s="139">
        <v>6.4000000000000001E-2</v>
      </c>
      <c r="G32" s="89" t="s">
        <v>2908</v>
      </c>
      <c r="H32" s="1026">
        <v>0.21</v>
      </c>
      <c r="I32" s="102" t="s">
        <v>2908</v>
      </c>
      <c r="J32" s="119">
        <v>0.06</v>
      </c>
      <c r="K32" s="102" t="s">
        <v>2908</v>
      </c>
      <c r="L32" s="119">
        <v>0.16800000000000001</v>
      </c>
      <c r="M32" s="102" t="s">
        <v>2908</v>
      </c>
      <c r="N32" s="119">
        <f>[9]Questionnaire!C84</f>
        <v>0.16800000000000001</v>
      </c>
      <c r="O32" s="102" t="s">
        <v>2908</v>
      </c>
      <c r="P32" s="89"/>
      <c r="Q32" s="89"/>
      <c r="R32" s="89"/>
      <c r="S32" s="89"/>
      <c r="T32" s="611"/>
      <c r="U32" s="611"/>
    </row>
    <row r="33" spans="1:27">
      <c r="A33" s="88" t="s">
        <v>93</v>
      </c>
      <c r="B33" s="156">
        <v>0</v>
      </c>
      <c r="C33" s="139">
        <v>0.08</v>
      </c>
      <c r="D33" s="139">
        <v>7.6167744907145701E-2</v>
      </c>
      <c r="E33" s="139">
        <v>7.6167744907145701E-2</v>
      </c>
      <c r="F33" s="139">
        <v>6.0999999999999999E-2</v>
      </c>
      <c r="G33" s="89" t="s">
        <v>2908</v>
      </c>
      <c r="H33" s="1026">
        <v>4.6591889559965488E-2</v>
      </c>
      <c r="I33" s="102" t="s">
        <v>2908</v>
      </c>
      <c r="J33" s="119">
        <v>0.05</v>
      </c>
      <c r="K33" s="102" t="s">
        <v>2908</v>
      </c>
      <c r="L33" s="119">
        <v>3.5999999999999997E-2</v>
      </c>
      <c r="M33" s="102" t="s">
        <v>2908</v>
      </c>
      <c r="N33" s="119">
        <f>[9]Questionnaire!C85</f>
        <v>3.5999999999999997E-2</v>
      </c>
      <c r="O33" s="102" t="s">
        <v>2908</v>
      </c>
      <c r="P33" s="89"/>
      <c r="Q33" s="89"/>
      <c r="R33" s="89"/>
      <c r="S33" s="89"/>
      <c r="T33" s="611"/>
      <c r="U33" s="611"/>
    </row>
    <row r="34" spans="1:27">
      <c r="A34" s="88" t="s">
        <v>63</v>
      </c>
      <c r="B34" s="156">
        <v>0</v>
      </c>
      <c r="C34" s="139">
        <v>0.32</v>
      </c>
      <c r="D34" s="139">
        <v>0.30968881072517801</v>
      </c>
      <c r="E34" s="139">
        <v>0.30968881072517801</v>
      </c>
      <c r="F34" s="139">
        <v>0.32299999999999995</v>
      </c>
      <c r="G34" s="89" t="s">
        <v>2908</v>
      </c>
      <c r="H34" s="1026">
        <v>0.27</v>
      </c>
      <c r="I34" s="102" t="s">
        <v>2908</v>
      </c>
      <c r="J34" s="119">
        <v>0.33</v>
      </c>
      <c r="K34" s="102" t="s">
        <v>2908</v>
      </c>
      <c r="L34" s="119">
        <v>0.21299999999999999</v>
      </c>
      <c r="M34" s="102" t="s">
        <v>2908</v>
      </c>
      <c r="N34" s="119">
        <f>[9]Questionnaire!C86</f>
        <v>0.21299999999999999</v>
      </c>
      <c r="O34" s="102" t="s">
        <v>2908</v>
      </c>
      <c r="P34" s="89"/>
      <c r="Q34" s="89"/>
      <c r="R34" s="89"/>
      <c r="S34" s="89"/>
      <c r="T34" s="611"/>
      <c r="U34" s="611"/>
    </row>
    <row r="35" spans="1:27">
      <c r="A35" s="88" t="s">
        <v>64</v>
      </c>
      <c r="B35" s="156">
        <v>0</v>
      </c>
      <c r="C35" s="139">
        <v>0.23</v>
      </c>
      <c r="D35" s="139">
        <v>0.229431428790766</v>
      </c>
      <c r="E35" s="139">
        <v>0.229431428790766</v>
      </c>
      <c r="F35" s="139">
        <v>0.27800000000000002</v>
      </c>
      <c r="G35" s="89" t="s">
        <v>2908</v>
      </c>
      <c r="H35" s="1026">
        <v>0.21</v>
      </c>
      <c r="I35" s="102" t="s">
        <v>2908</v>
      </c>
      <c r="J35" s="119">
        <v>0.25</v>
      </c>
      <c r="K35" s="102" t="s">
        <v>2908</v>
      </c>
      <c r="L35" s="119">
        <v>0.20100000000000001</v>
      </c>
      <c r="M35" s="102" t="s">
        <v>2908</v>
      </c>
      <c r="N35" s="119">
        <f>[9]Questionnaire!C87</f>
        <v>0.20100000000000001</v>
      </c>
      <c r="O35" s="102" t="s">
        <v>2908</v>
      </c>
      <c r="P35" s="89"/>
      <c r="Q35" s="89"/>
      <c r="R35" s="89"/>
      <c r="S35" s="89"/>
      <c r="T35" s="611"/>
      <c r="U35" s="611"/>
    </row>
    <row r="36" spans="1:27">
      <c r="A36" s="88" t="s">
        <v>703</v>
      </c>
      <c r="B36" s="156">
        <v>0</v>
      </c>
      <c r="C36" s="139">
        <v>0.21</v>
      </c>
      <c r="D36" s="139">
        <v>0.21896307462540701</v>
      </c>
      <c r="E36" s="139">
        <v>0.21896307462540701</v>
      </c>
      <c r="F36" s="139">
        <v>0.27300000000000002</v>
      </c>
      <c r="G36" s="89" t="s">
        <v>2908</v>
      </c>
      <c r="H36" s="1026">
        <v>0.26</v>
      </c>
      <c r="I36" s="102" t="s">
        <v>2908</v>
      </c>
      <c r="J36" s="119">
        <v>0.31</v>
      </c>
      <c r="K36" s="102" t="s">
        <v>2908</v>
      </c>
      <c r="L36" s="119">
        <v>0.38100000000000001</v>
      </c>
      <c r="M36" s="102" t="s">
        <v>2908</v>
      </c>
      <c r="N36" s="119">
        <f>[9]Questionnaire!C88</f>
        <v>0.38100000000000001</v>
      </c>
      <c r="O36" s="102" t="s">
        <v>2908</v>
      </c>
      <c r="P36" s="89"/>
      <c r="Q36" s="89"/>
      <c r="R36" s="89"/>
      <c r="S36" s="89"/>
      <c r="T36" s="611"/>
      <c r="U36" s="611"/>
    </row>
    <row r="37" spans="1:27" ht="15.75">
      <c r="A37" s="126"/>
      <c r="B37" s="89"/>
      <c r="C37" s="89"/>
      <c r="D37" s="89"/>
      <c r="E37" s="89"/>
      <c r="F37" s="89"/>
      <c r="G37" s="89"/>
      <c r="H37" s="102"/>
      <c r="I37" s="102"/>
      <c r="J37" s="102"/>
      <c r="K37" s="102"/>
      <c r="L37" s="132"/>
      <c r="M37" s="102"/>
      <c r="N37" s="102"/>
      <c r="O37" s="102"/>
      <c r="P37" s="89"/>
      <c r="Q37" s="89"/>
      <c r="R37" s="89"/>
      <c r="S37" s="89"/>
      <c r="T37" s="611"/>
      <c r="U37" s="611"/>
    </row>
    <row r="38" spans="1:27" ht="31.5">
      <c r="A38" s="83" t="s">
        <v>67</v>
      </c>
      <c r="B38" s="84">
        <v>2009</v>
      </c>
      <c r="C38" s="84">
        <v>2010</v>
      </c>
      <c r="D38" s="84">
        <v>2011</v>
      </c>
      <c r="E38" s="84" t="s">
        <v>1185</v>
      </c>
      <c r="F38" s="84">
        <v>2012</v>
      </c>
      <c r="G38" s="84" t="s">
        <v>2325</v>
      </c>
      <c r="H38" s="105" t="s">
        <v>2913</v>
      </c>
      <c r="I38" s="105" t="s">
        <v>3553</v>
      </c>
      <c r="J38" s="105" t="s">
        <v>4165</v>
      </c>
      <c r="K38" s="105" t="s">
        <v>4674</v>
      </c>
      <c r="L38" s="105" t="s">
        <v>4675</v>
      </c>
      <c r="M38" s="105" t="s">
        <v>5846</v>
      </c>
      <c r="N38" s="105" t="s">
        <v>6494</v>
      </c>
      <c r="O38" s="127" t="s">
        <v>6914</v>
      </c>
      <c r="P38" s="89"/>
      <c r="Q38" s="89"/>
      <c r="R38" s="89"/>
      <c r="S38" s="89"/>
      <c r="T38" s="611"/>
      <c r="U38" s="611"/>
    </row>
    <row r="39" spans="1:27" ht="30">
      <c r="A39" s="126"/>
      <c r="B39" s="156">
        <v>0</v>
      </c>
      <c r="C39" s="168" t="s">
        <v>121</v>
      </c>
      <c r="D39" s="168" t="s">
        <v>121</v>
      </c>
      <c r="E39" s="168" t="s">
        <v>121</v>
      </c>
      <c r="F39" s="168" t="s">
        <v>121</v>
      </c>
      <c r="G39" s="89" t="s">
        <v>2908</v>
      </c>
      <c r="H39" s="168" t="s">
        <v>121</v>
      </c>
      <c r="I39" s="102" t="s">
        <v>2908</v>
      </c>
      <c r="J39" s="160" t="s">
        <v>121</v>
      </c>
      <c r="K39" s="102" t="s">
        <v>2908</v>
      </c>
      <c r="L39" s="108" t="s">
        <v>121</v>
      </c>
      <c r="M39" s="102" t="s">
        <v>2908</v>
      </c>
      <c r="N39" s="102" t="str">
        <f>[9]Questionnaire!B96</f>
        <v>Less than 5 times per year</v>
      </c>
      <c r="O39" s="102" t="s">
        <v>2908</v>
      </c>
      <c r="P39" s="89"/>
      <c r="Q39" s="89"/>
      <c r="R39" s="89"/>
      <c r="S39" s="89"/>
      <c r="T39" s="611"/>
      <c r="U39" s="611"/>
    </row>
    <row r="40" spans="1:27">
      <c r="A40" s="126"/>
      <c r="B40" s="89"/>
      <c r="C40" s="89"/>
      <c r="D40" s="89"/>
      <c r="E40" s="89"/>
      <c r="F40" s="89"/>
      <c r="G40" s="89"/>
      <c r="H40" s="102"/>
      <c r="I40" s="102"/>
      <c r="J40" s="102"/>
      <c r="K40" s="102"/>
      <c r="L40" s="102"/>
      <c r="M40" s="102"/>
      <c r="N40" s="102"/>
      <c r="O40" s="102"/>
      <c r="P40" s="89"/>
      <c r="Q40" s="89"/>
      <c r="R40" s="89"/>
      <c r="S40" s="89"/>
      <c r="T40" s="611"/>
      <c r="U40" s="611"/>
    </row>
    <row r="41" spans="1:27" ht="15.75">
      <c r="A41" s="126"/>
      <c r="B41" s="89"/>
      <c r="C41" s="89"/>
      <c r="D41" s="89"/>
      <c r="E41" s="89"/>
      <c r="F41" s="89"/>
      <c r="G41" s="89"/>
      <c r="H41" s="102"/>
      <c r="I41" s="102"/>
      <c r="J41" s="102"/>
      <c r="K41" s="102"/>
      <c r="L41" s="132"/>
      <c r="M41" s="102"/>
      <c r="N41" s="102"/>
      <c r="O41" s="102"/>
      <c r="P41" s="89"/>
      <c r="Q41" s="89"/>
      <c r="R41" s="89"/>
      <c r="S41" s="89"/>
      <c r="T41" s="611"/>
      <c r="U41" s="611"/>
    </row>
    <row r="42" spans="1:27" ht="15.75">
      <c r="A42" s="83" t="s">
        <v>94</v>
      </c>
      <c r="B42" s="84">
        <v>2009</v>
      </c>
      <c r="C42" s="84">
        <v>2010</v>
      </c>
      <c r="D42" s="84">
        <v>2011</v>
      </c>
      <c r="E42" s="84" t="s">
        <v>1185</v>
      </c>
      <c r="F42" s="84">
        <v>2012</v>
      </c>
      <c r="G42" s="84" t="s">
        <v>2325</v>
      </c>
      <c r="H42" s="105" t="s">
        <v>2913</v>
      </c>
      <c r="I42" s="105" t="s">
        <v>3553</v>
      </c>
      <c r="J42" s="105" t="s">
        <v>4165</v>
      </c>
      <c r="K42" s="105" t="s">
        <v>4674</v>
      </c>
      <c r="L42" s="105" t="s">
        <v>4675</v>
      </c>
      <c r="M42" s="105" t="s">
        <v>5846</v>
      </c>
      <c r="N42" s="105" t="s">
        <v>6494</v>
      </c>
      <c r="O42" s="127" t="s">
        <v>6914</v>
      </c>
      <c r="P42" s="89"/>
      <c r="Q42" s="89"/>
      <c r="R42" s="89"/>
      <c r="S42" s="89"/>
      <c r="T42" s="611"/>
      <c r="U42" s="611"/>
    </row>
    <row r="43" spans="1:27" ht="30">
      <c r="A43" s="88" t="s">
        <v>66</v>
      </c>
      <c r="B43" s="156">
        <v>0</v>
      </c>
      <c r="C43" s="139">
        <v>0.01</v>
      </c>
      <c r="D43" s="139">
        <v>0.01</v>
      </c>
      <c r="E43" s="139">
        <v>0.01</v>
      </c>
      <c r="F43" s="139">
        <v>0.01</v>
      </c>
      <c r="G43" s="89" t="s">
        <v>2908</v>
      </c>
      <c r="H43" s="1026">
        <v>1.0999999999999999E-2</v>
      </c>
      <c r="I43" s="102" t="s">
        <v>2908</v>
      </c>
      <c r="J43" s="140">
        <v>1.2E-2</v>
      </c>
      <c r="K43" s="102" t="s">
        <v>2908</v>
      </c>
      <c r="L43" s="139">
        <v>0.01</v>
      </c>
      <c r="M43" s="102" t="s">
        <v>2908</v>
      </c>
      <c r="N43" s="102"/>
      <c r="O43" s="120">
        <f>[37]Questionnaire!C126</f>
        <v>1.4999999999999999E-2</v>
      </c>
      <c r="P43" s="89"/>
      <c r="Q43" s="89"/>
      <c r="R43" s="89"/>
      <c r="S43" s="89"/>
      <c r="T43" s="611"/>
      <c r="U43" s="611"/>
    </row>
    <row r="44" spans="1:27" ht="15.75">
      <c r="A44" s="126"/>
      <c r="B44" s="125"/>
      <c r="C44" s="125"/>
      <c r="D44" s="125"/>
      <c r="E44" s="125"/>
      <c r="F44" s="125"/>
      <c r="G44" s="125"/>
      <c r="H44" s="121"/>
      <c r="I44" s="121"/>
      <c r="J44" s="121"/>
      <c r="K44" s="102"/>
      <c r="L44" s="159"/>
      <c r="M44" s="102"/>
      <c r="N44" s="102"/>
      <c r="O44" s="102"/>
      <c r="P44" s="89"/>
      <c r="Q44" s="89"/>
      <c r="R44" s="89"/>
      <c r="S44" s="89"/>
      <c r="T44" s="611"/>
      <c r="U44" s="611"/>
    </row>
    <row r="45" spans="1:27">
      <c r="A45" s="126"/>
      <c r="B45" s="89"/>
      <c r="C45" s="89"/>
      <c r="D45" s="89"/>
      <c r="E45" s="89"/>
      <c r="F45" s="89"/>
      <c r="G45" s="89"/>
      <c r="H45" s="102"/>
      <c r="I45" s="102"/>
      <c r="J45" s="102"/>
      <c r="K45" s="102"/>
      <c r="L45" s="110"/>
      <c r="M45" s="102"/>
      <c r="N45" s="102"/>
      <c r="O45" s="102"/>
      <c r="P45" s="89"/>
      <c r="Q45" s="89"/>
      <c r="R45" s="89"/>
      <c r="S45" s="89"/>
      <c r="T45" s="611"/>
      <c r="U45" s="611"/>
    </row>
    <row r="46" spans="1:27">
      <c r="A46" s="126"/>
      <c r="B46" s="89"/>
      <c r="C46" s="89"/>
      <c r="D46" s="89"/>
      <c r="E46" s="89"/>
      <c r="F46" s="89"/>
      <c r="G46" s="89"/>
      <c r="H46" s="102"/>
      <c r="I46" s="102"/>
      <c r="J46" s="102"/>
      <c r="K46" s="102"/>
      <c r="L46" s="102"/>
      <c r="M46" s="102"/>
      <c r="N46" s="102"/>
      <c r="O46" s="102"/>
      <c r="P46" s="89"/>
      <c r="Q46" s="89"/>
      <c r="R46" s="89"/>
      <c r="S46" s="89"/>
      <c r="T46" s="611"/>
      <c r="U46" s="611"/>
    </row>
    <row r="47" spans="1:27" ht="31.5">
      <c r="A47" s="83" t="s">
        <v>2288</v>
      </c>
      <c r="B47" s="84">
        <v>2009</v>
      </c>
      <c r="C47" s="84">
        <v>2010</v>
      </c>
      <c r="D47" s="84">
        <v>2011</v>
      </c>
      <c r="E47" s="84" t="s">
        <v>2953</v>
      </c>
      <c r="F47" s="84" t="s">
        <v>2915</v>
      </c>
      <c r="G47" s="84" t="s">
        <v>2954</v>
      </c>
      <c r="H47" s="105" t="s">
        <v>2917</v>
      </c>
      <c r="I47" s="105" t="s">
        <v>2955</v>
      </c>
      <c r="J47" s="84" t="s">
        <v>2919</v>
      </c>
      <c r="K47" s="84" t="s">
        <v>2956</v>
      </c>
      <c r="L47" s="84" t="s">
        <v>2921</v>
      </c>
      <c r="M47" s="84" t="s">
        <v>3652</v>
      </c>
      <c r="N47" s="84" t="s">
        <v>3556</v>
      </c>
      <c r="O47" s="84" t="s">
        <v>4258</v>
      </c>
      <c r="P47" s="84" t="s">
        <v>4168</v>
      </c>
      <c r="Q47" s="84" t="s">
        <v>5348</v>
      </c>
      <c r="R47" s="84" t="s">
        <v>5169</v>
      </c>
      <c r="S47" s="905" t="s">
        <v>5349</v>
      </c>
      <c r="T47" s="906" t="s">
        <v>5171</v>
      </c>
      <c r="U47" s="84" t="s">
        <v>5871</v>
      </c>
      <c r="V47" s="84" t="s">
        <v>5848</v>
      </c>
      <c r="W47" s="1368"/>
      <c r="X47" s="84" t="s">
        <v>6633</v>
      </c>
      <c r="Y47" s="84" t="s">
        <v>5877</v>
      </c>
      <c r="Z47" s="142" t="s">
        <v>7172</v>
      </c>
      <c r="AA47" s="142" t="s">
        <v>6983</v>
      </c>
    </row>
    <row r="48" spans="1:27" ht="45">
      <c r="A48" s="88" t="s">
        <v>46</v>
      </c>
      <c r="B48" s="1062">
        <v>0</v>
      </c>
      <c r="C48" s="1062">
        <v>0</v>
      </c>
      <c r="D48" s="1062">
        <v>0</v>
      </c>
      <c r="E48" s="194">
        <v>1304000</v>
      </c>
      <c r="F48" s="1062">
        <v>225812.59632535023</v>
      </c>
      <c r="G48" s="194">
        <v>2400000</v>
      </c>
      <c r="H48" s="1063">
        <v>414314.56833600911</v>
      </c>
      <c r="I48" s="195">
        <v>1680000</v>
      </c>
      <c r="J48" s="1062">
        <v>302528.2719873226</v>
      </c>
      <c r="K48" s="194">
        <v>2500000</v>
      </c>
      <c r="L48" s="1062">
        <v>460354.28866055317</v>
      </c>
      <c r="M48" s="194">
        <v>267000</v>
      </c>
      <c r="N48" s="1062">
        <v>48872.455703616928</v>
      </c>
      <c r="O48" s="194">
        <v>1426000</v>
      </c>
      <c r="P48" s="1051">
        <v>214114.11411411411</v>
      </c>
      <c r="Q48" s="194">
        <v>729000</v>
      </c>
      <c r="R48" s="184">
        <v>108880</v>
      </c>
      <c r="S48" s="1064">
        <v>0</v>
      </c>
      <c r="T48" s="1025">
        <v>0</v>
      </c>
      <c r="U48" s="194">
        <v>1229400</v>
      </c>
      <c r="V48" s="184">
        <v>184416</v>
      </c>
      <c r="W48" s="107" t="s">
        <v>6592</v>
      </c>
      <c r="X48" s="194">
        <f>[9]Questionnaire!D108</f>
        <v>0</v>
      </c>
      <c r="Y48" s="184">
        <f>[9]Questionnaire!E108</f>
        <v>0</v>
      </c>
      <c r="Z48" s="194">
        <f>[37]Questionnaire!C79</f>
        <v>1140860</v>
      </c>
      <c r="AA48" s="184">
        <f>[37]Questionnaire!D79</f>
        <v>182537.60000000001</v>
      </c>
    </row>
    <row r="49" spans="1:27" ht="30">
      <c r="A49" s="88" t="s">
        <v>47</v>
      </c>
      <c r="B49" s="1062">
        <v>0</v>
      </c>
      <c r="C49" s="1062">
        <v>170236.53</v>
      </c>
      <c r="D49" s="1062">
        <v>37380</v>
      </c>
      <c r="E49" s="194">
        <v>33600</v>
      </c>
      <c r="F49" s="1062">
        <v>5818.484077094914</v>
      </c>
      <c r="G49" s="194">
        <v>500000</v>
      </c>
      <c r="H49" s="1063">
        <v>86315.535070001904</v>
      </c>
      <c r="I49" s="195">
        <v>100000</v>
      </c>
      <c r="J49" s="1062">
        <v>18007.63523734063</v>
      </c>
      <c r="K49" s="194">
        <v>0</v>
      </c>
      <c r="L49" s="1062">
        <v>0</v>
      </c>
      <c r="M49" s="194">
        <v>0</v>
      </c>
      <c r="N49" s="1062">
        <v>0</v>
      </c>
      <c r="O49" s="194">
        <v>16000</v>
      </c>
      <c r="P49" s="1051">
        <v>2402.4024024024025</v>
      </c>
      <c r="Q49" s="194">
        <v>0</v>
      </c>
      <c r="R49" s="184">
        <v>0</v>
      </c>
      <c r="S49" s="1064">
        <v>0</v>
      </c>
      <c r="T49" s="1025">
        <v>0</v>
      </c>
      <c r="U49" s="194">
        <v>0</v>
      </c>
      <c r="V49" s="184">
        <v>0</v>
      </c>
      <c r="W49" s="107" t="s">
        <v>6593</v>
      </c>
      <c r="X49" s="194">
        <f>[9]Questionnaire!D109</f>
        <v>0</v>
      </c>
      <c r="Y49" s="184">
        <f>[9]Questionnaire!E109</f>
        <v>0</v>
      </c>
      <c r="Z49" s="194">
        <f>[37]Questionnaire!C80</f>
        <v>0</v>
      </c>
      <c r="AA49" s="184">
        <f>[37]Questionnaire!D80</f>
        <v>0</v>
      </c>
    </row>
    <row r="50" spans="1:27">
      <c r="A50" s="88" t="s">
        <v>48</v>
      </c>
      <c r="B50" s="1062">
        <v>0</v>
      </c>
      <c r="C50" s="1062">
        <v>0</v>
      </c>
      <c r="D50" s="1062">
        <v>0</v>
      </c>
      <c r="E50" s="194">
        <v>0</v>
      </c>
      <c r="F50" s="1062">
        <v>0</v>
      </c>
      <c r="G50" s="194">
        <v>0</v>
      </c>
      <c r="H50" s="1063">
        <v>0</v>
      </c>
      <c r="I50" s="195">
        <v>0</v>
      </c>
      <c r="J50" s="1062">
        <v>0</v>
      </c>
      <c r="K50" s="194">
        <v>0</v>
      </c>
      <c r="L50" s="1062">
        <v>0</v>
      </c>
      <c r="M50" s="194">
        <v>0</v>
      </c>
      <c r="N50" s="1062">
        <v>0</v>
      </c>
      <c r="O50" s="194">
        <v>0</v>
      </c>
      <c r="P50" s="1051">
        <v>0</v>
      </c>
      <c r="Q50" s="194">
        <v>0</v>
      </c>
      <c r="R50" s="184">
        <v>0</v>
      </c>
      <c r="S50" s="1064" t="s">
        <v>1530</v>
      </c>
      <c r="T50" s="1025" t="s">
        <v>1530</v>
      </c>
      <c r="U50" s="194" t="s">
        <v>1530</v>
      </c>
      <c r="V50" s="184" t="s">
        <v>1530</v>
      </c>
      <c r="W50" s="107" t="s">
        <v>5190</v>
      </c>
      <c r="X50" s="194">
        <f>[9]Questionnaire!D110</f>
        <v>0</v>
      </c>
      <c r="Y50" s="184">
        <f>[9]Questionnaire!E110</f>
        <v>0</v>
      </c>
      <c r="Z50" s="194">
        <f>[37]Questionnaire!C81</f>
        <v>945584.63</v>
      </c>
      <c r="AA50" s="184">
        <f>[37]Questionnaire!D81</f>
        <v>151293.54080000002</v>
      </c>
    </row>
    <row r="51" spans="1:27">
      <c r="A51" s="88" t="s">
        <v>50</v>
      </c>
      <c r="B51" s="1062">
        <v>0</v>
      </c>
      <c r="C51" s="1062">
        <v>0</v>
      </c>
      <c r="D51" s="1062">
        <v>49261.419900000001</v>
      </c>
      <c r="E51" s="194">
        <v>0</v>
      </c>
      <c r="F51" s="1062">
        <v>0</v>
      </c>
      <c r="G51" s="194">
        <v>0</v>
      </c>
      <c r="H51" s="1063">
        <v>0</v>
      </c>
      <c r="I51" s="195">
        <v>0</v>
      </c>
      <c r="J51" s="1062">
        <v>0</v>
      </c>
      <c r="K51" s="194">
        <v>0</v>
      </c>
      <c r="L51" s="1062">
        <v>0</v>
      </c>
      <c r="M51" s="194">
        <v>0</v>
      </c>
      <c r="N51" s="1062">
        <v>0</v>
      </c>
      <c r="O51" s="194">
        <v>0</v>
      </c>
      <c r="P51" s="1051">
        <v>0</v>
      </c>
      <c r="Q51" s="194">
        <v>0</v>
      </c>
      <c r="R51" s="184">
        <v>0</v>
      </c>
      <c r="S51" s="1061">
        <v>2684000</v>
      </c>
      <c r="T51" s="1024">
        <v>403003.00300300302</v>
      </c>
      <c r="U51" s="194">
        <v>0</v>
      </c>
      <c r="V51" s="184">
        <v>0</v>
      </c>
      <c r="W51" s="107" t="s">
        <v>6594</v>
      </c>
      <c r="X51" s="194">
        <f>[9]Questionnaire!D111</f>
        <v>0</v>
      </c>
      <c r="Y51" s="184">
        <f>[9]Questionnaire!E111</f>
        <v>0</v>
      </c>
      <c r="Z51" s="194">
        <f>[37]Questionnaire!C82</f>
        <v>0</v>
      </c>
      <c r="AA51" s="184">
        <f>[37]Questionnaire!D82</f>
        <v>0</v>
      </c>
    </row>
    <row r="52" spans="1:27" ht="30">
      <c r="A52" s="88" t="s">
        <v>51</v>
      </c>
      <c r="B52" s="1062">
        <v>0</v>
      </c>
      <c r="C52" s="1062">
        <v>0</v>
      </c>
      <c r="D52" s="1062">
        <v>0</v>
      </c>
      <c r="E52" s="194">
        <v>0</v>
      </c>
      <c r="F52" s="1062">
        <v>0</v>
      </c>
      <c r="G52" s="194">
        <v>0</v>
      </c>
      <c r="H52" s="1063">
        <v>0</v>
      </c>
      <c r="I52" s="195">
        <v>0</v>
      </c>
      <c r="J52" s="1062">
        <v>0</v>
      </c>
      <c r="K52" s="194">
        <v>0</v>
      </c>
      <c r="L52" s="1062">
        <v>0</v>
      </c>
      <c r="M52" s="194">
        <v>0</v>
      </c>
      <c r="N52" s="1062">
        <v>0</v>
      </c>
      <c r="O52" s="194">
        <v>0</v>
      </c>
      <c r="P52" s="1051">
        <v>0</v>
      </c>
      <c r="Q52" s="194">
        <v>0</v>
      </c>
      <c r="R52" s="184">
        <v>0</v>
      </c>
      <c r="S52" s="1061" t="s">
        <v>1530</v>
      </c>
      <c r="T52" s="1024" t="s">
        <v>1530</v>
      </c>
      <c r="U52" s="194" t="s">
        <v>1530</v>
      </c>
      <c r="V52" s="184" t="s">
        <v>1530</v>
      </c>
      <c r="W52" s="107" t="s">
        <v>6500</v>
      </c>
      <c r="X52" s="194">
        <f>[9]Questionnaire!D112</f>
        <v>0</v>
      </c>
      <c r="Y52" s="184">
        <f>[9]Questionnaire!E112</f>
        <v>0</v>
      </c>
      <c r="Z52" s="194">
        <f>[37]Questionnaire!C83</f>
        <v>0</v>
      </c>
      <c r="AA52" s="184">
        <f>[37]Questionnaire!D83</f>
        <v>0</v>
      </c>
    </row>
    <row r="53" spans="1:27">
      <c r="A53" s="88" t="s">
        <v>5176</v>
      </c>
      <c r="B53" s="1062"/>
      <c r="C53" s="1062"/>
      <c r="D53" s="1062"/>
      <c r="E53" s="194"/>
      <c r="F53" s="1062"/>
      <c r="G53" s="194"/>
      <c r="H53" s="1063"/>
      <c r="I53" s="195"/>
      <c r="J53" s="1062"/>
      <c r="K53" s="194"/>
      <c r="L53" s="1062"/>
      <c r="M53" s="194"/>
      <c r="N53" s="1062"/>
      <c r="O53" s="194"/>
      <c r="P53" s="1051"/>
      <c r="Q53" s="194"/>
      <c r="R53" s="184"/>
      <c r="S53" s="1061">
        <v>0</v>
      </c>
      <c r="T53" s="1024">
        <v>0</v>
      </c>
      <c r="U53" s="194">
        <v>0</v>
      </c>
      <c r="V53" s="184">
        <v>0</v>
      </c>
      <c r="W53" s="107" t="s">
        <v>49</v>
      </c>
      <c r="X53" s="194">
        <f>[9]Questionnaire!D113</f>
        <v>0</v>
      </c>
      <c r="Y53" s="184">
        <f>[9]Questionnaire!E113</f>
        <v>0</v>
      </c>
      <c r="Z53" s="194">
        <f>[37]Questionnaire!C84</f>
        <v>0</v>
      </c>
      <c r="AA53" s="184">
        <f>[37]Questionnaire!D84</f>
        <v>0</v>
      </c>
    </row>
    <row r="54" spans="1:27">
      <c r="A54" s="88" t="s">
        <v>5177</v>
      </c>
      <c r="B54" s="1062"/>
      <c r="C54" s="1062"/>
      <c r="D54" s="1062"/>
      <c r="E54" s="194"/>
      <c r="F54" s="1062"/>
      <c r="G54" s="194"/>
      <c r="H54" s="1063"/>
      <c r="I54" s="195"/>
      <c r="J54" s="1062"/>
      <c r="K54" s="194"/>
      <c r="L54" s="1062"/>
      <c r="M54" s="194"/>
      <c r="N54" s="1062"/>
      <c r="O54" s="194"/>
      <c r="P54" s="1051"/>
      <c r="Q54" s="194"/>
      <c r="R54" s="184"/>
      <c r="S54" s="1061">
        <v>1802880</v>
      </c>
      <c r="T54" s="1024">
        <v>270702.70270270272</v>
      </c>
      <c r="U54" s="194">
        <v>1338399</v>
      </c>
      <c r="V54" s="184">
        <v>200760</v>
      </c>
      <c r="W54" s="107"/>
      <c r="X54" s="194">
        <f>[9]Questionnaire!D114</f>
        <v>0</v>
      </c>
      <c r="Y54" s="184">
        <f>[9]Questionnaire!E114</f>
        <v>0</v>
      </c>
      <c r="Z54" s="194">
        <f>[9]Questionnaire!F114</f>
        <v>0</v>
      </c>
      <c r="AA54" s="184">
        <f>[9]Questionnaire!G114</f>
        <v>0</v>
      </c>
    </row>
    <row r="55" spans="1:27">
      <c r="A55" s="88" t="s">
        <v>49</v>
      </c>
      <c r="B55" s="1062">
        <v>0</v>
      </c>
      <c r="C55" s="1062">
        <v>5353.35</v>
      </c>
      <c r="D55" s="1062">
        <v>0</v>
      </c>
      <c r="E55" s="194">
        <v>465000</v>
      </c>
      <c r="F55" s="1062">
        <v>80523.663566938543</v>
      </c>
      <c r="G55" s="194">
        <v>0</v>
      </c>
      <c r="H55" s="1063">
        <v>0</v>
      </c>
      <c r="I55" s="195">
        <v>600000</v>
      </c>
      <c r="J55" s="1062">
        <v>108045.81142404379</v>
      </c>
      <c r="K55" s="194">
        <v>0</v>
      </c>
      <c r="L55" s="1062">
        <v>0</v>
      </c>
      <c r="M55" s="194">
        <v>1977000</v>
      </c>
      <c r="N55" s="1062">
        <v>361875.8236930737</v>
      </c>
      <c r="O55" s="194">
        <v>1264000</v>
      </c>
      <c r="P55" s="1051">
        <v>189789.78978978979</v>
      </c>
      <c r="Q55" s="194">
        <v>1514150</v>
      </c>
      <c r="R55" s="184">
        <v>226145</v>
      </c>
      <c r="S55" s="1061">
        <v>0</v>
      </c>
      <c r="T55" s="1024">
        <v>0</v>
      </c>
      <c r="U55" s="194">
        <v>832223</v>
      </c>
      <c r="V55" s="184">
        <v>124833</v>
      </c>
      <c r="W55" s="107"/>
      <c r="X55" s="194">
        <f>[9]Questionnaire!D115</f>
        <v>0</v>
      </c>
      <c r="Y55" s="184">
        <f>[9]Questionnaire!E115</f>
        <v>0</v>
      </c>
      <c r="Z55" s="194">
        <f>[9]Questionnaire!F115</f>
        <v>0</v>
      </c>
      <c r="AA55" s="184">
        <f>[9]Questionnaire!G115</f>
        <v>0</v>
      </c>
    </row>
    <row r="56" spans="1:27">
      <c r="A56" s="88" t="s">
        <v>479</v>
      </c>
      <c r="B56" s="1062">
        <v>0</v>
      </c>
      <c r="C56" s="1062">
        <v>0</v>
      </c>
      <c r="D56" s="1062">
        <v>86641.419900000008</v>
      </c>
      <c r="E56" s="194">
        <v>1802600</v>
      </c>
      <c r="F56" s="1062">
        <v>312154.74396938365</v>
      </c>
      <c r="G56" s="194">
        <v>4500000</v>
      </c>
      <c r="H56" s="1063">
        <v>776839.81563001708</v>
      </c>
      <c r="I56" s="195">
        <v>2380000</v>
      </c>
      <c r="J56" s="1062">
        <v>428581.71864870703</v>
      </c>
      <c r="K56" s="194">
        <v>2500000</v>
      </c>
      <c r="L56" s="1062">
        <v>460354.28866055317</v>
      </c>
      <c r="M56" s="194">
        <v>2244000</v>
      </c>
      <c r="N56" s="1062">
        <v>410748.2793966906</v>
      </c>
      <c r="O56" s="194">
        <v>1442000</v>
      </c>
      <c r="P56" s="1051">
        <v>216516.51651651651</v>
      </c>
      <c r="Q56" s="194">
        <v>2243150</v>
      </c>
      <c r="R56" s="184">
        <v>335025</v>
      </c>
      <c r="S56" s="1061">
        <v>2684000</v>
      </c>
      <c r="T56" s="1024">
        <v>403003.00300300302</v>
      </c>
      <c r="U56" s="194">
        <f>SUM(U48:U55)</f>
        <v>3400022</v>
      </c>
      <c r="V56" s="184">
        <f>SUM(V48:V55)</f>
        <v>510009</v>
      </c>
      <c r="W56" s="107" t="s">
        <v>479</v>
      </c>
      <c r="X56" s="194">
        <f>SUM(X48:X55)</f>
        <v>0</v>
      </c>
      <c r="Y56" s="184">
        <f>SUM(Y48:Y55)</f>
        <v>0</v>
      </c>
      <c r="Z56" s="194">
        <f>[37]Questionnaire!C90</f>
        <v>2086444.63</v>
      </c>
      <c r="AA56" s="184">
        <f>[37]Questionnaire!D90</f>
        <v>333831.14079999999</v>
      </c>
    </row>
    <row r="57" spans="1:27">
      <c r="A57" s="126"/>
      <c r="B57" s="146"/>
      <c r="C57" s="125"/>
      <c r="D57" s="125"/>
      <c r="E57" s="125"/>
      <c r="F57" s="125"/>
      <c r="G57" s="125"/>
      <c r="H57" s="121"/>
      <c r="I57" s="121"/>
      <c r="J57" s="125"/>
      <c r="K57" s="125"/>
      <c r="L57" s="89"/>
      <c r="M57" s="89"/>
      <c r="N57" s="102"/>
      <c r="O57" s="102"/>
      <c r="P57" s="89"/>
      <c r="Q57" s="89"/>
      <c r="R57" s="89"/>
      <c r="S57" s="89"/>
      <c r="U57" s="611"/>
    </row>
    <row r="58" spans="1:27" ht="15.75">
      <c r="A58" s="83"/>
      <c r="B58" s="1460">
        <v>2010</v>
      </c>
      <c r="C58" s="1460"/>
      <c r="D58" s="1460">
        <v>2011</v>
      </c>
      <c r="E58" s="1460"/>
      <c r="F58" s="1460" t="s">
        <v>1185</v>
      </c>
      <c r="G58" s="1460"/>
      <c r="H58" s="1464">
        <v>2012</v>
      </c>
      <c r="I58" s="1464"/>
      <c r="J58" s="1460" t="s">
        <v>2325</v>
      </c>
      <c r="K58" s="1460"/>
      <c r="L58" s="1460" t="s">
        <v>2913</v>
      </c>
      <c r="M58" s="1460"/>
      <c r="N58" s="1460" t="s">
        <v>3553</v>
      </c>
      <c r="O58" s="1460"/>
      <c r="P58" s="1460" t="s">
        <v>4165</v>
      </c>
      <c r="Q58" s="1460"/>
      <c r="R58" s="1460" t="s">
        <v>4674</v>
      </c>
      <c r="S58" s="1460"/>
      <c r="T58" s="1465" t="s">
        <v>4675</v>
      </c>
      <c r="U58" s="1463"/>
      <c r="V58" s="1460" t="s">
        <v>5846</v>
      </c>
      <c r="W58" s="1460"/>
      <c r="X58" s="1460" t="s">
        <v>6494</v>
      </c>
      <c r="Y58" s="1460"/>
      <c r="Z58" s="1461" t="s">
        <v>6914</v>
      </c>
      <c r="AA58" s="1461"/>
    </row>
    <row r="59" spans="1:27" ht="15.75">
      <c r="A59" s="83" t="s">
        <v>2326</v>
      </c>
      <c r="B59" s="781" t="s">
        <v>95</v>
      </c>
      <c r="C59" s="781" t="s">
        <v>96</v>
      </c>
      <c r="D59" s="781" t="s">
        <v>95</v>
      </c>
      <c r="E59" s="781" t="s">
        <v>96</v>
      </c>
      <c r="F59" s="781" t="s">
        <v>95</v>
      </c>
      <c r="G59" s="781" t="s">
        <v>96</v>
      </c>
      <c r="H59" s="782" t="s">
        <v>95</v>
      </c>
      <c r="I59" s="782" t="s">
        <v>96</v>
      </c>
      <c r="J59" s="781" t="s">
        <v>95</v>
      </c>
      <c r="K59" s="781" t="s">
        <v>96</v>
      </c>
      <c r="L59" s="781" t="s">
        <v>95</v>
      </c>
      <c r="M59" s="781" t="s">
        <v>96</v>
      </c>
      <c r="N59" s="781" t="s">
        <v>95</v>
      </c>
      <c r="O59" s="781" t="s">
        <v>96</v>
      </c>
      <c r="P59" s="781" t="s">
        <v>95</v>
      </c>
      <c r="Q59" s="781" t="s">
        <v>96</v>
      </c>
      <c r="R59" s="781" t="s">
        <v>95</v>
      </c>
      <c r="S59" s="781" t="s">
        <v>96</v>
      </c>
      <c r="T59" s="1350" t="s">
        <v>95</v>
      </c>
      <c r="U59" s="1351" t="s">
        <v>96</v>
      </c>
      <c r="V59" s="1348" t="s">
        <v>95</v>
      </c>
      <c r="W59" s="1348" t="s">
        <v>96</v>
      </c>
      <c r="X59" s="1348" t="s">
        <v>95</v>
      </c>
      <c r="Y59" s="1348" t="s">
        <v>96</v>
      </c>
      <c r="Z59" s="786" t="s">
        <v>95</v>
      </c>
      <c r="AA59" s="786" t="s">
        <v>96</v>
      </c>
    </row>
    <row r="60" spans="1:27">
      <c r="A60" s="88" t="s">
        <v>2922</v>
      </c>
      <c r="B60" s="183">
        <v>0</v>
      </c>
      <c r="C60" s="867">
        <v>0</v>
      </c>
      <c r="D60" s="183">
        <v>0</v>
      </c>
      <c r="E60" s="867">
        <v>0</v>
      </c>
      <c r="F60" s="183">
        <v>0</v>
      </c>
      <c r="G60" s="867">
        <v>0</v>
      </c>
      <c r="H60" s="1042">
        <v>0</v>
      </c>
      <c r="I60" s="1041">
        <v>0</v>
      </c>
      <c r="J60" s="196" t="s">
        <v>2436</v>
      </c>
      <c r="K60" s="1059" t="s">
        <v>2444</v>
      </c>
      <c r="L60" s="196" t="s">
        <v>2436</v>
      </c>
      <c r="M60" s="1059" t="s">
        <v>355</v>
      </c>
      <c r="N60" s="1048" t="s">
        <v>3653</v>
      </c>
      <c r="O60" s="884" t="s">
        <v>2739</v>
      </c>
      <c r="P60" s="1048" t="s">
        <v>1919</v>
      </c>
      <c r="Q60" s="884" t="s">
        <v>618</v>
      </c>
      <c r="R60" s="612" t="s">
        <v>168</v>
      </c>
      <c r="S60" s="612" t="s">
        <v>533</v>
      </c>
      <c r="T60" s="1014" t="s">
        <v>4717</v>
      </c>
      <c r="U60" s="1013" t="s">
        <v>4718</v>
      </c>
      <c r="V60" s="81" t="str">
        <f>[36]Questionnaire!C86</f>
        <v>Mastercard</v>
      </c>
      <c r="W60" s="81" t="str">
        <f>[36]Questionnaire!D86</f>
        <v>Credit card</v>
      </c>
      <c r="X60" s="81" t="str">
        <f>[9]Questionnaire!C140</f>
        <v>Mastercard</v>
      </c>
      <c r="Y60" s="81" t="str">
        <f>[9]Questionnaire!D140</f>
        <v>Credit card</v>
      </c>
      <c r="Z60" s="81" t="str">
        <f>[37]Questionnaire!C110</f>
        <v>Turner</v>
      </c>
      <c r="AA60" s="81" t="str">
        <f>[37]Questionnaire!D110</f>
        <v>TV channel</v>
      </c>
    </row>
    <row r="61" spans="1:27">
      <c r="A61" s="88" t="s">
        <v>2923</v>
      </c>
      <c r="B61" s="183">
        <v>0</v>
      </c>
      <c r="C61" s="867">
        <v>0</v>
      </c>
      <c r="D61" s="183">
        <v>0</v>
      </c>
      <c r="E61" s="867">
        <v>0</v>
      </c>
      <c r="F61" s="183">
        <v>0</v>
      </c>
      <c r="G61" s="867">
        <v>0</v>
      </c>
      <c r="H61" s="1042">
        <v>0</v>
      </c>
      <c r="I61" s="1041">
        <v>0</v>
      </c>
      <c r="J61" s="196" t="s">
        <v>2437</v>
      </c>
      <c r="K61" s="1059" t="s">
        <v>194</v>
      </c>
      <c r="L61" s="196" t="s">
        <v>3171</v>
      </c>
      <c r="M61" s="1059" t="s">
        <v>550</v>
      </c>
      <c r="N61" s="1048" t="s">
        <v>3654</v>
      </c>
      <c r="O61" s="884" t="s">
        <v>192</v>
      </c>
      <c r="P61" s="1048" t="s">
        <v>1921</v>
      </c>
      <c r="Q61" s="884" t="s">
        <v>1273</v>
      </c>
      <c r="R61" s="612" t="s">
        <v>1919</v>
      </c>
      <c r="S61" s="612" t="s">
        <v>618</v>
      </c>
      <c r="T61" s="1014" t="s">
        <v>1919</v>
      </c>
      <c r="U61" s="1013" t="s">
        <v>618</v>
      </c>
      <c r="V61" s="81" t="str">
        <f>[36]Questionnaire!C87</f>
        <v>Arcus</v>
      </c>
      <c r="W61" s="81" t="str">
        <f>[36]Questionnaire!D87</f>
        <v>Alcohol</v>
      </c>
      <c r="X61" s="81" t="str">
        <f>[9]Questionnaire!C141</f>
        <v>Arcus</v>
      </c>
      <c r="Y61" s="81" t="str">
        <f>[9]Questionnaire!D141</f>
        <v>Alcohol</v>
      </c>
      <c r="Z61" s="81" t="str">
        <f>[37]Questionnaire!C111</f>
        <v>CBB</v>
      </c>
      <c r="AA61" s="81" t="str">
        <f>[37]Questionnaire!D111</f>
        <v>Telcom</v>
      </c>
    </row>
    <row r="62" spans="1:27">
      <c r="A62" s="88" t="s">
        <v>2924</v>
      </c>
      <c r="B62" s="183">
        <v>0</v>
      </c>
      <c r="C62" s="867">
        <v>0</v>
      </c>
      <c r="D62" s="183">
        <v>0</v>
      </c>
      <c r="E62" s="867">
        <v>0</v>
      </c>
      <c r="F62" s="183">
        <v>0</v>
      </c>
      <c r="G62" s="867">
        <v>0</v>
      </c>
      <c r="H62" s="1042">
        <v>0</v>
      </c>
      <c r="I62" s="1041">
        <v>0</v>
      </c>
      <c r="J62" s="196" t="s">
        <v>219</v>
      </c>
      <c r="K62" s="1059" t="s">
        <v>2444</v>
      </c>
      <c r="L62" s="196" t="s">
        <v>3172</v>
      </c>
      <c r="M62" s="1059" t="s">
        <v>1975</v>
      </c>
      <c r="N62" s="1048" t="s">
        <v>3655</v>
      </c>
      <c r="O62" s="884" t="s">
        <v>2747</v>
      </c>
      <c r="P62" s="1048" t="s">
        <v>630</v>
      </c>
      <c r="Q62" s="884" t="s">
        <v>3174</v>
      </c>
      <c r="R62" s="612" t="s">
        <v>4722</v>
      </c>
      <c r="S62" s="612" t="s">
        <v>447</v>
      </c>
      <c r="T62" s="1014" t="s">
        <v>4719</v>
      </c>
      <c r="U62" s="1013" t="s">
        <v>447</v>
      </c>
      <c r="V62" s="81" t="str">
        <f>[36]Questionnaire!C88</f>
        <v>Coca Cola</v>
      </c>
      <c r="W62" s="81" t="str">
        <f>[36]Questionnaire!D88</f>
        <v>Beverage</v>
      </c>
      <c r="X62" s="81" t="str">
        <f>[9]Questionnaire!C142</f>
        <v>Coca Cola</v>
      </c>
      <c r="Y62" s="81" t="str">
        <f>[9]Questionnaire!D142</f>
        <v>Beverage</v>
      </c>
      <c r="Z62" s="81" t="str">
        <f>[37]Questionnaire!C112</f>
        <v>Arla</v>
      </c>
      <c r="AA62" s="81" t="str">
        <f>[37]Questionnaire!D112</f>
        <v>Milk</v>
      </c>
    </row>
    <row r="63" spans="1:27">
      <c r="A63" s="88" t="s">
        <v>2925</v>
      </c>
      <c r="B63" s="183">
        <v>0</v>
      </c>
      <c r="C63" s="867">
        <v>0</v>
      </c>
      <c r="D63" s="183">
        <v>0</v>
      </c>
      <c r="E63" s="867">
        <v>0</v>
      </c>
      <c r="F63" s="183">
        <v>0</v>
      </c>
      <c r="G63" s="867">
        <v>0</v>
      </c>
      <c r="H63" s="1042">
        <v>0</v>
      </c>
      <c r="I63" s="1041">
        <v>0</v>
      </c>
      <c r="J63" s="196" t="s">
        <v>2438</v>
      </c>
      <c r="K63" s="1059" t="s">
        <v>549</v>
      </c>
      <c r="L63" s="196" t="s">
        <v>3173</v>
      </c>
      <c r="M63" s="1059" t="s">
        <v>3174</v>
      </c>
      <c r="N63" s="1048" t="s">
        <v>3656</v>
      </c>
      <c r="O63" s="884" t="s">
        <v>2084</v>
      </c>
      <c r="P63" s="1048" t="s">
        <v>2646</v>
      </c>
      <c r="Q63" s="884" t="s">
        <v>386</v>
      </c>
      <c r="R63" s="612" t="s">
        <v>5350</v>
      </c>
      <c r="S63" s="612" t="s">
        <v>192</v>
      </c>
      <c r="T63" s="1014" t="s">
        <v>1919</v>
      </c>
      <c r="U63" s="1013" t="s">
        <v>618</v>
      </c>
      <c r="V63" s="81" t="str">
        <f>[36]Questionnaire!C89</f>
        <v>Turner</v>
      </c>
      <c r="W63" s="81" t="str">
        <f>[36]Questionnaire!D89</f>
        <v>Media</v>
      </c>
      <c r="X63" s="81" t="str">
        <f>[9]Questionnaire!C143</f>
        <v>Turner</v>
      </c>
      <c r="Y63" s="81" t="str">
        <f>[9]Questionnaire!D143</f>
        <v>Media</v>
      </c>
      <c r="Z63" s="81" t="str">
        <f>[37]Questionnaire!C113</f>
        <v>Jordan</v>
      </c>
      <c r="AA63" s="81" t="str">
        <f>[37]Questionnaire!D113</f>
        <v>Toothpaste</v>
      </c>
    </row>
    <row r="64" spans="1:27">
      <c r="A64" s="88" t="s">
        <v>2926</v>
      </c>
      <c r="B64" s="183">
        <v>0</v>
      </c>
      <c r="C64" s="867">
        <v>0</v>
      </c>
      <c r="D64" s="183">
        <v>0</v>
      </c>
      <c r="E64" s="867">
        <v>0</v>
      </c>
      <c r="F64" s="183">
        <v>0</v>
      </c>
      <c r="G64" s="867">
        <v>0</v>
      </c>
      <c r="H64" s="1042">
        <v>0</v>
      </c>
      <c r="I64" s="1041">
        <v>0</v>
      </c>
      <c r="J64" s="196" t="s">
        <v>562</v>
      </c>
      <c r="K64" s="1059" t="s">
        <v>192</v>
      </c>
      <c r="L64" s="196" t="s">
        <v>3175</v>
      </c>
      <c r="M64" s="1059" t="s">
        <v>3176</v>
      </c>
      <c r="N64" s="1048" t="s">
        <v>3657</v>
      </c>
      <c r="O64" s="884" t="s">
        <v>447</v>
      </c>
      <c r="P64" s="1048" t="s">
        <v>4259</v>
      </c>
      <c r="Q64" s="884" t="s">
        <v>242</v>
      </c>
      <c r="R64" s="612" t="s">
        <v>5351</v>
      </c>
      <c r="S64" s="612" t="s">
        <v>447</v>
      </c>
      <c r="T64" s="1014" t="s">
        <v>4720</v>
      </c>
      <c r="U64" s="1013" t="s">
        <v>533</v>
      </c>
      <c r="V64" s="81" t="str">
        <f>[36]Questionnaire!C90</f>
        <v>Østrigske</v>
      </c>
      <c r="W64" s="81" t="str">
        <f>[36]Questionnaire!D90</f>
        <v>Travel</v>
      </c>
      <c r="X64" s="81" t="str">
        <f>[9]Questionnaire!C144</f>
        <v>Østrigske</v>
      </c>
      <c r="Y64" s="81" t="str">
        <f>[9]Questionnaire!D144</f>
        <v>Travel</v>
      </c>
      <c r="Z64" s="81" t="str">
        <f>[37]Questionnaire!C114</f>
        <v>M&amp;M's</v>
      </c>
      <c r="AA64" s="81" t="str">
        <f>[37]Questionnaire!D114</f>
        <v>Candy</v>
      </c>
    </row>
    <row r="65" spans="1:27">
      <c r="A65" s="88" t="s">
        <v>2927</v>
      </c>
      <c r="B65" s="183">
        <v>0</v>
      </c>
      <c r="C65" s="867">
        <v>0</v>
      </c>
      <c r="D65" s="183">
        <v>0</v>
      </c>
      <c r="E65" s="867">
        <v>0</v>
      </c>
      <c r="F65" s="183">
        <v>0</v>
      </c>
      <c r="G65" s="867">
        <v>0</v>
      </c>
      <c r="H65" s="1042">
        <v>0</v>
      </c>
      <c r="I65" s="1041">
        <v>0</v>
      </c>
      <c r="J65" s="196">
        <v>0</v>
      </c>
      <c r="K65" s="1059">
        <v>0</v>
      </c>
      <c r="L65" s="196" t="s">
        <v>219</v>
      </c>
      <c r="M65" s="1059" t="s">
        <v>355</v>
      </c>
      <c r="N65" s="976">
        <v>0</v>
      </c>
      <c r="O65" s="867">
        <v>0</v>
      </c>
      <c r="P65" s="1048" t="s">
        <v>4260</v>
      </c>
      <c r="Q65" s="884" t="s">
        <v>4261</v>
      </c>
      <c r="R65" s="612" t="s">
        <v>219</v>
      </c>
      <c r="S65" s="612" t="s">
        <v>2444</v>
      </c>
      <c r="T65" s="1014" t="s">
        <v>4721</v>
      </c>
      <c r="U65" s="1013" t="s">
        <v>192</v>
      </c>
      <c r="V65" s="81" t="str">
        <f>[36]Questionnaire!C91</f>
        <v>Linicin mfl.</v>
      </c>
      <c r="W65" s="81" t="str">
        <f>[36]Questionnaire!D91</f>
        <v>Medico</v>
      </c>
      <c r="X65" s="81" t="str">
        <f>[9]Questionnaire!C145</f>
        <v>Linicin</v>
      </c>
      <c r="Y65" s="81" t="str">
        <f>[9]Questionnaire!D145</f>
        <v>Medico</v>
      </c>
      <c r="Z65" s="81" t="str">
        <f>[37]Questionnaire!C115</f>
        <v>Danske Bank</v>
      </c>
      <c r="AA65" s="81" t="str">
        <f>[37]Questionnaire!D115</f>
        <v>Banking</v>
      </c>
    </row>
    <row r="66" spans="1:27">
      <c r="A66" s="88" t="s">
        <v>2928</v>
      </c>
      <c r="B66" s="183">
        <v>0</v>
      </c>
      <c r="C66" s="867">
        <v>0</v>
      </c>
      <c r="D66" s="183">
        <v>0</v>
      </c>
      <c r="E66" s="867">
        <v>0</v>
      </c>
      <c r="F66" s="183">
        <v>0</v>
      </c>
      <c r="G66" s="867">
        <v>0</v>
      </c>
      <c r="H66" s="1042">
        <v>0</v>
      </c>
      <c r="I66" s="1041">
        <v>0</v>
      </c>
      <c r="J66" s="196">
        <v>0</v>
      </c>
      <c r="K66" s="1059">
        <v>0</v>
      </c>
      <c r="L66" s="196" t="s">
        <v>3177</v>
      </c>
      <c r="M66" s="1059" t="s">
        <v>447</v>
      </c>
      <c r="N66" s="976">
        <v>0</v>
      </c>
      <c r="O66" s="867">
        <v>0</v>
      </c>
      <c r="P66" s="1048" t="s">
        <v>4262</v>
      </c>
      <c r="Q66" s="884" t="s">
        <v>447</v>
      </c>
      <c r="R66" s="612" t="s">
        <v>5352</v>
      </c>
      <c r="S66" s="612" t="s">
        <v>549</v>
      </c>
      <c r="T66" s="1014" t="s">
        <v>4721</v>
      </c>
      <c r="U66" s="1013" t="s">
        <v>192</v>
      </c>
      <c r="X66" s="81" t="str">
        <f>[9]Questionnaire!C146</f>
        <v>Jordan</v>
      </c>
      <c r="Y66" s="81" t="str">
        <f>[9]Questionnaire!D146</f>
        <v>Toothpaste</v>
      </c>
      <c r="Z66" s="81" t="str">
        <f>[37]Questionnaire!C116</f>
        <v>Arcus</v>
      </c>
      <c r="AA66" s="81" t="str">
        <f>[37]Questionnaire!D116</f>
        <v>Alcohol</v>
      </c>
    </row>
    <row r="67" spans="1:27">
      <c r="A67" s="88" t="s">
        <v>2929</v>
      </c>
      <c r="B67" s="183">
        <v>0</v>
      </c>
      <c r="C67" s="867">
        <v>0</v>
      </c>
      <c r="D67" s="183">
        <v>0</v>
      </c>
      <c r="E67" s="867">
        <v>0</v>
      </c>
      <c r="F67" s="183">
        <v>0</v>
      </c>
      <c r="G67" s="867">
        <v>0</v>
      </c>
      <c r="H67" s="1042">
        <v>0</v>
      </c>
      <c r="I67" s="1041">
        <v>0</v>
      </c>
      <c r="J67" s="196">
        <v>0</v>
      </c>
      <c r="K67" s="1059">
        <v>0</v>
      </c>
      <c r="L67" s="196" t="s">
        <v>2538</v>
      </c>
      <c r="M67" s="1059" t="s">
        <v>1975</v>
      </c>
      <c r="N67" s="976">
        <v>0</v>
      </c>
      <c r="O67" s="867">
        <v>0</v>
      </c>
      <c r="P67" s="1048" t="s">
        <v>3654</v>
      </c>
      <c r="Q67" s="884" t="s">
        <v>3174</v>
      </c>
      <c r="R67" s="612" t="s">
        <v>5195</v>
      </c>
      <c r="S67" s="612" t="s">
        <v>1975</v>
      </c>
      <c r="T67" s="1014" t="s">
        <v>4722</v>
      </c>
      <c r="U67" s="1013" t="s">
        <v>192</v>
      </c>
      <c r="X67" s="81" t="str">
        <f>[9]Questionnaire!C147</f>
        <v>Name</v>
      </c>
      <c r="Y67" s="81" t="str">
        <f>[9]Questionnaire!D147</f>
        <v>Industry</v>
      </c>
      <c r="Z67" s="81" t="str">
        <f>[37]Questionnaire!C117</f>
        <v>Louis Nielsen</v>
      </c>
      <c r="AA67" s="81" t="str">
        <f>[37]Questionnaire!D117</f>
        <v>Glasses</v>
      </c>
    </row>
    <row r="68" spans="1:27">
      <c r="A68" s="88" t="s">
        <v>2930</v>
      </c>
      <c r="B68" s="183">
        <v>0</v>
      </c>
      <c r="C68" s="867">
        <v>0</v>
      </c>
      <c r="D68" s="183">
        <v>0</v>
      </c>
      <c r="E68" s="867">
        <v>0</v>
      </c>
      <c r="F68" s="183">
        <v>0</v>
      </c>
      <c r="G68" s="867">
        <v>0</v>
      </c>
      <c r="H68" s="1042">
        <v>0</v>
      </c>
      <c r="I68" s="1041">
        <v>0</v>
      </c>
      <c r="J68" s="196">
        <v>0</v>
      </c>
      <c r="K68" s="1059">
        <v>0</v>
      </c>
      <c r="L68" s="196" t="s">
        <v>3178</v>
      </c>
      <c r="M68" s="1059" t="s">
        <v>3179</v>
      </c>
      <c r="N68" s="976">
        <v>0</v>
      </c>
      <c r="O68" s="867">
        <v>0</v>
      </c>
      <c r="P68" s="1048" t="s">
        <v>3657</v>
      </c>
      <c r="Q68" s="884" t="s">
        <v>447</v>
      </c>
      <c r="R68" s="612" t="s">
        <v>5353</v>
      </c>
      <c r="S68" s="612" t="s">
        <v>550</v>
      </c>
      <c r="T68" s="1014" t="s">
        <v>4263</v>
      </c>
      <c r="U68" s="1013" t="s">
        <v>5357</v>
      </c>
      <c r="X68" s="81" t="str">
        <f>[9]Questionnaire!C148</f>
        <v>Name</v>
      </c>
      <c r="Y68" s="81" t="str">
        <f>[9]Questionnaire!D148</f>
        <v>Industry</v>
      </c>
      <c r="Z68" s="81" t="str">
        <f>[37]Questionnaire!C118</f>
        <v>Somersby</v>
      </c>
      <c r="AA68" s="81" t="str">
        <f>[37]Questionnaire!D118</f>
        <v>Cider</v>
      </c>
    </row>
    <row r="69" spans="1:27">
      <c r="A69" s="88" t="s">
        <v>2931</v>
      </c>
      <c r="B69" s="183">
        <v>0</v>
      </c>
      <c r="C69" s="867">
        <v>0</v>
      </c>
      <c r="D69" s="183">
        <v>0</v>
      </c>
      <c r="E69" s="867">
        <v>0</v>
      </c>
      <c r="F69" s="183">
        <v>0</v>
      </c>
      <c r="G69" s="867">
        <v>0</v>
      </c>
      <c r="H69" s="1042">
        <v>0</v>
      </c>
      <c r="I69" s="1041">
        <v>0</v>
      </c>
      <c r="J69" s="196">
        <v>0</v>
      </c>
      <c r="K69" s="1059">
        <v>0</v>
      </c>
      <c r="L69" s="196" t="s">
        <v>3180</v>
      </c>
      <c r="M69" s="1059" t="s">
        <v>242</v>
      </c>
      <c r="N69" s="976">
        <v>0</v>
      </c>
      <c r="O69" s="867">
        <v>0</v>
      </c>
      <c r="P69" s="1048" t="s">
        <v>4263</v>
      </c>
      <c r="Q69" s="884" t="s">
        <v>4264</v>
      </c>
      <c r="R69" s="612" t="s">
        <v>5354</v>
      </c>
      <c r="S69" s="612" t="s">
        <v>12</v>
      </c>
      <c r="T69" s="1014" t="s">
        <v>511</v>
      </c>
      <c r="U69" s="1013" t="s">
        <v>822</v>
      </c>
      <c r="X69" s="81" t="str">
        <f>[9]Questionnaire!C149</f>
        <v>Name</v>
      </c>
      <c r="Y69" s="81" t="str">
        <f>[9]Questionnaire!D149</f>
        <v>Industry</v>
      </c>
      <c r="Z69" s="81" t="str">
        <f>[37]Questionnaire!C119</f>
        <v>Volvo</v>
      </c>
      <c r="AA69" s="81" t="str">
        <f>[37]Questionnaire!D119</f>
        <v>Automobile</v>
      </c>
    </row>
    <row r="70" spans="1:27">
      <c r="A70" s="126"/>
      <c r="B70" s="89"/>
      <c r="C70" s="89"/>
      <c r="D70" s="125"/>
      <c r="E70" s="89"/>
      <c r="F70" s="125"/>
      <c r="G70" s="125"/>
      <c r="H70" s="121"/>
      <c r="I70" s="121"/>
      <c r="J70" s="125"/>
      <c r="K70" s="125"/>
      <c r="L70" s="1060"/>
      <c r="M70" s="1060"/>
      <c r="N70" s="102"/>
      <c r="O70" s="102"/>
      <c r="P70" s="89"/>
      <c r="Q70" s="89"/>
      <c r="R70" s="89"/>
      <c r="S70" s="89"/>
      <c r="T70" s="611"/>
      <c r="U70" s="611"/>
    </row>
    <row r="71" spans="1:27">
      <c r="A71" s="126"/>
      <c r="B71" s="146"/>
      <c r="C71" s="125"/>
      <c r="D71" s="125"/>
      <c r="E71" s="125"/>
      <c r="F71" s="125"/>
      <c r="G71" s="125"/>
      <c r="H71" s="121"/>
      <c r="I71" s="121"/>
      <c r="J71" s="125"/>
      <c r="K71" s="125"/>
      <c r="L71" s="1060"/>
      <c r="M71" s="1060"/>
      <c r="N71" s="102"/>
      <c r="O71" s="102"/>
      <c r="P71" s="89"/>
      <c r="Q71" s="89"/>
      <c r="R71" s="89"/>
      <c r="S71" s="89"/>
      <c r="T71" s="611"/>
      <c r="U71" s="611"/>
    </row>
    <row r="72" spans="1:27" ht="15.75">
      <c r="A72" s="83"/>
      <c r="B72" s="1460">
        <v>2010</v>
      </c>
      <c r="C72" s="1460"/>
      <c r="D72" s="1460">
        <v>2011</v>
      </c>
      <c r="E72" s="1460"/>
      <c r="F72" s="1460" t="s">
        <v>1185</v>
      </c>
      <c r="G72" s="1460"/>
      <c r="H72" s="1464">
        <v>2012</v>
      </c>
      <c r="I72" s="1464"/>
      <c r="J72" s="1460" t="s">
        <v>2325</v>
      </c>
      <c r="K72" s="1460"/>
      <c r="L72" s="1460" t="s">
        <v>2913</v>
      </c>
      <c r="M72" s="1460"/>
      <c r="N72" s="1460" t="s">
        <v>3553</v>
      </c>
      <c r="O72" s="1460"/>
      <c r="P72" s="1460" t="s">
        <v>4165</v>
      </c>
      <c r="Q72" s="1460"/>
      <c r="R72" s="1460" t="s">
        <v>4674</v>
      </c>
      <c r="S72" s="1460"/>
      <c r="T72" s="1465" t="s">
        <v>4675</v>
      </c>
      <c r="U72" s="1463"/>
      <c r="V72" s="1460" t="s">
        <v>5846</v>
      </c>
      <c r="W72" s="1460"/>
      <c r="X72" s="1460" t="s">
        <v>6494</v>
      </c>
      <c r="Y72" s="1460"/>
      <c r="Z72" s="1461" t="s">
        <v>6914</v>
      </c>
      <c r="AA72" s="1461"/>
    </row>
    <row r="73" spans="1:27" ht="15.75">
      <c r="A73" s="83" t="s">
        <v>68</v>
      </c>
      <c r="B73" s="781" t="s">
        <v>95</v>
      </c>
      <c r="C73" s="781" t="s">
        <v>96</v>
      </c>
      <c r="D73" s="781" t="s">
        <v>95</v>
      </c>
      <c r="E73" s="781" t="s">
        <v>96</v>
      </c>
      <c r="F73" s="781" t="s">
        <v>95</v>
      </c>
      <c r="G73" s="781" t="s">
        <v>96</v>
      </c>
      <c r="H73" s="782" t="s">
        <v>95</v>
      </c>
      <c r="I73" s="782" t="s">
        <v>96</v>
      </c>
      <c r="J73" s="781" t="s">
        <v>95</v>
      </c>
      <c r="K73" s="781" t="s">
        <v>96</v>
      </c>
      <c r="L73" s="781" t="s">
        <v>95</v>
      </c>
      <c r="M73" s="781" t="s">
        <v>96</v>
      </c>
      <c r="N73" s="781" t="s">
        <v>95</v>
      </c>
      <c r="O73" s="781" t="s">
        <v>96</v>
      </c>
      <c r="P73" s="781" t="s">
        <v>95</v>
      </c>
      <c r="Q73" s="781" t="s">
        <v>96</v>
      </c>
      <c r="R73" s="781" t="s">
        <v>95</v>
      </c>
      <c r="S73" s="781" t="s">
        <v>96</v>
      </c>
      <c r="T73" s="1350" t="s">
        <v>95</v>
      </c>
      <c r="U73" s="1351" t="s">
        <v>96</v>
      </c>
      <c r="V73" s="1348" t="s">
        <v>95</v>
      </c>
      <c r="W73" s="1348" t="s">
        <v>96</v>
      </c>
      <c r="X73" s="1348" t="s">
        <v>95</v>
      </c>
      <c r="Y73" s="1348" t="s">
        <v>96</v>
      </c>
      <c r="Z73" s="786" t="s">
        <v>95</v>
      </c>
      <c r="AA73" s="786" t="s">
        <v>96</v>
      </c>
    </row>
    <row r="74" spans="1:27" ht="15" customHeight="1">
      <c r="A74" s="88" t="s">
        <v>2922</v>
      </c>
      <c r="B74" s="183" t="s">
        <v>527</v>
      </c>
      <c r="C74" s="867" t="s">
        <v>385</v>
      </c>
      <c r="D74" s="183" t="s">
        <v>820</v>
      </c>
      <c r="E74" s="867" t="s">
        <v>192</v>
      </c>
      <c r="F74" s="183" t="s">
        <v>820</v>
      </c>
      <c r="G74" s="867" t="s">
        <v>192</v>
      </c>
      <c r="H74" s="1042" t="s">
        <v>820</v>
      </c>
      <c r="I74" s="1041" t="s">
        <v>192</v>
      </c>
      <c r="J74" s="196" t="s">
        <v>2439</v>
      </c>
      <c r="K74" s="1059" t="s">
        <v>250</v>
      </c>
      <c r="L74" s="196" t="s">
        <v>2439</v>
      </c>
      <c r="M74" s="1059" t="s">
        <v>250</v>
      </c>
      <c r="N74" s="1048" t="s">
        <v>821</v>
      </c>
      <c r="O74" s="884" t="s">
        <v>2720</v>
      </c>
      <c r="P74" s="1048" t="s">
        <v>825</v>
      </c>
      <c r="Q74" s="884" t="s">
        <v>533</v>
      </c>
      <c r="R74" s="612" t="s">
        <v>829</v>
      </c>
      <c r="S74" s="612" t="s">
        <v>830</v>
      </c>
      <c r="T74" s="1014" t="s">
        <v>829</v>
      </c>
      <c r="U74" s="1013" t="s">
        <v>830</v>
      </c>
      <c r="V74" s="81" t="str">
        <f>[36]Questionnaire!C103</f>
        <v>OISTER</v>
      </c>
      <c r="W74" s="81" t="str">
        <f>[36]Questionnaire!D103</f>
        <v>Telecom</v>
      </c>
      <c r="X74" s="81" t="str">
        <f>[9]Questionnaire!C157</f>
        <v>OISTER</v>
      </c>
      <c r="Y74" s="81" t="str">
        <f>[9]Questionnaire!D157</f>
        <v>Telecom</v>
      </c>
      <c r="Z74" s="81" t="str">
        <f>[37]Questionnaire!C133</f>
        <v>McDonald's</v>
      </c>
      <c r="AA74" s="81" t="str">
        <f>[37]Questionnaire!D133</f>
        <v>Restaurant</v>
      </c>
    </row>
    <row r="75" spans="1:27" ht="30">
      <c r="A75" s="88" t="s">
        <v>2923</v>
      </c>
      <c r="B75" s="183" t="s">
        <v>199</v>
      </c>
      <c r="C75" s="867" t="s">
        <v>200</v>
      </c>
      <c r="D75" s="183" t="s">
        <v>821</v>
      </c>
      <c r="E75" s="867" t="s">
        <v>822</v>
      </c>
      <c r="F75" s="183" t="s">
        <v>825</v>
      </c>
      <c r="G75" s="867" t="s">
        <v>533</v>
      </c>
      <c r="H75" s="1042" t="s">
        <v>825</v>
      </c>
      <c r="I75" s="1041" t="s">
        <v>533</v>
      </c>
      <c r="J75" s="196" t="s">
        <v>823</v>
      </c>
      <c r="K75" s="1059" t="s">
        <v>2440</v>
      </c>
      <c r="L75" s="196" t="s">
        <v>820</v>
      </c>
      <c r="M75" s="1059" t="s">
        <v>192</v>
      </c>
      <c r="N75" s="1048" t="s">
        <v>2441</v>
      </c>
      <c r="O75" s="884" t="s">
        <v>355</v>
      </c>
      <c r="P75" s="1048" t="s">
        <v>2441</v>
      </c>
      <c r="Q75" s="884" t="s">
        <v>2442</v>
      </c>
      <c r="R75" s="612" t="s">
        <v>4922</v>
      </c>
      <c r="S75" s="612" t="s">
        <v>1273</v>
      </c>
      <c r="T75" s="1014" t="s">
        <v>4922</v>
      </c>
      <c r="U75" s="1013" t="s">
        <v>1273</v>
      </c>
      <c r="V75" s="81" t="str">
        <f>[36]Questionnaire!C104</f>
        <v>DANMARK SYGEFORSIKRING</v>
      </c>
      <c r="W75" s="81" t="str">
        <f>[36]Questionnaire!D104</f>
        <v>Insurance</v>
      </c>
      <c r="X75" s="81" t="str">
        <f>[9]Questionnaire!C158</f>
        <v>DANMARK SYGEFORSIKRING</v>
      </c>
      <c r="Y75" s="81" t="str">
        <f>[9]Questionnaire!D158</f>
        <v>Insurance</v>
      </c>
      <c r="Z75" s="81" t="str">
        <f>[37]Questionnaire!C134</f>
        <v>Coca Cola</v>
      </c>
      <c r="AA75" s="81" t="str">
        <f>[37]Questionnaire!D134</f>
        <v>Soda</v>
      </c>
    </row>
    <row r="76" spans="1:27" ht="30">
      <c r="A76" s="88" t="s">
        <v>2924</v>
      </c>
      <c r="B76" s="183" t="s">
        <v>197</v>
      </c>
      <c r="C76" s="867" t="s">
        <v>528</v>
      </c>
      <c r="D76" s="183" t="s">
        <v>756</v>
      </c>
      <c r="E76" s="867" t="s">
        <v>533</v>
      </c>
      <c r="F76" s="183" t="s">
        <v>756</v>
      </c>
      <c r="G76" s="867" t="s">
        <v>533</v>
      </c>
      <c r="H76" s="1042" t="s">
        <v>756</v>
      </c>
      <c r="I76" s="1041" t="s">
        <v>533</v>
      </c>
      <c r="J76" s="196" t="s">
        <v>2441</v>
      </c>
      <c r="K76" s="1059" t="s">
        <v>2442</v>
      </c>
      <c r="L76" s="196" t="s">
        <v>825</v>
      </c>
      <c r="M76" s="1059" t="s">
        <v>533</v>
      </c>
      <c r="N76" s="1048" t="s">
        <v>825</v>
      </c>
      <c r="O76" s="884" t="s">
        <v>533</v>
      </c>
      <c r="P76" s="1048" t="s">
        <v>4265</v>
      </c>
      <c r="Q76" s="884" t="s">
        <v>533</v>
      </c>
      <c r="R76" s="612" t="s">
        <v>867</v>
      </c>
      <c r="S76" s="612" t="s">
        <v>533</v>
      </c>
      <c r="T76" s="1014" t="s">
        <v>825</v>
      </c>
      <c r="U76" s="1013" t="s">
        <v>533</v>
      </c>
      <c r="V76" s="81" t="str">
        <f>[36]Questionnaire!C105</f>
        <v>COCA COLA DANMARK</v>
      </c>
      <c r="W76" s="81" t="str">
        <f>[36]Questionnaire!D105</f>
        <v>Beverage</v>
      </c>
      <c r="X76" s="81" t="str">
        <f>[9]Questionnaire!C159</f>
        <v>COCA COLA DANMARK</v>
      </c>
      <c r="Y76" s="81" t="str">
        <f>[9]Questionnaire!D159</f>
        <v>Beverage</v>
      </c>
      <c r="Z76" s="81" t="str">
        <f>[37]Questionnaire!C135</f>
        <v>Politiken</v>
      </c>
      <c r="AA76" s="81" t="str">
        <f>[37]Questionnaire!D135</f>
        <v>News</v>
      </c>
    </row>
    <row r="77" spans="1:27" ht="30">
      <c r="A77" s="88" t="s">
        <v>2925</v>
      </c>
      <c r="B77" s="183" t="s">
        <v>204</v>
      </c>
      <c r="C77" s="867" t="s">
        <v>163</v>
      </c>
      <c r="D77" s="183" t="s">
        <v>823</v>
      </c>
      <c r="E77" s="867" t="s">
        <v>824</v>
      </c>
      <c r="F77" s="183" t="s">
        <v>823</v>
      </c>
      <c r="G77" s="867" t="s">
        <v>824</v>
      </c>
      <c r="H77" s="1042" t="s">
        <v>823</v>
      </c>
      <c r="I77" s="1041" t="s">
        <v>824</v>
      </c>
      <c r="J77" s="196" t="s">
        <v>825</v>
      </c>
      <c r="K77" s="1059" t="s">
        <v>533</v>
      </c>
      <c r="L77" s="196" t="s">
        <v>823</v>
      </c>
      <c r="M77" s="1059" t="s">
        <v>2440</v>
      </c>
      <c r="N77" s="1048" t="s">
        <v>3658</v>
      </c>
      <c r="O77" s="884" t="s">
        <v>550</v>
      </c>
      <c r="P77" s="1048" t="s">
        <v>4266</v>
      </c>
      <c r="Q77" s="884" t="s">
        <v>355</v>
      </c>
      <c r="R77" s="612" t="s">
        <v>2441</v>
      </c>
      <c r="S77" s="612" t="s">
        <v>2444</v>
      </c>
      <c r="T77" s="1014" t="s">
        <v>4265</v>
      </c>
      <c r="U77" s="1013" t="s">
        <v>533</v>
      </c>
      <c r="V77" s="81" t="str">
        <f>[36]Questionnaire!C106</f>
        <v>SAMSUNG</v>
      </c>
      <c r="W77" s="81" t="str">
        <f>[36]Questionnaire!D106</f>
        <v>Electronics</v>
      </c>
      <c r="X77" s="81" t="str">
        <f>[9]Questionnaire!C160</f>
        <v>SAMSUNG</v>
      </c>
      <c r="Y77" s="81" t="str">
        <f>[9]Questionnaire!D160</f>
        <v>Electronics</v>
      </c>
      <c r="Z77" s="81" t="str">
        <f>[37]Questionnaire!C136</f>
        <v>CBB</v>
      </c>
      <c r="AA77" s="81" t="str">
        <f>[37]Questionnaire!D136</f>
        <v>Telcom</v>
      </c>
    </row>
    <row r="78" spans="1:27" ht="30">
      <c r="A78" s="88" t="s">
        <v>2926</v>
      </c>
      <c r="B78" s="183" t="s">
        <v>529</v>
      </c>
      <c r="C78" s="867" t="s">
        <v>530</v>
      </c>
      <c r="D78" s="183" t="s">
        <v>825</v>
      </c>
      <c r="E78" s="867" t="s">
        <v>533</v>
      </c>
      <c r="F78" s="183" t="s">
        <v>821</v>
      </c>
      <c r="G78" s="867" t="s">
        <v>447</v>
      </c>
      <c r="H78" s="1042" t="s">
        <v>821</v>
      </c>
      <c r="I78" s="1041" t="s">
        <v>447</v>
      </c>
      <c r="J78" s="196" t="s">
        <v>2443</v>
      </c>
      <c r="K78" s="1059" t="s">
        <v>2444</v>
      </c>
      <c r="L78" s="196" t="s">
        <v>829</v>
      </c>
      <c r="M78" s="1059" t="s">
        <v>830</v>
      </c>
      <c r="N78" s="1048" t="s">
        <v>3651</v>
      </c>
      <c r="O78" s="884" t="s">
        <v>386</v>
      </c>
      <c r="P78" s="1048" t="s">
        <v>821</v>
      </c>
      <c r="Q78" s="884" t="s">
        <v>2720</v>
      </c>
      <c r="R78" s="612" t="s">
        <v>756</v>
      </c>
      <c r="S78" s="612" t="s">
        <v>533</v>
      </c>
      <c r="T78" s="1014" t="s">
        <v>4923</v>
      </c>
      <c r="U78" s="1013" t="s">
        <v>1273</v>
      </c>
      <c r="V78" s="81" t="str">
        <f>[36]Questionnaire!C107</f>
        <v>CARLSBERG</v>
      </c>
      <c r="W78" s="81" t="str">
        <f>[36]Questionnaire!D107</f>
        <v>Beverage</v>
      </c>
      <c r="X78" s="81" t="str">
        <f>[9]Questionnaire!C161</f>
        <v>CARLSBERG</v>
      </c>
      <c r="Y78" s="81" t="str">
        <f>[9]Questionnaire!D161</f>
        <v>Beverage</v>
      </c>
      <c r="Z78" s="81" t="str">
        <f>[37]Questionnaire!C137</f>
        <v>L'Easy</v>
      </c>
      <c r="AA78" s="81" t="str">
        <f>[37]Questionnaire!D137</f>
        <v>Leasing</v>
      </c>
    </row>
    <row r="79" spans="1:27" ht="30">
      <c r="A79" s="88" t="s">
        <v>2927</v>
      </c>
      <c r="B79" s="183" t="s">
        <v>531</v>
      </c>
      <c r="C79" s="867" t="s">
        <v>532</v>
      </c>
      <c r="D79" s="183" t="s">
        <v>826</v>
      </c>
      <c r="E79" s="867" t="s">
        <v>827</v>
      </c>
      <c r="F79" s="183" t="s">
        <v>1269</v>
      </c>
      <c r="G79" s="867" t="s">
        <v>192</v>
      </c>
      <c r="H79" s="1042" t="s">
        <v>1269</v>
      </c>
      <c r="I79" s="1041" t="s">
        <v>192</v>
      </c>
      <c r="J79" s="196" t="s">
        <v>820</v>
      </c>
      <c r="K79" s="1059" t="s">
        <v>192</v>
      </c>
      <c r="L79" s="196" t="s">
        <v>2441</v>
      </c>
      <c r="M79" s="1059" t="s">
        <v>355</v>
      </c>
      <c r="N79" s="1048" t="s">
        <v>3659</v>
      </c>
      <c r="O79" s="884" t="s">
        <v>258</v>
      </c>
      <c r="P79" s="1048" t="s">
        <v>1271</v>
      </c>
      <c r="Q79" s="884" t="s">
        <v>618</v>
      </c>
      <c r="R79" s="612" t="s">
        <v>821</v>
      </c>
      <c r="S79" s="612" t="s">
        <v>822</v>
      </c>
      <c r="T79" s="1014" t="s">
        <v>2441</v>
      </c>
      <c r="U79" s="1013" t="s">
        <v>2442</v>
      </c>
      <c r="V79" s="81" t="str">
        <f>[36]Questionnaire!C108</f>
        <v>CBB MOBIL</v>
      </c>
      <c r="W79" s="81" t="str">
        <f>[36]Questionnaire!D108</f>
        <v>Electronics</v>
      </c>
      <c r="X79" s="81" t="str">
        <f>[9]Questionnaire!C162</f>
        <v>CBB MOBIL</v>
      </c>
      <c r="Y79" s="81" t="str">
        <f>[9]Questionnaire!D162</f>
        <v>Electronics</v>
      </c>
      <c r="Z79" s="81" t="str">
        <f>[37]Questionnaire!C138</f>
        <v>Samsung</v>
      </c>
      <c r="AA79" s="81" t="str">
        <f>[37]Questionnaire!D138</f>
        <v>Electronics</v>
      </c>
    </row>
    <row r="80" spans="1:27" ht="30">
      <c r="A80" s="88" t="s">
        <v>2928</v>
      </c>
      <c r="B80" s="183" t="s">
        <v>205</v>
      </c>
      <c r="C80" s="867" t="s">
        <v>206</v>
      </c>
      <c r="D80" s="183" t="s">
        <v>828</v>
      </c>
      <c r="E80" s="867" t="s">
        <v>533</v>
      </c>
      <c r="F80" s="183" t="s">
        <v>829</v>
      </c>
      <c r="G80" s="867" t="s">
        <v>830</v>
      </c>
      <c r="H80" s="1042" t="s">
        <v>829</v>
      </c>
      <c r="I80" s="1041" t="s">
        <v>830</v>
      </c>
      <c r="J80" s="196" t="s">
        <v>2445</v>
      </c>
      <c r="K80" s="1059" t="s">
        <v>387</v>
      </c>
      <c r="L80" s="196" t="s">
        <v>3181</v>
      </c>
      <c r="M80" s="1059" t="s">
        <v>1339</v>
      </c>
      <c r="N80" s="1048" t="s">
        <v>3660</v>
      </c>
      <c r="O80" s="884" t="s">
        <v>3661</v>
      </c>
      <c r="P80" s="1048" t="s">
        <v>3659</v>
      </c>
      <c r="Q80" s="884" t="s">
        <v>3174</v>
      </c>
      <c r="R80" s="612" t="s">
        <v>5355</v>
      </c>
      <c r="S80" s="612" t="s">
        <v>2440</v>
      </c>
      <c r="T80" s="1014" t="s">
        <v>821</v>
      </c>
      <c r="U80" s="1013" t="s">
        <v>822</v>
      </c>
      <c r="V80" s="81" t="str">
        <f>[36]Questionnaire!C109</f>
        <v>JP/POLITIKENS HUS</v>
      </c>
      <c r="W80" s="81" t="str">
        <f>[36]Questionnaire!D109</f>
        <v>Books</v>
      </c>
      <c r="X80" s="81" t="str">
        <f>[9]Questionnaire!C163</f>
        <v>JP/POLITIKENS HUS</v>
      </c>
      <c r="Y80" s="81" t="str">
        <f>[9]Questionnaire!D163</f>
        <v>Books</v>
      </c>
      <c r="Z80" s="81" t="str">
        <f>[37]Questionnaire!C139</f>
        <v>Nordisk Film</v>
      </c>
      <c r="AA80" s="81" t="str">
        <f>[37]Questionnaire!D139</f>
        <v>Filmdistribution</v>
      </c>
    </row>
    <row r="81" spans="1:27">
      <c r="A81" s="88" t="s">
        <v>2929</v>
      </c>
      <c r="B81" s="183" t="s">
        <v>198</v>
      </c>
      <c r="C81" s="867" t="s">
        <v>533</v>
      </c>
      <c r="D81" s="183" t="s">
        <v>829</v>
      </c>
      <c r="E81" s="867" t="s">
        <v>830</v>
      </c>
      <c r="F81" s="183" t="s">
        <v>1270</v>
      </c>
      <c r="G81" s="867" t="s">
        <v>242</v>
      </c>
      <c r="H81" s="1042" t="s">
        <v>1270</v>
      </c>
      <c r="I81" s="1041" t="s">
        <v>242</v>
      </c>
      <c r="J81" s="196" t="s">
        <v>829</v>
      </c>
      <c r="K81" s="1059" t="s">
        <v>830</v>
      </c>
      <c r="L81" s="196" t="s">
        <v>821</v>
      </c>
      <c r="M81" s="1059" t="s">
        <v>447</v>
      </c>
      <c r="N81" s="1048" t="s">
        <v>759</v>
      </c>
      <c r="O81" s="884" t="s">
        <v>533</v>
      </c>
      <c r="P81" s="1048" t="s">
        <v>3181</v>
      </c>
      <c r="Q81" s="884" t="s">
        <v>4267</v>
      </c>
      <c r="R81" s="612" t="s">
        <v>3181</v>
      </c>
      <c r="S81" s="612" t="s">
        <v>1339</v>
      </c>
      <c r="T81" s="1014" t="s">
        <v>4924</v>
      </c>
      <c r="U81" s="1013" t="s">
        <v>242</v>
      </c>
      <c r="V81" s="81" t="str">
        <f>[36]Questionnaire!C110</f>
        <v>DK KONFEKTURE</v>
      </c>
      <c r="W81" s="81" t="str">
        <f>[36]Questionnaire!D110</f>
        <v>Candy</v>
      </c>
      <c r="X81" s="81" t="str">
        <f>[9]Questionnaire!C164</f>
        <v>DK KONFEKTURE</v>
      </c>
      <c r="Y81" s="81" t="str">
        <f>[9]Questionnaire!D164</f>
        <v>Candy</v>
      </c>
      <c r="Z81" s="81" t="str">
        <f>[37]Questionnaire!C140</f>
        <v>HBO</v>
      </c>
      <c r="AA81" s="81" t="str">
        <f>[37]Questionnaire!D140</f>
        <v>Streaming</v>
      </c>
    </row>
    <row r="82" spans="1:27" ht="30">
      <c r="A82" s="88" t="s">
        <v>2930</v>
      </c>
      <c r="B82" s="183" t="s">
        <v>202</v>
      </c>
      <c r="C82" s="867" t="s">
        <v>203</v>
      </c>
      <c r="D82" s="183" t="s">
        <v>831</v>
      </c>
      <c r="E82" s="867" t="s">
        <v>832</v>
      </c>
      <c r="F82" s="183" t="s">
        <v>1271</v>
      </c>
      <c r="G82" s="867" t="s">
        <v>618</v>
      </c>
      <c r="H82" s="1042" t="s">
        <v>1271</v>
      </c>
      <c r="I82" s="1041" t="s">
        <v>618</v>
      </c>
      <c r="J82" s="196" t="s">
        <v>1269</v>
      </c>
      <c r="K82" s="1059" t="s">
        <v>192</v>
      </c>
      <c r="L82" s="196" t="s">
        <v>1272</v>
      </c>
      <c r="M82" s="1059" t="s">
        <v>1273</v>
      </c>
      <c r="N82" s="1048" t="s">
        <v>3662</v>
      </c>
      <c r="O82" s="884" t="s">
        <v>3663</v>
      </c>
      <c r="P82" s="1048" t="s">
        <v>4268</v>
      </c>
      <c r="Q82" s="884" t="s">
        <v>4269</v>
      </c>
      <c r="R82" s="612" t="s">
        <v>5356</v>
      </c>
      <c r="S82" s="612" t="s">
        <v>533</v>
      </c>
      <c r="T82" s="1014" t="s">
        <v>3181</v>
      </c>
      <c r="U82" s="1013" t="s">
        <v>1339</v>
      </c>
      <c r="V82" s="81" t="str">
        <f>[36]Questionnaire!C111</f>
        <v>MC DONALD'S</v>
      </c>
      <c r="W82" s="81" t="str">
        <f>[36]Questionnaire!D111</f>
        <v>Fastfood</v>
      </c>
      <c r="X82" s="81" t="str">
        <f>[9]Questionnaire!C165</f>
        <v>MC DONALD'S</v>
      </c>
      <c r="Y82" s="81" t="str">
        <f>[9]Questionnaire!D165</f>
        <v>Fastfood</v>
      </c>
      <c r="Z82" s="81" t="str">
        <f>[37]Questionnaire!C141</f>
        <v>IKEA</v>
      </c>
      <c r="AA82" s="81" t="str">
        <f>[37]Questionnaire!D141</f>
        <v>Funeture</v>
      </c>
    </row>
    <row r="83" spans="1:27" ht="30">
      <c r="A83" s="88" t="s">
        <v>2931</v>
      </c>
      <c r="B83" s="183" t="s">
        <v>201</v>
      </c>
      <c r="C83" s="867" t="s">
        <v>320</v>
      </c>
      <c r="D83" s="183" t="s">
        <v>833</v>
      </c>
      <c r="E83" s="867" t="s">
        <v>533</v>
      </c>
      <c r="F83" s="183" t="s">
        <v>1272</v>
      </c>
      <c r="G83" s="867" t="s">
        <v>1273</v>
      </c>
      <c r="H83" s="1042" t="s">
        <v>1272</v>
      </c>
      <c r="I83" s="1041" t="s">
        <v>1273</v>
      </c>
      <c r="J83" s="196" t="s">
        <v>882</v>
      </c>
      <c r="K83" s="1059" t="s">
        <v>447</v>
      </c>
      <c r="L83" s="196" t="s">
        <v>2443</v>
      </c>
      <c r="M83" s="1059" t="s">
        <v>355</v>
      </c>
      <c r="N83" s="1048" t="s">
        <v>3664</v>
      </c>
      <c r="O83" s="884" t="s">
        <v>258</v>
      </c>
      <c r="P83" s="1048" t="s">
        <v>4270</v>
      </c>
      <c r="Q83" s="884" t="s">
        <v>447</v>
      </c>
      <c r="R83" s="612" t="s">
        <v>1271</v>
      </c>
      <c r="S83" s="612" t="s">
        <v>618</v>
      </c>
      <c r="T83" s="1014" t="s">
        <v>3651</v>
      </c>
      <c r="U83" s="1013" t="s">
        <v>386</v>
      </c>
      <c r="V83" s="81" t="str">
        <f>[36]Questionnaire!C112</f>
        <v>VOLVO</v>
      </c>
      <c r="W83" s="81" t="str">
        <f>[36]Questionnaire!D112</f>
        <v>Cars</v>
      </c>
      <c r="X83" s="81" t="str">
        <f>[9]Questionnaire!C166</f>
        <v>VOLVO</v>
      </c>
      <c r="Y83" s="81" t="str">
        <f>[9]Questionnaire!D166</f>
        <v>Cars</v>
      </c>
      <c r="Z83" s="81" t="str">
        <f>[37]Questionnaire!C142</f>
        <v>Arla</v>
      </c>
      <c r="AA83" s="81" t="str">
        <f>[37]Questionnaire!D142</f>
        <v>Milk</v>
      </c>
    </row>
    <row r="84" spans="1:27">
      <c r="A84" s="126"/>
      <c r="B84" s="89"/>
      <c r="C84" s="89"/>
      <c r="D84" s="125"/>
      <c r="E84" s="89"/>
      <c r="F84" s="125"/>
      <c r="G84" s="125"/>
      <c r="H84" s="121"/>
      <c r="I84" s="121"/>
      <c r="J84" s="125"/>
      <c r="K84" s="125"/>
      <c r="L84" s="1060"/>
      <c r="M84" s="1060"/>
      <c r="N84" s="102"/>
      <c r="O84" s="102"/>
      <c r="P84" s="89"/>
      <c r="Q84" s="89"/>
      <c r="R84" s="89"/>
      <c r="S84" s="89"/>
      <c r="T84" s="611"/>
      <c r="U84" s="611"/>
    </row>
    <row r="85" spans="1:27">
      <c r="A85" s="126"/>
      <c r="B85" s="89"/>
      <c r="C85" s="89"/>
      <c r="D85" s="125"/>
      <c r="E85" s="89"/>
      <c r="F85" s="125"/>
      <c r="G85" s="125"/>
      <c r="H85" s="121"/>
      <c r="I85" s="121"/>
      <c r="J85" s="125"/>
      <c r="K85" s="125"/>
      <c r="L85" s="1060"/>
      <c r="M85" s="1060"/>
      <c r="N85" s="102"/>
      <c r="O85" s="102"/>
      <c r="P85" s="89"/>
      <c r="Q85" s="89"/>
      <c r="R85" s="89"/>
      <c r="S85" s="89"/>
      <c r="T85" s="611"/>
      <c r="U85" s="611"/>
    </row>
    <row r="86" spans="1:27" ht="15.75">
      <c r="A86" s="83"/>
      <c r="B86" s="1460">
        <v>2010</v>
      </c>
      <c r="C86" s="1460"/>
      <c r="D86" s="1460">
        <v>2011</v>
      </c>
      <c r="E86" s="1460"/>
      <c r="F86" s="1460" t="s">
        <v>1185</v>
      </c>
      <c r="G86" s="1460"/>
      <c r="H86" s="1464">
        <v>2012</v>
      </c>
      <c r="I86" s="1464"/>
      <c r="J86" s="1460" t="s">
        <v>2325</v>
      </c>
      <c r="K86" s="1460"/>
      <c r="L86" s="1460" t="s">
        <v>2913</v>
      </c>
      <c r="M86" s="1460"/>
      <c r="N86" s="1460" t="s">
        <v>3553</v>
      </c>
      <c r="O86" s="1460"/>
      <c r="P86" s="1460" t="s">
        <v>4165</v>
      </c>
      <c r="Q86" s="1460"/>
      <c r="R86" s="1460" t="s">
        <v>4674</v>
      </c>
      <c r="S86" s="1460"/>
      <c r="T86" s="1465" t="s">
        <v>4675</v>
      </c>
      <c r="U86" s="1463"/>
      <c r="V86" s="1460" t="s">
        <v>5846</v>
      </c>
      <c r="W86" s="1460"/>
      <c r="X86" s="1460" t="s">
        <v>6494</v>
      </c>
      <c r="Y86" s="1460"/>
      <c r="Z86" s="1461" t="s">
        <v>6914</v>
      </c>
      <c r="AA86" s="1461"/>
    </row>
    <row r="87" spans="1:27" ht="15.75">
      <c r="A87" s="83" t="s">
        <v>97</v>
      </c>
      <c r="B87" s="781" t="s">
        <v>95</v>
      </c>
      <c r="C87" s="781" t="s">
        <v>96</v>
      </c>
      <c r="D87" s="781" t="s">
        <v>95</v>
      </c>
      <c r="E87" s="781" t="s">
        <v>96</v>
      </c>
      <c r="F87" s="781" t="s">
        <v>95</v>
      </c>
      <c r="G87" s="781" t="s">
        <v>96</v>
      </c>
      <c r="H87" s="782" t="s">
        <v>95</v>
      </c>
      <c r="I87" s="782" t="s">
        <v>96</v>
      </c>
      <c r="J87" s="781" t="s">
        <v>95</v>
      </c>
      <c r="K87" s="781" t="s">
        <v>96</v>
      </c>
      <c r="L87" s="781" t="s">
        <v>95</v>
      </c>
      <c r="M87" s="781" t="s">
        <v>96</v>
      </c>
      <c r="N87" s="781" t="s">
        <v>95</v>
      </c>
      <c r="O87" s="781" t="s">
        <v>96</v>
      </c>
      <c r="P87" s="781" t="s">
        <v>95</v>
      </c>
      <c r="Q87" s="781" t="s">
        <v>96</v>
      </c>
      <c r="R87" s="781" t="s">
        <v>95</v>
      </c>
      <c r="S87" s="781" t="s">
        <v>96</v>
      </c>
      <c r="T87" s="1350" t="s">
        <v>95</v>
      </c>
      <c r="U87" s="1351" t="s">
        <v>96</v>
      </c>
      <c r="V87" s="1348" t="s">
        <v>95</v>
      </c>
      <c r="W87" s="1348" t="s">
        <v>96</v>
      </c>
      <c r="X87" s="1348" t="s">
        <v>95</v>
      </c>
      <c r="Y87" s="1348" t="s">
        <v>96</v>
      </c>
      <c r="Z87" s="786" t="s">
        <v>95</v>
      </c>
      <c r="AA87" s="786" t="s">
        <v>96</v>
      </c>
    </row>
    <row r="88" spans="1:27">
      <c r="A88" s="88" t="s">
        <v>2922</v>
      </c>
      <c r="B88" s="183">
        <v>0</v>
      </c>
      <c r="C88" s="867">
        <v>0</v>
      </c>
      <c r="D88" s="183" t="s">
        <v>562</v>
      </c>
      <c r="E88" s="867" t="s">
        <v>192</v>
      </c>
      <c r="F88" s="183">
        <v>0</v>
      </c>
      <c r="G88" s="867">
        <v>0</v>
      </c>
      <c r="H88" s="1042">
        <v>0</v>
      </c>
      <c r="I88" s="1041">
        <v>0</v>
      </c>
      <c r="J88" s="196" t="s">
        <v>219</v>
      </c>
      <c r="K88" s="1059" t="s">
        <v>2444</v>
      </c>
      <c r="L88" s="196" t="s">
        <v>219</v>
      </c>
      <c r="M88" s="1059" t="s">
        <v>355</v>
      </c>
      <c r="N88" s="976">
        <v>0</v>
      </c>
      <c r="O88" s="867">
        <v>0</v>
      </c>
      <c r="P88" s="976" t="s">
        <v>2446</v>
      </c>
      <c r="Q88" s="867" t="s">
        <v>2447</v>
      </c>
      <c r="R88" s="612" t="s">
        <v>5290</v>
      </c>
      <c r="S88" s="612"/>
      <c r="T88" s="1014"/>
      <c r="U88" s="1013"/>
    </row>
    <row r="89" spans="1:27">
      <c r="A89" s="88" t="s">
        <v>2923</v>
      </c>
      <c r="B89" s="183">
        <v>0</v>
      </c>
      <c r="C89" s="867">
        <v>0</v>
      </c>
      <c r="D89" s="183" t="s">
        <v>219</v>
      </c>
      <c r="E89" s="867" t="s">
        <v>355</v>
      </c>
      <c r="F89" s="183">
        <v>0</v>
      </c>
      <c r="G89" s="867">
        <v>0</v>
      </c>
      <c r="H89" s="1042">
        <v>0</v>
      </c>
      <c r="I89" s="1041">
        <v>0</v>
      </c>
      <c r="J89" s="196" t="s">
        <v>2446</v>
      </c>
      <c r="K89" s="1059" t="s">
        <v>2447</v>
      </c>
      <c r="L89" s="196">
        <v>0</v>
      </c>
      <c r="M89" s="1059">
        <v>0</v>
      </c>
      <c r="N89" s="976">
        <v>0</v>
      </c>
      <c r="O89" s="867">
        <v>0</v>
      </c>
      <c r="P89" s="976" t="s">
        <v>4271</v>
      </c>
      <c r="Q89" s="867" t="s">
        <v>4272</v>
      </c>
      <c r="R89" s="612"/>
      <c r="S89" s="612"/>
      <c r="T89" s="1014"/>
      <c r="U89" s="1013"/>
    </row>
    <row r="90" spans="1:27">
      <c r="A90" s="88" t="s">
        <v>2924</v>
      </c>
      <c r="B90" s="183">
        <v>0</v>
      </c>
      <c r="C90" s="867">
        <v>0</v>
      </c>
      <c r="D90" s="183">
        <v>0</v>
      </c>
      <c r="E90" s="867">
        <v>0</v>
      </c>
      <c r="F90" s="183">
        <v>0</v>
      </c>
      <c r="G90" s="867">
        <v>0</v>
      </c>
      <c r="H90" s="1042">
        <v>0</v>
      </c>
      <c r="I90" s="1041">
        <v>0</v>
      </c>
      <c r="J90" s="196">
        <v>0</v>
      </c>
      <c r="K90" s="1059">
        <v>0</v>
      </c>
      <c r="L90" s="196">
        <v>0</v>
      </c>
      <c r="M90" s="1059">
        <v>0</v>
      </c>
      <c r="N90" s="976">
        <v>0</v>
      </c>
      <c r="O90" s="867">
        <v>0</v>
      </c>
      <c r="P90" s="976">
        <v>0</v>
      </c>
      <c r="Q90" s="867">
        <v>0</v>
      </c>
      <c r="R90" s="612"/>
      <c r="S90" s="612"/>
      <c r="T90" s="1014"/>
      <c r="U90" s="1013"/>
    </row>
    <row r="91" spans="1:27">
      <c r="A91" s="88" t="s">
        <v>2925</v>
      </c>
      <c r="B91" s="183">
        <v>0</v>
      </c>
      <c r="C91" s="867">
        <v>0</v>
      </c>
      <c r="D91" s="183">
        <v>0</v>
      </c>
      <c r="E91" s="867">
        <v>0</v>
      </c>
      <c r="F91" s="183">
        <v>0</v>
      </c>
      <c r="G91" s="867">
        <v>0</v>
      </c>
      <c r="H91" s="1042">
        <v>0</v>
      </c>
      <c r="I91" s="1041">
        <v>0</v>
      </c>
      <c r="J91" s="196">
        <v>0</v>
      </c>
      <c r="K91" s="1059">
        <v>0</v>
      </c>
      <c r="L91" s="196">
        <v>0</v>
      </c>
      <c r="M91" s="1059">
        <v>0</v>
      </c>
      <c r="N91" s="976">
        <v>0</v>
      </c>
      <c r="O91" s="867">
        <v>0</v>
      </c>
      <c r="P91" s="976">
        <v>0</v>
      </c>
      <c r="Q91" s="867">
        <v>0</v>
      </c>
      <c r="R91" s="612"/>
      <c r="S91" s="612"/>
      <c r="T91" s="1014"/>
      <c r="U91" s="1013"/>
    </row>
    <row r="92" spans="1:27">
      <c r="A92" s="88" t="s">
        <v>2926</v>
      </c>
      <c r="B92" s="183">
        <v>0</v>
      </c>
      <c r="C92" s="867">
        <v>0</v>
      </c>
      <c r="D92" s="183">
        <v>0</v>
      </c>
      <c r="E92" s="867">
        <v>0</v>
      </c>
      <c r="F92" s="183">
        <v>0</v>
      </c>
      <c r="G92" s="867">
        <v>0</v>
      </c>
      <c r="H92" s="1042">
        <v>0</v>
      </c>
      <c r="I92" s="1041">
        <v>0</v>
      </c>
      <c r="J92" s="196">
        <v>0</v>
      </c>
      <c r="K92" s="1059">
        <v>0</v>
      </c>
      <c r="L92" s="196">
        <v>0</v>
      </c>
      <c r="M92" s="1059">
        <v>0</v>
      </c>
      <c r="N92" s="976">
        <v>0</v>
      </c>
      <c r="O92" s="867">
        <v>0</v>
      </c>
      <c r="P92" s="976">
        <v>0</v>
      </c>
      <c r="Q92" s="867">
        <v>0</v>
      </c>
      <c r="R92" s="612"/>
      <c r="S92" s="612"/>
      <c r="T92" s="1014"/>
      <c r="U92" s="1013"/>
    </row>
    <row r="93" spans="1:27">
      <c r="A93" s="88" t="s">
        <v>2927</v>
      </c>
      <c r="B93" s="183">
        <v>0</v>
      </c>
      <c r="C93" s="867">
        <v>0</v>
      </c>
      <c r="D93" s="183">
        <v>0</v>
      </c>
      <c r="E93" s="867">
        <v>0</v>
      </c>
      <c r="F93" s="183">
        <v>0</v>
      </c>
      <c r="G93" s="867">
        <v>0</v>
      </c>
      <c r="H93" s="1042">
        <v>0</v>
      </c>
      <c r="I93" s="1041">
        <v>0</v>
      </c>
      <c r="J93" s="196">
        <v>0</v>
      </c>
      <c r="K93" s="1059">
        <v>0</v>
      </c>
      <c r="L93" s="196">
        <v>0</v>
      </c>
      <c r="M93" s="1059">
        <v>0</v>
      </c>
      <c r="N93" s="976">
        <v>0</v>
      </c>
      <c r="O93" s="867">
        <v>0</v>
      </c>
      <c r="P93" s="976">
        <v>0</v>
      </c>
      <c r="Q93" s="867">
        <v>0</v>
      </c>
      <c r="R93" s="612"/>
      <c r="S93" s="612"/>
      <c r="T93" s="1014"/>
      <c r="U93" s="1013"/>
    </row>
    <row r="94" spans="1:27">
      <c r="A94" s="88" t="s">
        <v>2928</v>
      </c>
      <c r="B94" s="183">
        <v>0</v>
      </c>
      <c r="C94" s="867">
        <v>0</v>
      </c>
      <c r="D94" s="183">
        <v>0</v>
      </c>
      <c r="E94" s="867">
        <v>0</v>
      </c>
      <c r="F94" s="183">
        <v>0</v>
      </c>
      <c r="G94" s="867">
        <v>0</v>
      </c>
      <c r="H94" s="1042">
        <v>0</v>
      </c>
      <c r="I94" s="1041">
        <v>0</v>
      </c>
      <c r="J94" s="196">
        <v>0</v>
      </c>
      <c r="K94" s="1059">
        <v>0</v>
      </c>
      <c r="L94" s="196">
        <v>0</v>
      </c>
      <c r="M94" s="1059">
        <v>0</v>
      </c>
      <c r="N94" s="976">
        <v>0</v>
      </c>
      <c r="O94" s="867">
        <v>0</v>
      </c>
      <c r="P94" s="976">
        <v>0</v>
      </c>
      <c r="Q94" s="867">
        <v>0</v>
      </c>
      <c r="R94" s="612"/>
      <c r="S94" s="612"/>
      <c r="T94" s="1014"/>
      <c r="U94" s="1013"/>
    </row>
    <row r="95" spans="1:27">
      <c r="A95" s="88" t="s">
        <v>2929</v>
      </c>
      <c r="B95" s="183">
        <v>0</v>
      </c>
      <c r="C95" s="867">
        <v>0</v>
      </c>
      <c r="D95" s="183">
        <v>0</v>
      </c>
      <c r="E95" s="867">
        <v>0</v>
      </c>
      <c r="F95" s="183">
        <v>0</v>
      </c>
      <c r="G95" s="867">
        <v>0</v>
      </c>
      <c r="H95" s="1042">
        <v>0</v>
      </c>
      <c r="I95" s="1041">
        <v>0</v>
      </c>
      <c r="J95" s="196">
        <v>0</v>
      </c>
      <c r="K95" s="1059">
        <v>0</v>
      </c>
      <c r="L95" s="196">
        <v>0</v>
      </c>
      <c r="M95" s="1059">
        <v>0</v>
      </c>
      <c r="N95" s="976">
        <v>0</v>
      </c>
      <c r="O95" s="867">
        <v>0</v>
      </c>
      <c r="P95" s="976">
        <v>0</v>
      </c>
      <c r="Q95" s="867">
        <v>0</v>
      </c>
      <c r="R95" s="612"/>
      <c r="S95" s="612"/>
      <c r="T95" s="1014"/>
      <c r="U95" s="1013"/>
    </row>
    <row r="96" spans="1:27">
      <c r="A96" s="88" t="s">
        <v>2930</v>
      </c>
      <c r="B96" s="183">
        <v>0</v>
      </c>
      <c r="C96" s="867">
        <v>0</v>
      </c>
      <c r="D96" s="183">
        <v>0</v>
      </c>
      <c r="E96" s="867">
        <v>0</v>
      </c>
      <c r="F96" s="183">
        <v>0</v>
      </c>
      <c r="G96" s="867">
        <v>0</v>
      </c>
      <c r="H96" s="1042">
        <v>0</v>
      </c>
      <c r="I96" s="1041">
        <v>0</v>
      </c>
      <c r="J96" s="196">
        <v>0</v>
      </c>
      <c r="K96" s="1059">
        <v>0</v>
      </c>
      <c r="L96" s="196">
        <v>0</v>
      </c>
      <c r="M96" s="1059">
        <v>0</v>
      </c>
      <c r="N96" s="976">
        <v>0</v>
      </c>
      <c r="O96" s="867">
        <v>0</v>
      </c>
      <c r="P96" s="976">
        <v>0</v>
      </c>
      <c r="Q96" s="867">
        <v>0</v>
      </c>
      <c r="R96" s="612"/>
      <c r="S96" s="612"/>
      <c r="T96" s="1014"/>
      <c r="U96" s="1013"/>
    </row>
    <row r="97" spans="1:21">
      <c r="A97" s="88" t="s">
        <v>2931</v>
      </c>
      <c r="B97" s="183">
        <v>0</v>
      </c>
      <c r="C97" s="867">
        <v>0</v>
      </c>
      <c r="D97" s="183">
        <v>0</v>
      </c>
      <c r="E97" s="867">
        <v>0</v>
      </c>
      <c r="F97" s="183">
        <v>0</v>
      </c>
      <c r="G97" s="867">
        <v>0</v>
      </c>
      <c r="H97" s="1042">
        <v>0</v>
      </c>
      <c r="I97" s="1041">
        <v>0</v>
      </c>
      <c r="J97" s="196">
        <v>0</v>
      </c>
      <c r="K97" s="1059">
        <v>0</v>
      </c>
      <c r="L97" s="196">
        <v>0</v>
      </c>
      <c r="M97" s="1059">
        <v>0</v>
      </c>
      <c r="N97" s="976">
        <v>0</v>
      </c>
      <c r="O97" s="867">
        <v>0</v>
      </c>
      <c r="P97" s="976">
        <v>0</v>
      </c>
      <c r="Q97" s="867">
        <v>0</v>
      </c>
      <c r="R97" s="612"/>
      <c r="S97" s="612"/>
      <c r="T97" s="1014"/>
      <c r="U97" s="1013"/>
    </row>
  </sheetData>
  <mergeCells count="39">
    <mergeCell ref="B58:C58"/>
    <mergeCell ref="D58:E58"/>
    <mergeCell ref="F58:G58"/>
    <mergeCell ref="H58:I58"/>
    <mergeCell ref="J58:K58"/>
    <mergeCell ref="L58:M58"/>
    <mergeCell ref="N58:O58"/>
    <mergeCell ref="P58:Q58"/>
    <mergeCell ref="R58:S58"/>
    <mergeCell ref="T58:U58"/>
    <mergeCell ref="V58:W58"/>
    <mergeCell ref="X58:Y58"/>
    <mergeCell ref="Z58:AA58"/>
    <mergeCell ref="B72:C72"/>
    <mergeCell ref="D72:E72"/>
    <mergeCell ref="F72:G72"/>
    <mergeCell ref="H72:I72"/>
    <mergeCell ref="J72:K72"/>
    <mergeCell ref="L72:M72"/>
    <mergeCell ref="N72:O72"/>
    <mergeCell ref="P72:Q72"/>
    <mergeCell ref="R72:S72"/>
    <mergeCell ref="T72:U72"/>
    <mergeCell ref="V72:W72"/>
    <mergeCell ref="X72:Y72"/>
    <mergeCell ref="Z72:AA72"/>
    <mergeCell ref="B86:C86"/>
    <mergeCell ref="D86:E86"/>
    <mergeCell ref="F86:G86"/>
    <mergeCell ref="H86:I86"/>
    <mergeCell ref="J86:K86"/>
    <mergeCell ref="L86:M86"/>
    <mergeCell ref="Z86:AA86"/>
    <mergeCell ref="N86:O86"/>
    <mergeCell ref="P86:Q86"/>
    <mergeCell ref="R86:S86"/>
    <mergeCell ref="T86:U86"/>
    <mergeCell ref="V86:W86"/>
    <mergeCell ref="X86:Y8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140625" style="81" customWidth="1"/>
    <col min="2" max="26" width="20.7109375" style="81" customWidth="1"/>
    <col min="27" max="27" width="22.85546875" style="81" customWidth="1"/>
    <col min="28" max="16384" width="11.42578125" style="81"/>
  </cols>
  <sheetData>
    <row r="1" spans="1:21">
      <c r="A1" s="126"/>
      <c r="B1" s="125"/>
      <c r="C1" s="125"/>
      <c r="D1" s="89"/>
      <c r="E1" s="89"/>
      <c r="F1" s="89"/>
      <c r="G1" s="89"/>
      <c r="H1" s="89"/>
      <c r="I1" s="89"/>
      <c r="J1" s="89"/>
      <c r="K1" s="89"/>
      <c r="L1" s="89"/>
      <c r="M1" s="89"/>
      <c r="N1" s="89"/>
      <c r="O1" s="89"/>
      <c r="P1" s="89"/>
      <c r="Q1" s="89"/>
      <c r="R1" s="89"/>
      <c r="S1" s="89"/>
      <c r="T1" s="611"/>
      <c r="U1" s="611"/>
    </row>
    <row r="2" spans="1:21">
      <c r="A2" s="126"/>
      <c r="B2" s="89"/>
      <c r="C2" s="89"/>
      <c r="D2" s="89"/>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25</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88" t="s">
        <v>2285</v>
      </c>
      <c r="B10" s="114">
        <v>1300000</v>
      </c>
      <c r="C10" s="114">
        <v>1350000</v>
      </c>
      <c r="D10" s="114">
        <v>1400000</v>
      </c>
      <c r="E10" s="114">
        <v>620432</v>
      </c>
      <c r="F10" s="114">
        <v>1484528.4</v>
      </c>
      <c r="G10" s="114">
        <v>818300.17</v>
      </c>
      <c r="H10" s="108">
        <v>1558750.48</v>
      </c>
      <c r="I10" s="108">
        <v>662469</v>
      </c>
      <c r="J10" s="108">
        <v>1451333</v>
      </c>
      <c r="K10" s="108">
        <v>770451</v>
      </c>
      <c r="L10" s="108">
        <v>1610979.63</v>
      </c>
      <c r="M10" s="108">
        <f>[38]Questionnaire!C33</f>
        <v>774303.70423499995</v>
      </c>
      <c r="N10" s="108">
        <f>[10]Questionnaire!C48</f>
        <v>1000000</v>
      </c>
      <c r="O10" s="108">
        <f>[39]Questionnaire!C48</f>
        <v>766560</v>
      </c>
      <c r="P10" s="89"/>
      <c r="Q10" s="89"/>
      <c r="R10" s="89"/>
      <c r="S10" s="89"/>
      <c r="T10" s="611"/>
      <c r="U10" s="611"/>
    </row>
    <row r="11" spans="1:21">
      <c r="A11" s="88" t="s">
        <v>2297</v>
      </c>
      <c r="B11" s="114">
        <v>1300000</v>
      </c>
      <c r="C11" s="114">
        <v>1350000</v>
      </c>
      <c r="D11" s="114">
        <v>1400000</v>
      </c>
      <c r="E11" s="114">
        <v>620432</v>
      </c>
      <c r="F11" s="114">
        <v>1484528</v>
      </c>
      <c r="G11" s="114">
        <v>818300.17</v>
      </c>
      <c r="H11" s="108">
        <v>1558750.48</v>
      </c>
      <c r="I11" s="108">
        <v>662469</v>
      </c>
      <c r="J11" s="108">
        <v>1451333</v>
      </c>
      <c r="K11" s="108">
        <v>770451</v>
      </c>
      <c r="L11" s="108">
        <v>1610979.63</v>
      </c>
      <c r="M11" s="108">
        <f>[38]Questionnaire!B33</f>
        <v>774303.70423499995</v>
      </c>
      <c r="N11" s="108">
        <f>[10]Questionnaire!C48</f>
        <v>1000000</v>
      </c>
      <c r="O11" s="108">
        <f>[39]Questionnaire!B48</f>
        <v>766560</v>
      </c>
      <c r="P11" s="89"/>
      <c r="Q11" s="89"/>
      <c r="R11" s="89"/>
      <c r="S11" s="89"/>
      <c r="T11" s="611"/>
      <c r="U11" s="611"/>
    </row>
    <row r="12" spans="1:21">
      <c r="A12" s="126"/>
      <c r="B12" s="197"/>
      <c r="C12" s="197"/>
      <c r="D12" s="197"/>
      <c r="E12" s="197"/>
      <c r="F12" s="197"/>
      <c r="G12" s="197"/>
      <c r="H12" s="102"/>
      <c r="I12" s="102"/>
      <c r="J12" s="102"/>
      <c r="K12" s="102"/>
      <c r="L12" s="102"/>
      <c r="M12" s="102"/>
      <c r="N12" s="102"/>
      <c r="O12" s="102"/>
      <c r="P12" s="89"/>
      <c r="Q12" s="89"/>
      <c r="R12" s="89"/>
      <c r="S12" s="89"/>
      <c r="T12" s="611"/>
      <c r="U12" s="611"/>
    </row>
    <row r="13" spans="1:21" ht="15.75">
      <c r="A13" s="126"/>
      <c r="B13" s="89"/>
      <c r="C13" s="89"/>
      <c r="D13" s="89"/>
      <c r="E13" s="89"/>
      <c r="F13" s="89"/>
      <c r="G13" s="89"/>
      <c r="H13" s="102"/>
      <c r="I13" s="102"/>
      <c r="J13" s="102"/>
      <c r="K13" s="102"/>
      <c r="L13" s="132"/>
      <c r="M13" s="102"/>
      <c r="N13" s="102"/>
      <c r="O13" s="102"/>
      <c r="P13" s="89"/>
      <c r="Q13" s="89"/>
      <c r="R13" s="89"/>
      <c r="S13" s="89"/>
      <c r="T13" s="611"/>
      <c r="U13" s="611"/>
    </row>
    <row r="14" spans="1:21" ht="15.75">
      <c r="A14" s="83" t="s">
        <v>53</v>
      </c>
      <c r="B14" s="84">
        <v>2009</v>
      </c>
      <c r="C14" s="84">
        <v>2010</v>
      </c>
      <c r="D14" s="84">
        <v>2011</v>
      </c>
      <c r="E14" s="84" t="s">
        <v>1185</v>
      </c>
      <c r="F14" s="84">
        <v>2012</v>
      </c>
      <c r="G14" s="84" t="s">
        <v>2325</v>
      </c>
      <c r="H14" s="105" t="s">
        <v>2913</v>
      </c>
      <c r="I14" s="105" t="s">
        <v>3553</v>
      </c>
      <c r="J14" s="105" t="s">
        <v>4165</v>
      </c>
      <c r="K14" s="105" t="s">
        <v>4674</v>
      </c>
      <c r="L14" s="105" t="s">
        <v>4675</v>
      </c>
      <c r="M14" s="105" t="s">
        <v>5846</v>
      </c>
      <c r="N14" s="105" t="s">
        <v>6494</v>
      </c>
      <c r="O14" s="127" t="s">
        <v>6914</v>
      </c>
      <c r="P14" s="89"/>
      <c r="Q14" s="89"/>
      <c r="R14" s="89"/>
      <c r="S14" s="89"/>
      <c r="T14" s="611"/>
      <c r="U14" s="611"/>
    </row>
    <row r="15" spans="1:21">
      <c r="A15" s="179" t="s">
        <v>54</v>
      </c>
      <c r="B15" s="112">
        <v>3</v>
      </c>
      <c r="C15" s="112">
        <v>9</v>
      </c>
      <c r="D15" s="112">
        <v>38</v>
      </c>
      <c r="E15" s="112">
        <v>26</v>
      </c>
      <c r="F15" s="112">
        <v>24</v>
      </c>
      <c r="G15" s="112">
        <v>24</v>
      </c>
      <c r="H15" s="118">
        <v>51</v>
      </c>
      <c r="I15" s="118">
        <v>56</v>
      </c>
      <c r="J15" s="118">
        <v>46</v>
      </c>
      <c r="K15" s="118">
        <v>46</v>
      </c>
      <c r="L15" s="118">
        <v>46</v>
      </c>
      <c r="M15" s="113">
        <f>[38]Questionnaire!C43</f>
        <v>46</v>
      </c>
      <c r="N15" s="113">
        <f>[10]Questionnaire!C54</f>
        <v>46</v>
      </c>
      <c r="O15" s="113">
        <f>[39]Questionnaire!C58</f>
        <v>46</v>
      </c>
      <c r="P15" s="89"/>
      <c r="Q15" s="89"/>
      <c r="R15" s="89"/>
      <c r="S15" s="89"/>
      <c r="T15" s="611"/>
      <c r="U15" s="611"/>
    </row>
    <row r="16" spans="1:21">
      <c r="A16" s="179" t="s">
        <v>90</v>
      </c>
      <c r="B16" s="112">
        <v>3</v>
      </c>
      <c r="C16" s="112">
        <v>9</v>
      </c>
      <c r="D16" s="112">
        <v>11</v>
      </c>
      <c r="E16" s="112">
        <v>18</v>
      </c>
      <c r="F16" s="112">
        <v>10</v>
      </c>
      <c r="G16" s="112">
        <v>10</v>
      </c>
      <c r="H16" s="118">
        <v>10</v>
      </c>
      <c r="I16" s="118">
        <v>10</v>
      </c>
      <c r="J16" s="118">
        <v>10</v>
      </c>
      <c r="K16" s="118">
        <v>10</v>
      </c>
      <c r="L16" s="118">
        <v>10</v>
      </c>
      <c r="M16" s="113">
        <f>[38]Questionnaire!C44</f>
        <v>10</v>
      </c>
      <c r="N16" s="113">
        <f>[10]Questionnaire!C55</f>
        <v>10</v>
      </c>
      <c r="O16" s="113">
        <f>[39]Questionnaire!C59</f>
        <v>10</v>
      </c>
      <c r="P16" s="89"/>
      <c r="Q16" s="89"/>
      <c r="R16" s="89"/>
      <c r="S16" s="89"/>
      <c r="T16" s="611"/>
      <c r="U16" s="611"/>
    </row>
    <row r="17" spans="1:21">
      <c r="A17" s="179" t="s">
        <v>1457</v>
      </c>
      <c r="B17" s="156">
        <v>0</v>
      </c>
      <c r="C17" s="156">
        <v>0</v>
      </c>
      <c r="D17" s="156">
        <v>0</v>
      </c>
      <c r="E17" s="112">
        <v>0</v>
      </c>
      <c r="F17" s="112">
        <v>26</v>
      </c>
      <c r="G17" s="112">
        <v>26</v>
      </c>
      <c r="H17" s="118">
        <v>5</v>
      </c>
      <c r="I17" s="118">
        <v>0</v>
      </c>
      <c r="J17" s="118">
        <v>0</v>
      </c>
      <c r="K17" s="118">
        <v>0</v>
      </c>
      <c r="L17" s="118">
        <v>0</v>
      </c>
      <c r="M17" s="113" t="s">
        <v>1530</v>
      </c>
      <c r="N17" s="113">
        <f>[10]Questionnaire!C56</f>
        <v>0</v>
      </c>
      <c r="O17" s="113">
        <f>[39]Questionnaire!C60</f>
        <v>0</v>
      </c>
      <c r="P17" s="89"/>
      <c r="Q17" s="89"/>
      <c r="R17" s="89"/>
      <c r="S17" s="89"/>
      <c r="T17" s="611"/>
      <c r="U17" s="611"/>
    </row>
    <row r="18" spans="1:21">
      <c r="A18" s="179" t="s">
        <v>91</v>
      </c>
      <c r="B18" s="112">
        <v>59</v>
      </c>
      <c r="C18" s="112">
        <v>58</v>
      </c>
      <c r="D18" s="112">
        <v>38</v>
      </c>
      <c r="E18" s="112">
        <v>56</v>
      </c>
      <c r="F18" s="112">
        <v>50</v>
      </c>
      <c r="G18" s="112">
        <v>50</v>
      </c>
      <c r="H18" s="118">
        <v>56</v>
      </c>
      <c r="I18" s="118">
        <v>56</v>
      </c>
      <c r="J18" s="118">
        <v>56</v>
      </c>
      <c r="K18" s="118">
        <v>56</v>
      </c>
      <c r="L18" s="118">
        <v>46</v>
      </c>
      <c r="M18" s="113">
        <f>[38]Questionnaire!C46</f>
        <v>56</v>
      </c>
      <c r="N18" s="113">
        <f>[10]Questionnaire!C57</f>
        <v>56</v>
      </c>
      <c r="O18" s="113">
        <f>[39]Questionnaire!C61</f>
        <v>56</v>
      </c>
      <c r="P18" s="89"/>
      <c r="Q18" s="89"/>
      <c r="R18" s="89"/>
      <c r="S18" s="89"/>
      <c r="T18" s="611"/>
      <c r="U18" s="611"/>
    </row>
    <row r="19" spans="1:21">
      <c r="A19" s="126"/>
      <c r="B19" s="89"/>
      <c r="C19" s="89"/>
      <c r="D19" s="89"/>
      <c r="E19" s="89"/>
      <c r="F19" s="89"/>
      <c r="G19" s="89"/>
      <c r="H19" s="102"/>
      <c r="I19" s="102"/>
      <c r="J19" s="102"/>
      <c r="K19" s="102"/>
      <c r="L19" s="102"/>
      <c r="M19" s="102"/>
      <c r="N19" s="102"/>
      <c r="O19" s="102"/>
      <c r="P19" s="89"/>
      <c r="Q19" s="89"/>
      <c r="R19" s="89"/>
      <c r="S19" s="89"/>
      <c r="T19" s="611"/>
      <c r="U19" s="611"/>
    </row>
    <row r="20" spans="1:21">
      <c r="A20" s="126"/>
      <c r="B20" s="89"/>
      <c r="C20" s="89"/>
      <c r="D20" s="89"/>
      <c r="E20" s="89"/>
      <c r="F20" s="89"/>
      <c r="G20" s="89"/>
      <c r="H20" s="102"/>
      <c r="I20" s="102"/>
      <c r="J20" s="102"/>
      <c r="K20" s="102"/>
      <c r="L20" s="102"/>
      <c r="M20" s="102"/>
      <c r="N20" s="102"/>
      <c r="O20" s="102"/>
      <c r="P20" s="89"/>
      <c r="Q20" s="89"/>
      <c r="R20" s="89"/>
      <c r="S20" s="89"/>
      <c r="T20" s="611"/>
      <c r="U20" s="611"/>
    </row>
    <row r="21" spans="1:21" ht="15.75">
      <c r="A21" s="83" t="s">
        <v>2290</v>
      </c>
      <c r="B21" s="84">
        <v>2009</v>
      </c>
      <c r="C21" s="84">
        <v>2010</v>
      </c>
      <c r="D21" s="84">
        <v>2011</v>
      </c>
      <c r="E21" s="84" t="s">
        <v>1185</v>
      </c>
      <c r="F21" s="84">
        <v>2012</v>
      </c>
      <c r="G21" s="84" t="s">
        <v>2325</v>
      </c>
      <c r="H21" s="105" t="s">
        <v>2913</v>
      </c>
      <c r="I21" s="105" t="s">
        <v>3553</v>
      </c>
      <c r="J21" s="105" t="s">
        <v>4165</v>
      </c>
      <c r="K21" s="105" t="s">
        <v>4674</v>
      </c>
      <c r="L21" s="105" t="s">
        <v>4675</v>
      </c>
      <c r="M21" s="105" t="s">
        <v>5846</v>
      </c>
      <c r="N21" s="105" t="s">
        <v>6494</v>
      </c>
      <c r="O21" s="127" t="s">
        <v>6914</v>
      </c>
      <c r="P21" s="89"/>
      <c r="Q21" s="89"/>
      <c r="R21" s="89"/>
      <c r="S21" s="89"/>
      <c r="T21" s="611"/>
      <c r="U21" s="611"/>
    </row>
    <row r="22" spans="1:21">
      <c r="A22" s="88" t="s">
        <v>2285</v>
      </c>
      <c r="B22" s="114">
        <v>7859415</v>
      </c>
      <c r="C22" s="114">
        <v>7510092</v>
      </c>
      <c r="D22" s="114">
        <v>9598952.744599998</v>
      </c>
      <c r="E22" s="114">
        <v>5090286</v>
      </c>
      <c r="F22" s="114">
        <v>10550219</v>
      </c>
      <c r="G22" s="114" t="s">
        <v>2908</v>
      </c>
      <c r="H22" s="108">
        <v>11785367.460000001</v>
      </c>
      <c r="I22" s="102" t="s">
        <v>2908</v>
      </c>
      <c r="J22" s="198">
        <v>11246172.73</v>
      </c>
      <c r="K22" s="102" t="s">
        <v>2908</v>
      </c>
      <c r="L22" s="108">
        <v>14129098</v>
      </c>
      <c r="M22" s="102" t="s">
        <v>2908</v>
      </c>
      <c r="N22" s="108">
        <f>[10]Questionnaire!D61</f>
        <v>14771754</v>
      </c>
      <c r="O22" s="102" t="s">
        <v>2908</v>
      </c>
      <c r="P22" s="89"/>
      <c r="Q22" s="89"/>
      <c r="R22" s="89"/>
      <c r="S22" s="89"/>
      <c r="T22" s="611"/>
      <c r="U22" s="611"/>
    </row>
    <row r="23" spans="1:21">
      <c r="A23" s="88" t="s">
        <v>2297</v>
      </c>
      <c r="B23" s="114">
        <v>7859415</v>
      </c>
      <c r="C23" s="114">
        <v>7510092</v>
      </c>
      <c r="D23" s="114">
        <v>9598952.744599998</v>
      </c>
      <c r="E23" s="114">
        <v>5090286</v>
      </c>
      <c r="F23" s="114">
        <v>10550219</v>
      </c>
      <c r="G23" s="114" t="s">
        <v>2908</v>
      </c>
      <c r="H23" s="108">
        <v>11785367.460000001</v>
      </c>
      <c r="I23" s="102" t="s">
        <v>2908</v>
      </c>
      <c r="J23" s="198">
        <v>11246172.73</v>
      </c>
      <c r="K23" s="102" t="s">
        <v>2908</v>
      </c>
      <c r="L23" s="108">
        <v>14129098</v>
      </c>
      <c r="M23" s="102" t="s">
        <v>2908</v>
      </c>
      <c r="N23" s="108">
        <f>[10]Questionnaire!D61</f>
        <v>14771754</v>
      </c>
      <c r="O23" s="102" t="s">
        <v>2908</v>
      </c>
      <c r="P23" s="89"/>
      <c r="Q23" s="89"/>
      <c r="R23" s="89"/>
      <c r="S23" s="89"/>
      <c r="T23" s="611"/>
      <c r="U23" s="611"/>
    </row>
    <row r="24" spans="1:21">
      <c r="A24" s="126"/>
      <c r="B24" s="89"/>
      <c r="C24" s="89"/>
      <c r="D24" s="89"/>
      <c r="E24" s="89"/>
      <c r="F24" s="89"/>
      <c r="G24" s="89"/>
      <c r="H24" s="102"/>
      <c r="I24" s="102"/>
      <c r="J24" s="102"/>
      <c r="K24" s="102"/>
      <c r="L24" s="102"/>
      <c r="M24" s="102"/>
      <c r="N24" s="102"/>
      <c r="O24" s="102"/>
      <c r="P24" s="89"/>
      <c r="Q24" s="89"/>
      <c r="R24" s="89"/>
      <c r="S24" s="89"/>
      <c r="T24" s="611"/>
      <c r="U24" s="611"/>
    </row>
    <row r="25" spans="1:21" ht="15.75">
      <c r="A25" s="83" t="s">
        <v>59</v>
      </c>
      <c r="B25" s="84">
        <v>2009</v>
      </c>
      <c r="C25" s="84">
        <v>2010</v>
      </c>
      <c r="D25" s="84">
        <v>2011</v>
      </c>
      <c r="E25" s="84" t="s">
        <v>1185</v>
      </c>
      <c r="F25" s="84">
        <v>2012</v>
      </c>
      <c r="G25" s="84" t="s">
        <v>2325</v>
      </c>
      <c r="H25" s="105" t="s">
        <v>2913</v>
      </c>
      <c r="I25" s="105" t="s">
        <v>3553</v>
      </c>
      <c r="J25" s="105" t="s">
        <v>4165</v>
      </c>
      <c r="K25" s="105" t="s">
        <v>4674</v>
      </c>
      <c r="L25" s="105" t="s">
        <v>4675</v>
      </c>
      <c r="M25" s="105" t="s">
        <v>5846</v>
      </c>
      <c r="N25" s="105" t="s">
        <v>6494</v>
      </c>
      <c r="O25" s="127" t="s">
        <v>6914</v>
      </c>
      <c r="P25" s="89"/>
      <c r="Q25" s="89"/>
      <c r="R25" s="89"/>
      <c r="S25" s="89"/>
      <c r="T25" s="611"/>
      <c r="U25" s="611"/>
    </row>
    <row r="26" spans="1:21">
      <c r="A26" s="126"/>
      <c r="B26" s="112">
        <v>2631031</v>
      </c>
      <c r="C26" s="112">
        <v>2373014</v>
      </c>
      <c r="D26" s="112">
        <v>2373014</v>
      </c>
      <c r="E26" s="112">
        <v>1412087</v>
      </c>
      <c r="F26" s="112">
        <v>2981936</v>
      </c>
      <c r="G26" s="89" t="s">
        <v>2908</v>
      </c>
      <c r="H26" s="118">
        <v>3254807</v>
      </c>
      <c r="I26" s="102" t="s">
        <v>2908</v>
      </c>
      <c r="J26" s="118">
        <v>3057117</v>
      </c>
      <c r="K26" s="102" t="s">
        <v>2908</v>
      </c>
      <c r="L26" s="118">
        <v>3718568</v>
      </c>
      <c r="M26" s="102" t="s">
        <v>2908</v>
      </c>
      <c r="N26" s="113">
        <f>[10]Questionnaire!C67</f>
        <v>3834722</v>
      </c>
      <c r="O26" s="113">
        <f>[39]Questionnaire!C65</f>
        <v>1970085</v>
      </c>
      <c r="P26" s="89"/>
      <c r="Q26" s="89"/>
      <c r="R26" s="89"/>
      <c r="S26" s="89"/>
      <c r="T26" s="611"/>
      <c r="U26" s="611"/>
    </row>
    <row r="27" spans="1:21">
      <c r="A27" s="126"/>
      <c r="B27" s="89"/>
      <c r="C27" s="89"/>
      <c r="D27" s="89"/>
      <c r="E27" s="89"/>
      <c r="F27" s="89"/>
      <c r="G27" s="89"/>
      <c r="H27" s="102"/>
      <c r="I27" s="102"/>
      <c r="J27" s="102"/>
      <c r="K27" s="102"/>
      <c r="L27" s="102"/>
      <c r="M27" s="102"/>
      <c r="N27" s="102"/>
      <c r="O27" s="102"/>
      <c r="P27" s="89"/>
      <c r="Q27" s="89"/>
      <c r="R27" s="89"/>
      <c r="S27" s="89"/>
      <c r="T27" s="611"/>
      <c r="U27" s="611"/>
    </row>
    <row r="28" spans="1:21" ht="15.75">
      <c r="A28" s="126"/>
      <c r="B28" s="89"/>
      <c r="C28" s="89"/>
      <c r="D28" s="89"/>
      <c r="E28" s="89"/>
      <c r="F28" s="89"/>
      <c r="G28" s="89"/>
      <c r="H28" s="102"/>
      <c r="I28" s="102"/>
      <c r="J28" s="102"/>
      <c r="K28" s="102"/>
      <c r="L28" s="132"/>
      <c r="M28" s="102"/>
      <c r="N28" s="102"/>
      <c r="O28" s="102"/>
      <c r="P28" s="89"/>
      <c r="Q28" s="89"/>
      <c r="R28" s="89"/>
      <c r="S28" s="89"/>
      <c r="T28" s="611"/>
      <c r="U28" s="611"/>
    </row>
    <row r="29" spans="1:21" ht="15.75">
      <c r="A29" s="83" t="s">
        <v>60</v>
      </c>
      <c r="B29" s="84">
        <v>2009</v>
      </c>
      <c r="C29" s="84">
        <v>2010</v>
      </c>
      <c r="D29" s="84">
        <v>2011</v>
      </c>
      <c r="E29" s="84" t="s">
        <v>1185</v>
      </c>
      <c r="F29" s="84">
        <v>2012</v>
      </c>
      <c r="G29" s="84" t="s">
        <v>2325</v>
      </c>
      <c r="H29" s="105" t="s">
        <v>2913</v>
      </c>
      <c r="I29" s="105" t="s">
        <v>3553</v>
      </c>
      <c r="J29" s="105" t="s">
        <v>4165</v>
      </c>
      <c r="K29" s="105" t="s">
        <v>4674</v>
      </c>
      <c r="L29" s="105" t="s">
        <v>4675</v>
      </c>
      <c r="M29" s="105" t="s">
        <v>5846</v>
      </c>
      <c r="N29" s="105" t="s">
        <v>6494</v>
      </c>
      <c r="O29" s="127" t="s">
        <v>6914</v>
      </c>
      <c r="P29" s="89"/>
      <c r="Q29" s="89"/>
      <c r="R29" s="89"/>
      <c r="S29" s="89"/>
      <c r="T29" s="611"/>
      <c r="U29" s="611"/>
    </row>
    <row r="30" spans="1:21" ht="15.75">
      <c r="A30" s="88" t="s">
        <v>2284</v>
      </c>
      <c r="B30" s="136"/>
      <c r="C30" s="136"/>
      <c r="D30" s="136"/>
      <c r="E30" s="136"/>
      <c r="F30" s="137">
        <v>6183000</v>
      </c>
      <c r="G30" s="136">
        <v>0</v>
      </c>
      <c r="H30" s="116">
        <v>6340000</v>
      </c>
      <c r="I30" s="138">
        <v>0</v>
      </c>
      <c r="J30" s="116">
        <v>6401240</v>
      </c>
      <c r="K30" s="116">
        <v>6401240</v>
      </c>
      <c r="L30" s="116">
        <v>6340000</v>
      </c>
      <c r="M30" s="116">
        <v>6340000</v>
      </c>
      <c r="N30" s="116">
        <f>[10]Questionnaire!C90</f>
        <v>6163586</v>
      </c>
      <c r="O30" s="102"/>
      <c r="P30" s="89"/>
      <c r="Q30" s="89"/>
      <c r="R30" s="89"/>
      <c r="S30" s="89"/>
      <c r="T30" s="611"/>
      <c r="U30" s="611"/>
    </row>
    <row r="31" spans="1:21">
      <c r="A31" s="88" t="s">
        <v>61</v>
      </c>
      <c r="B31" s="156">
        <v>0</v>
      </c>
      <c r="C31" s="139">
        <v>0.49</v>
      </c>
      <c r="D31" s="139">
        <v>0.49</v>
      </c>
      <c r="E31" s="139">
        <v>0.49</v>
      </c>
      <c r="F31" s="139">
        <v>0.49</v>
      </c>
      <c r="G31" s="89" t="s">
        <v>2908</v>
      </c>
      <c r="H31" s="1026">
        <v>0.49</v>
      </c>
      <c r="I31" s="102" t="s">
        <v>2908</v>
      </c>
      <c r="J31" s="119">
        <v>0.49</v>
      </c>
      <c r="K31" s="102" t="s">
        <v>2908</v>
      </c>
      <c r="L31" s="119">
        <v>0.41</v>
      </c>
      <c r="M31" s="102" t="s">
        <v>2908</v>
      </c>
      <c r="N31" s="119">
        <f>[10]Questionnaire!C81</f>
        <v>0.41</v>
      </c>
      <c r="O31" s="102" t="s">
        <v>2908</v>
      </c>
      <c r="P31" s="89"/>
      <c r="Q31" s="89"/>
      <c r="R31" s="89"/>
      <c r="S31" s="89"/>
      <c r="T31" s="611"/>
      <c r="U31" s="611"/>
    </row>
    <row r="32" spans="1:21">
      <c r="A32" s="88" t="s">
        <v>62</v>
      </c>
      <c r="B32" s="156">
        <v>0</v>
      </c>
      <c r="C32" s="139">
        <v>0.51</v>
      </c>
      <c r="D32" s="139">
        <v>0.51</v>
      </c>
      <c r="E32" s="139">
        <v>0.51</v>
      </c>
      <c r="F32" s="139">
        <v>0.51</v>
      </c>
      <c r="G32" s="89" t="s">
        <v>2908</v>
      </c>
      <c r="H32" s="1026">
        <v>0.51</v>
      </c>
      <c r="I32" s="102" t="s">
        <v>2908</v>
      </c>
      <c r="J32" s="119">
        <v>0.51</v>
      </c>
      <c r="K32" s="102" t="s">
        <v>2908</v>
      </c>
      <c r="L32" s="119">
        <v>0.59</v>
      </c>
      <c r="M32" s="102" t="s">
        <v>2908</v>
      </c>
      <c r="N32" s="119">
        <f>[10]Questionnaire!C82</f>
        <v>0.59</v>
      </c>
      <c r="O32" s="102" t="s">
        <v>2908</v>
      </c>
      <c r="P32" s="89"/>
      <c r="Q32" s="89"/>
      <c r="R32" s="89"/>
      <c r="S32" s="89"/>
      <c r="T32" s="611"/>
      <c r="U32" s="611"/>
    </row>
    <row r="33" spans="1:27">
      <c r="A33" s="88" t="s">
        <v>92</v>
      </c>
      <c r="B33" s="156">
        <v>0</v>
      </c>
      <c r="C33" s="139"/>
      <c r="D33" s="139">
        <v>0</v>
      </c>
      <c r="E33" s="139">
        <v>0</v>
      </c>
      <c r="F33" s="139">
        <v>0</v>
      </c>
      <c r="G33" s="89" t="s">
        <v>2908</v>
      </c>
      <c r="H33" s="1026">
        <v>0</v>
      </c>
      <c r="I33" s="102" t="s">
        <v>2908</v>
      </c>
      <c r="J33" s="119">
        <v>0.15</v>
      </c>
      <c r="K33" s="102" t="s">
        <v>2908</v>
      </c>
      <c r="L33" s="119">
        <v>0.14000000000000001</v>
      </c>
      <c r="M33" s="102" t="s">
        <v>2908</v>
      </c>
      <c r="N33" s="119">
        <f>[10]Questionnaire!C84</f>
        <v>0.14000000000000001</v>
      </c>
      <c r="O33" s="102" t="s">
        <v>2908</v>
      </c>
      <c r="P33" s="89"/>
      <c r="Q33" s="89"/>
      <c r="R33" s="89"/>
      <c r="S33" s="89"/>
      <c r="T33" s="611"/>
      <c r="U33" s="611"/>
    </row>
    <row r="34" spans="1:27">
      <c r="A34" s="88" t="s">
        <v>93</v>
      </c>
      <c r="B34" s="156">
        <v>0</v>
      </c>
      <c r="C34" s="139">
        <v>0.28999999999999998</v>
      </c>
      <c r="D34" s="139">
        <v>0.17</v>
      </c>
      <c r="E34" s="139">
        <v>0.17</v>
      </c>
      <c r="F34" s="139">
        <v>0.17</v>
      </c>
      <c r="G34" s="89" t="s">
        <v>2908</v>
      </c>
      <c r="H34" s="1026">
        <v>0.17</v>
      </c>
      <c r="I34" s="102" t="s">
        <v>2908</v>
      </c>
      <c r="J34" s="119">
        <v>0.23</v>
      </c>
      <c r="K34" s="102" t="s">
        <v>2908</v>
      </c>
      <c r="L34" s="119">
        <v>0.28999999999999998</v>
      </c>
      <c r="M34" s="102" t="s">
        <v>2908</v>
      </c>
      <c r="N34" s="119">
        <f>[10]Questionnaire!C85</f>
        <v>0.28999999999999998</v>
      </c>
      <c r="O34" s="102" t="s">
        <v>2908</v>
      </c>
      <c r="P34" s="89"/>
      <c r="Q34" s="89"/>
      <c r="R34" s="89"/>
      <c r="S34" s="89"/>
      <c r="T34" s="611"/>
      <c r="U34" s="611"/>
    </row>
    <row r="35" spans="1:27">
      <c r="A35" s="88" t="s">
        <v>63</v>
      </c>
      <c r="B35" s="156">
        <v>0</v>
      </c>
      <c r="C35" s="139">
        <v>0.45</v>
      </c>
      <c r="D35" s="139">
        <v>0.67</v>
      </c>
      <c r="E35" s="139">
        <v>0.67</v>
      </c>
      <c r="F35" s="139">
        <v>0.67</v>
      </c>
      <c r="G35" s="89" t="s">
        <v>2908</v>
      </c>
      <c r="H35" s="1026">
        <v>0.67</v>
      </c>
      <c r="I35" s="102" t="s">
        <v>2908</v>
      </c>
      <c r="J35" s="119">
        <v>0.38</v>
      </c>
      <c r="K35" s="102" t="s">
        <v>2908</v>
      </c>
      <c r="L35" s="119">
        <v>0.33</v>
      </c>
      <c r="M35" s="102" t="s">
        <v>2908</v>
      </c>
      <c r="N35" s="119">
        <f>[10]Questionnaire!C86</f>
        <v>0.33</v>
      </c>
      <c r="O35" s="102" t="s">
        <v>2908</v>
      </c>
      <c r="P35" s="89"/>
      <c r="Q35" s="89"/>
      <c r="R35" s="89"/>
      <c r="S35" s="89"/>
      <c r="T35" s="611"/>
      <c r="U35" s="611"/>
    </row>
    <row r="36" spans="1:27">
      <c r="A36" s="88" t="s">
        <v>64</v>
      </c>
      <c r="B36" s="156">
        <v>0</v>
      </c>
      <c r="C36" s="139">
        <v>0.18</v>
      </c>
      <c r="D36" s="139">
        <v>0.18</v>
      </c>
      <c r="E36" s="139">
        <v>0.18</v>
      </c>
      <c r="F36" s="139">
        <v>0.18</v>
      </c>
      <c r="G36" s="89" t="s">
        <v>2908</v>
      </c>
      <c r="H36" s="1026">
        <v>0.18</v>
      </c>
      <c r="I36" s="102" t="s">
        <v>2908</v>
      </c>
      <c r="J36" s="119">
        <v>0.19</v>
      </c>
      <c r="K36" s="102" t="s">
        <v>2908</v>
      </c>
      <c r="L36" s="119">
        <v>0.21</v>
      </c>
      <c r="M36" s="102" t="s">
        <v>2908</v>
      </c>
      <c r="N36" s="119">
        <f>[10]Questionnaire!C87</f>
        <v>0.21</v>
      </c>
      <c r="O36" s="102" t="s">
        <v>2908</v>
      </c>
      <c r="P36" s="89"/>
      <c r="Q36" s="89"/>
      <c r="R36" s="89"/>
      <c r="S36" s="89"/>
      <c r="T36" s="611"/>
      <c r="U36" s="611"/>
    </row>
    <row r="37" spans="1:27">
      <c r="A37" s="88" t="s">
        <v>703</v>
      </c>
      <c r="B37" s="156">
        <v>0</v>
      </c>
      <c r="C37" s="139">
        <v>0.08</v>
      </c>
      <c r="D37" s="139">
        <v>0.15</v>
      </c>
      <c r="E37" s="139">
        <v>0.15</v>
      </c>
      <c r="F37" s="139">
        <v>0.15</v>
      </c>
      <c r="G37" s="89" t="s">
        <v>2908</v>
      </c>
      <c r="H37" s="1026">
        <v>0.15</v>
      </c>
      <c r="I37" s="102" t="s">
        <v>2908</v>
      </c>
      <c r="J37" s="119">
        <v>0.05</v>
      </c>
      <c r="K37" s="102" t="s">
        <v>2908</v>
      </c>
      <c r="L37" s="119">
        <v>0.03</v>
      </c>
      <c r="M37" s="102" t="s">
        <v>2908</v>
      </c>
      <c r="N37" s="119">
        <f>[10]Questionnaire!C88</f>
        <v>0.03</v>
      </c>
      <c r="O37" s="102" t="s">
        <v>2908</v>
      </c>
      <c r="P37" s="89"/>
      <c r="Q37" s="89"/>
      <c r="R37" s="89"/>
      <c r="S37" s="89"/>
      <c r="T37" s="611"/>
      <c r="U37" s="611"/>
    </row>
    <row r="38" spans="1:27" ht="15.75">
      <c r="A38" s="126"/>
      <c r="B38" s="89"/>
      <c r="C38" s="89"/>
      <c r="D38" s="89"/>
      <c r="E38" s="89"/>
      <c r="F38" s="89"/>
      <c r="G38" s="89"/>
      <c r="H38" s="102"/>
      <c r="I38" s="102"/>
      <c r="J38" s="102"/>
      <c r="K38" s="102"/>
      <c r="L38" s="132"/>
      <c r="M38" s="102"/>
      <c r="N38" s="102"/>
      <c r="O38" s="102"/>
      <c r="P38" s="89"/>
      <c r="Q38" s="89"/>
      <c r="R38" s="89"/>
      <c r="S38" s="89"/>
      <c r="T38" s="611"/>
      <c r="U38" s="611"/>
    </row>
    <row r="39" spans="1:27" ht="31.5">
      <c r="A39" s="83" t="s">
        <v>67</v>
      </c>
      <c r="B39" s="84">
        <v>2009</v>
      </c>
      <c r="C39" s="84">
        <v>2010</v>
      </c>
      <c r="D39" s="84">
        <v>2011</v>
      </c>
      <c r="E39" s="84" t="s">
        <v>1185</v>
      </c>
      <c r="F39" s="84">
        <v>2012</v>
      </c>
      <c r="G39" s="84" t="s">
        <v>2325</v>
      </c>
      <c r="H39" s="105" t="s">
        <v>2913</v>
      </c>
      <c r="I39" s="105" t="s">
        <v>3553</v>
      </c>
      <c r="J39" s="105" t="s">
        <v>4165</v>
      </c>
      <c r="K39" s="105" t="s">
        <v>4674</v>
      </c>
      <c r="L39" s="105" t="s">
        <v>4675</v>
      </c>
      <c r="M39" s="105" t="s">
        <v>5846</v>
      </c>
      <c r="N39" s="105" t="s">
        <v>6494</v>
      </c>
      <c r="O39" s="127" t="s">
        <v>6914</v>
      </c>
      <c r="P39" s="89"/>
      <c r="Q39" s="89"/>
      <c r="R39" s="89"/>
      <c r="S39" s="89"/>
      <c r="T39" s="611"/>
      <c r="U39" s="611"/>
    </row>
    <row r="40" spans="1:27" ht="30">
      <c r="A40" s="126"/>
      <c r="B40" s="156">
        <v>0</v>
      </c>
      <c r="C40" s="168" t="s">
        <v>117</v>
      </c>
      <c r="D40" s="168" t="s">
        <v>117</v>
      </c>
      <c r="E40" s="168" t="s">
        <v>117</v>
      </c>
      <c r="F40" s="168" t="s">
        <v>117</v>
      </c>
      <c r="G40" s="89" t="s">
        <v>2908</v>
      </c>
      <c r="H40" s="168" t="s">
        <v>117</v>
      </c>
      <c r="I40" s="102" t="s">
        <v>2908</v>
      </c>
      <c r="J40" s="168" t="s">
        <v>117</v>
      </c>
      <c r="K40" s="102" t="s">
        <v>2908</v>
      </c>
      <c r="L40" s="108" t="s">
        <v>123</v>
      </c>
      <c r="M40" s="102" t="s">
        <v>2908</v>
      </c>
      <c r="N40" s="102" t="str">
        <f>[10]Questionnaire!B96</f>
        <v>11-15 times per year</v>
      </c>
      <c r="O40" s="102" t="s">
        <v>2908</v>
      </c>
      <c r="P40" s="89"/>
      <c r="Q40" s="89"/>
      <c r="R40" s="89"/>
      <c r="S40" s="89"/>
      <c r="T40" s="611"/>
      <c r="U40" s="611"/>
    </row>
    <row r="41" spans="1:27">
      <c r="A41" s="126"/>
      <c r="B41" s="89"/>
      <c r="C41" s="89"/>
      <c r="D41" s="89"/>
      <c r="E41" s="89"/>
      <c r="F41" s="89"/>
      <c r="G41" s="89"/>
      <c r="H41" s="102"/>
      <c r="I41" s="102"/>
      <c r="J41" s="102"/>
      <c r="K41" s="102"/>
      <c r="L41" s="102"/>
      <c r="M41" s="102"/>
      <c r="N41" s="102"/>
      <c r="O41" s="102"/>
      <c r="P41" s="89"/>
      <c r="Q41" s="89"/>
      <c r="R41" s="89"/>
      <c r="S41" s="89"/>
      <c r="T41" s="611"/>
      <c r="U41" s="611"/>
    </row>
    <row r="42" spans="1:27" ht="15.75">
      <c r="A42" s="126"/>
      <c r="B42" s="89"/>
      <c r="C42" s="89"/>
      <c r="D42" s="89"/>
      <c r="E42" s="89"/>
      <c r="F42" s="89"/>
      <c r="G42" s="89"/>
      <c r="H42" s="102"/>
      <c r="I42" s="102"/>
      <c r="J42" s="102"/>
      <c r="K42" s="102"/>
      <c r="L42" s="132"/>
      <c r="M42" s="102"/>
      <c r="N42" s="102"/>
      <c r="O42" s="102"/>
      <c r="P42" s="89"/>
      <c r="Q42" s="89"/>
      <c r="R42" s="89"/>
      <c r="S42" s="89"/>
      <c r="T42" s="611"/>
      <c r="U42" s="611"/>
    </row>
    <row r="43" spans="1:27" ht="15.75">
      <c r="A43" s="83" t="s">
        <v>94</v>
      </c>
      <c r="B43" s="84">
        <v>2009</v>
      </c>
      <c r="C43" s="84">
        <v>2010</v>
      </c>
      <c r="D43" s="84">
        <v>2011</v>
      </c>
      <c r="E43" s="84" t="s">
        <v>1185</v>
      </c>
      <c r="F43" s="84">
        <v>2012</v>
      </c>
      <c r="G43" s="84" t="s">
        <v>2325</v>
      </c>
      <c r="H43" s="105" t="s">
        <v>2913</v>
      </c>
      <c r="I43" s="105" t="s">
        <v>3553</v>
      </c>
      <c r="J43" s="105" t="s">
        <v>4165</v>
      </c>
      <c r="K43" s="105" t="s">
        <v>4674</v>
      </c>
      <c r="L43" s="105" t="s">
        <v>4675</v>
      </c>
      <c r="M43" s="105" t="s">
        <v>5846</v>
      </c>
      <c r="N43" s="105" t="s">
        <v>6494</v>
      </c>
      <c r="O43" s="127" t="s">
        <v>6914</v>
      </c>
      <c r="P43" s="89"/>
      <c r="Q43" s="89"/>
      <c r="R43" s="89"/>
      <c r="S43" s="89"/>
      <c r="T43" s="611"/>
      <c r="U43" s="611"/>
    </row>
    <row r="44" spans="1:27" ht="30">
      <c r="A44" s="88" t="s">
        <v>66</v>
      </c>
      <c r="B44" s="156">
        <v>0</v>
      </c>
      <c r="C44" s="139">
        <v>9.0000000000000011E-3</v>
      </c>
      <c r="D44" s="139">
        <v>0.01</v>
      </c>
      <c r="E44" s="139">
        <v>0.01</v>
      </c>
      <c r="F44" s="139">
        <v>5.0000000000000001E-3</v>
      </c>
      <c r="G44" s="89" t="s">
        <v>2908</v>
      </c>
      <c r="H44" s="1026">
        <v>6.0000000000000001E-3</v>
      </c>
      <c r="I44" s="102" t="s">
        <v>2908</v>
      </c>
      <c r="J44" s="1026">
        <v>0.01</v>
      </c>
      <c r="K44" s="102" t="s">
        <v>2908</v>
      </c>
      <c r="L44" s="139">
        <v>0.01</v>
      </c>
      <c r="M44" s="102" t="s">
        <v>2908</v>
      </c>
      <c r="N44" s="102"/>
      <c r="O44" s="120">
        <f>[39]Questionnaire!C126</f>
        <v>5.0000000000000001E-3</v>
      </c>
      <c r="P44" s="89"/>
      <c r="Q44" s="89"/>
      <c r="R44" s="89"/>
      <c r="S44" s="89"/>
      <c r="T44" s="611"/>
      <c r="U44" s="611"/>
    </row>
    <row r="45" spans="1:27">
      <c r="A45" s="126"/>
      <c r="B45" s="125"/>
      <c r="C45" s="125"/>
      <c r="D45" s="125"/>
      <c r="E45" s="125"/>
      <c r="F45" s="125"/>
      <c r="G45" s="125"/>
      <c r="H45" s="121"/>
      <c r="I45" s="121"/>
      <c r="J45" s="121"/>
      <c r="K45" s="121"/>
      <c r="L45" s="110"/>
      <c r="M45" s="102"/>
      <c r="N45" s="102"/>
      <c r="O45" s="102"/>
      <c r="P45" s="89"/>
      <c r="Q45" s="89"/>
      <c r="R45" s="89"/>
      <c r="S45" s="89"/>
      <c r="T45" s="611"/>
      <c r="U45" s="611"/>
    </row>
    <row r="46" spans="1:27">
      <c r="A46" s="126"/>
      <c r="B46" s="89"/>
      <c r="C46" s="89"/>
      <c r="D46" s="89"/>
      <c r="E46" s="89"/>
      <c r="F46" s="89"/>
      <c r="G46" s="89"/>
      <c r="H46" s="102"/>
      <c r="I46" s="102"/>
      <c r="J46" s="102"/>
      <c r="K46" s="102"/>
      <c r="L46" s="102"/>
      <c r="M46" s="102"/>
      <c r="N46" s="102"/>
      <c r="O46" s="102"/>
      <c r="P46" s="89"/>
      <c r="Q46" s="89"/>
      <c r="R46" s="89"/>
      <c r="S46" s="89"/>
      <c r="T46" s="611"/>
      <c r="U46" s="611"/>
    </row>
    <row r="47" spans="1:27">
      <c r="A47" s="126"/>
      <c r="B47" s="89"/>
      <c r="C47" s="89"/>
      <c r="D47" s="89"/>
      <c r="E47" s="89"/>
      <c r="F47" s="89"/>
      <c r="G47" s="89"/>
      <c r="H47" s="102"/>
      <c r="I47" s="102"/>
      <c r="J47" s="102"/>
      <c r="K47" s="102"/>
      <c r="L47" s="102"/>
      <c r="M47" s="102"/>
      <c r="N47" s="102"/>
      <c r="O47" s="102"/>
      <c r="P47" s="89"/>
      <c r="Q47" s="89"/>
      <c r="R47" s="89"/>
      <c r="S47" s="89"/>
      <c r="T47" s="611"/>
      <c r="U47" s="611"/>
    </row>
    <row r="48" spans="1:27" ht="31.5">
      <c r="A48" s="83" t="s">
        <v>2288</v>
      </c>
      <c r="B48" s="84">
        <v>2009</v>
      </c>
      <c r="C48" s="84">
        <v>2010</v>
      </c>
      <c r="D48" s="84">
        <v>2011</v>
      </c>
      <c r="E48" s="84" t="s">
        <v>2915</v>
      </c>
      <c r="F48" s="84" t="s">
        <v>2915</v>
      </c>
      <c r="G48" s="84" t="s">
        <v>2917</v>
      </c>
      <c r="H48" s="105" t="s">
        <v>2917</v>
      </c>
      <c r="I48" s="105" t="s">
        <v>2919</v>
      </c>
      <c r="J48" s="105" t="s">
        <v>2919</v>
      </c>
      <c r="K48" s="105" t="s">
        <v>2921</v>
      </c>
      <c r="L48" s="105" t="s">
        <v>2921</v>
      </c>
      <c r="M48" s="105" t="s">
        <v>3556</v>
      </c>
      <c r="N48" s="105" t="s">
        <v>3556</v>
      </c>
      <c r="O48" s="105" t="s">
        <v>4168</v>
      </c>
      <c r="P48" s="105" t="s">
        <v>4168</v>
      </c>
      <c r="Q48" s="105" t="s">
        <v>5169</v>
      </c>
      <c r="R48" s="105" t="s">
        <v>5169</v>
      </c>
      <c r="S48" s="84" t="s">
        <v>5171</v>
      </c>
      <c r="T48" s="906" t="s">
        <v>5171</v>
      </c>
      <c r="U48" s="105" t="s">
        <v>5848</v>
      </c>
      <c r="V48" s="105" t="s">
        <v>5848</v>
      </c>
      <c r="W48" s="1368"/>
      <c r="X48" s="84" t="s">
        <v>5877</v>
      </c>
      <c r="Y48" s="906" t="s">
        <v>5877</v>
      </c>
      <c r="Z48" s="142" t="s">
        <v>6919</v>
      </c>
      <c r="AA48" s="142" t="s">
        <v>6919</v>
      </c>
    </row>
    <row r="49" spans="1:27" ht="30">
      <c r="A49" s="88" t="s">
        <v>46</v>
      </c>
      <c r="B49" s="1071">
        <v>0</v>
      </c>
      <c r="C49" s="1072">
        <v>0</v>
      </c>
      <c r="D49" s="1072">
        <v>0</v>
      </c>
      <c r="E49" s="114">
        <v>0</v>
      </c>
      <c r="F49" s="1071">
        <v>0</v>
      </c>
      <c r="G49" s="114">
        <v>0</v>
      </c>
      <c r="H49" s="1071">
        <v>0</v>
      </c>
      <c r="I49" s="114">
        <v>0</v>
      </c>
      <c r="J49" s="1071">
        <v>0</v>
      </c>
      <c r="K49" s="114">
        <v>0</v>
      </c>
      <c r="L49" s="1071">
        <v>0</v>
      </c>
      <c r="M49" s="114">
        <v>0</v>
      </c>
      <c r="N49" s="1071">
        <v>0</v>
      </c>
      <c r="O49" s="114">
        <v>7256.6650000000009</v>
      </c>
      <c r="P49" s="1071">
        <v>7256.6650000000009</v>
      </c>
      <c r="Q49" s="114">
        <v>0</v>
      </c>
      <c r="R49" s="1071">
        <v>0</v>
      </c>
      <c r="S49" s="199">
        <v>0</v>
      </c>
      <c r="T49" s="1025">
        <v>0</v>
      </c>
      <c r="U49" s="611"/>
      <c r="W49" s="107" t="s">
        <v>6592</v>
      </c>
      <c r="X49" s="199">
        <f>[10]Questionnaire!D108</f>
        <v>0</v>
      </c>
      <c r="Y49" s="199">
        <f>[10]Questionnaire!E108</f>
        <v>0</v>
      </c>
    </row>
    <row r="50" spans="1:27" ht="30">
      <c r="A50" s="88" t="s">
        <v>47</v>
      </c>
      <c r="B50" s="1071">
        <v>0</v>
      </c>
      <c r="C50" s="1072">
        <v>202500</v>
      </c>
      <c r="D50" s="1072">
        <v>140000</v>
      </c>
      <c r="E50" s="114">
        <v>0</v>
      </c>
      <c r="F50" s="1071">
        <v>0</v>
      </c>
      <c r="G50" s="114">
        <v>0</v>
      </c>
      <c r="H50" s="1071">
        <v>0</v>
      </c>
      <c r="I50" s="114">
        <v>0</v>
      </c>
      <c r="J50" s="1071">
        <v>0</v>
      </c>
      <c r="K50" s="114">
        <v>0</v>
      </c>
      <c r="L50" s="1071">
        <v>0</v>
      </c>
      <c r="M50" s="114">
        <v>0</v>
      </c>
      <c r="N50" s="1071">
        <v>0</v>
      </c>
      <c r="O50" s="114">
        <v>36283.325000000004</v>
      </c>
      <c r="P50" s="1071">
        <v>36283.325000000004</v>
      </c>
      <c r="Q50" s="114">
        <v>38523</v>
      </c>
      <c r="R50" s="1071">
        <v>38523</v>
      </c>
      <c r="S50" s="199">
        <v>0</v>
      </c>
      <c r="T50" s="1025">
        <v>0</v>
      </c>
      <c r="U50" s="611"/>
      <c r="W50" s="107" t="s">
        <v>6593</v>
      </c>
      <c r="X50" s="199">
        <f>[10]Questionnaire!D109</f>
        <v>0</v>
      </c>
      <c r="Y50" s="199">
        <f>[10]Questionnaire!E109</f>
        <v>0</v>
      </c>
    </row>
    <row r="51" spans="1:27">
      <c r="A51" s="88" t="s">
        <v>48</v>
      </c>
      <c r="B51" s="1071">
        <v>0</v>
      </c>
      <c r="C51" s="1072">
        <v>0</v>
      </c>
      <c r="D51" s="1072">
        <v>0</v>
      </c>
      <c r="E51" s="114">
        <v>0</v>
      </c>
      <c r="F51" s="1071">
        <v>0</v>
      </c>
      <c r="G51" s="114">
        <v>0</v>
      </c>
      <c r="H51" s="1071">
        <v>0</v>
      </c>
      <c r="I51" s="114">
        <v>0</v>
      </c>
      <c r="J51" s="1071">
        <v>0</v>
      </c>
      <c r="K51" s="114">
        <v>0</v>
      </c>
      <c r="L51" s="1071">
        <v>0</v>
      </c>
      <c r="M51" s="114">
        <v>0</v>
      </c>
      <c r="N51" s="1071">
        <v>0</v>
      </c>
      <c r="O51" s="114">
        <v>0</v>
      </c>
      <c r="P51" s="1071">
        <v>0</v>
      </c>
      <c r="Q51" s="114">
        <v>0</v>
      </c>
      <c r="R51" s="1071">
        <v>0</v>
      </c>
      <c r="S51" s="199" t="s">
        <v>1530</v>
      </c>
      <c r="T51" s="1025" t="s">
        <v>1530</v>
      </c>
      <c r="U51" s="611"/>
      <c r="W51" s="107" t="s">
        <v>5190</v>
      </c>
      <c r="X51" s="199">
        <f>[10]Questionnaire!D110</f>
        <v>0</v>
      </c>
      <c r="Y51" s="199">
        <f>[10]Questionnaire!E110</f>
        <v>0</v>
      </c>
    </row>
    <row r="52" spans="1:27">
      <c r="A52" s="88" t="s">
        <v>50</v>
      </c>
      <c r="B52" s="1071">
        <v>0</v>
      </c>
      <c r="C52" s="1072">
        <v>0</v>
      </c>
      <c r="D52" s="1072">
        <v>0</v>
      </c>
      <c r="E52" s="114">
        <v>0</v>
      </c>
      <c r="F52" s="1071">
        <v>0</v>
      </c>
      <c r="G52" s="114">
        <v>0</v>
      </c>
      <c r="H52" s="1071">
        <v>0</v>
      </c>
      <c r="I52" s="114">
        <v>0</v>
      </c>
      <c r="J52" s="1071">
        <v>0</v>
      </c>
      <c r="K52" s="114">
        <v>0</v>
      </c>
      <c r="L52" s="1071">
        <v>0</v>
      </c>
      <c r="M52" s="114">
        <v>0</v>
      </c>
      <c r="N52" s="1071">
        <v>0</v>
      </c>
      <c r="O52" s="114">
        <v>25398.327500000003</v>
      </c>
      <c r="P52" s="1071">
        <v>25398.327500000003</v>
      </c>
      <c r="Q52" s="114">
        <v>0</v>
      </c>
      <c r="R52" s="1071">
        <v>0</v>
      </c>
      <c r="S52" s="199">
        <v>0</v>
      </c>
      <c r="T52" s="1025">
        <v>0</v>
      </c>
      <c r="U52" s="611"/>
      <c r="W52" s="107" t="s">
        <v>6594</v>
      </c>
      <c r="X52" s="199">
        <f>[10]Questionnaire!D111</f>
        <v>0</v>
      </c>
      <c r="Y52" s="199">
        <f>[10]Questionnaire!E111</f>
        <v>0</v>
      </c>
    </row>
    <row r="53" spans="1:27">
      <c r="A53" s="88" t="s">
        <v>51</v>
      </c>
      <c r="B53" s="1071">
        <v>0</v>
      </c>
      <c r="C53" s="1072">
        <v>0</v>
      </c>
      <c r="D53" s="1072">
        <v>0</v>
      </c>
      <c r="E53" s="114">
        <v>0</v>
      </c>
      <c r="F53" s="1071">
        <v>0</v>
      </c>
      <c r="G53" s="114">
        <v>0</v>
      </c>
      <c r="H53" s="1071">
        <v>0</v>
      </c>
      <c r="I53" s="114">
        <v>0</v>
      </c>
      <c r="J53" s="1071">
        <v>0</v>
      </c>
      <c r="K53" s="114">
        <v>0</v>
      </c>
      <c r="L53" s="1071">
        <v>0</v>
      </c>
      <c r="M53" s="114">
        <v>0</v>
      </c>
      <c r="N53" s="1071">
        <v>0</v>
      </c>
      <c r="O53" s="114">
        <v>3628.3325000000004</v>
      </c>
      <c r="P53" s="1071">
        <v>3628.3325000000004</v>
      </c>
      <c r="Q53" s="114">
        <v>0</v>
      </c>
      <c r="R53" s="1071">
        <v>0</v>
      </c>
      <c r="S53" s="199" t="s">
        <v>1530</v>
      </c>
      <c r="T53" s="1025" t="s">
        <v>1530</v>
      </c>
      <c r="U53" s="611"/>
      <c r="W53" s="107" t="s">
        <v>6500</v>
      </c>
      <c r="X53" s="199">
        <f>[10]Questionnaire!D112</f>
        <v>0</v>
      </c>
      <c r="Y53" s="199">
        <f>[10]Questionnaire!E112</f>
        <v>0</v>
      </c>
    </row>
    <row r="54" spans="1:27">
      <c r="A54" s="88" t="s">
        <v>5190</v>
      </c>
      <c r="B54" s="1071"/>
      <c r="C54" s="1072"/>
      <c r="D54" s="1072"/>
      <c r="E54" s="114"/>
      <c r="F54" s="1071"/>
      <c r="G54" s="114"/>
      <c r="H54" s="1071"/>
      <c r="I54" s="114"/>
      <c r="J54" s="1071"/>
      <c r="K54" s="114"/>
      <c r="L54" s="1071"/>
      <c r="M54" s="114"/>
      <c r="N54" s="1071"/>
      <c r="O54" s="114"/>
      <c r="P54" s="1071"/>
      <c r="Q54" s="114"/>
      <c r="R54" s="1071"/>
      <c r="S54" s="199">
        <v>0</v>
      </c>
      <c r="T54" s="1025">
        <v>0</v>
      </c>
      <c r="U54" s="611"/>
      <c r="W54" s="107" t="s">
        <v>49</v>
      </c>
      <c r="X54" s="199">
        <f>[10]Questionnaire!D113</f>
        <v>0</v>
      </c>
      <c r="Y54" s="199">
        <f>[10]Questionnaire!E113</f>
        <v>0</v>
      </c>
    </row>
    <row r="55" spans="1:27">
      <c r="A55" s="88" t="s">
        <v>5177</v>
      </c>
      <c r="B55" s="1071"/>
      <c r="C55" s="1072"/>
      <c r="D55" s="1072"/>
      <c r="E55" s="114"/>
      <c r="F55" s="1071"/>
      <c r="G55" s="114"/>
      <c r="H55" s="1071"/>
      <c r="I55" s="114"/>
      <c r="J55" s="1071"/>
      <c r="K55" s="114"/>
      <c r="L55" s="1071"/>
      <c r="M55" s="114"/>
      <c r="N55" s="1071"/>
      <c r="O55" s="114"/>
      <c r="P55" s="1071"/>
      <c r="Q55" s="114"/>
      <c r="R55" s="1071"/>
      <c r="S55" s="199">
        <v>0</v>
      </c>
      <c r="T55" s="1025">
        <v>0</v>
      </c>
      <c r="U55" s="611"/>
      <c r="W55" s="107"/>
      <c r="X55" s="199">
        <f>[10]Questionnaire!D114</f>
        <v>0</v>
      </c>
      <c r="Y55" s="199">
        <f>[10]Questionnaire!E114</f>
        <v>0</v>
      </c>
    </row>
    <row r="56" spans="1:27">
      <c r="A56" s="88" t="s">
        <v>49</v>
      </c>
      <c r="B56" s="1071">
        <v>0</v>
      </c>
      <c r="C56" s="1072">
        <v>0</v>
      </c>
      <c r="D56" s="1072">
        <v>0</v>
      </c>
      <c r="E56" s="114">
        <v>0</v>
      </c>
      <c r="F56" s="1071">
        <v>0</v>
      </c>
      <c r="G56" s="114">
        <v>0</v>
      </c>
      <c r="H56" s="1071">
        <v>0</v>
      </c>
      <c r="I56" s="114">
        <v>0</v>
      </c>
      <c r="J56" s="1071">
        <v>0</v>
      </c>
      <c r="K56" s="114">
        <v>0</v>
      </c>
      <c r="L56" s="1071">
        <v>0</v>
      </c>
      <c r="M56" s="114">
        <v>0</v>
      </c>
      <c r="N56" s="1071">
        <v>0</v>
      </c>
      <c r="O56" s="114">
        <v>0</v>
      </c>
      <c r="P56" s="1071">
        <v>0</v>
      </c>
      <c r="Q56" s="114">
        <v>0</v>
      </c>
      <c r="R56" s="1071">
        <v>0</v>
      </c>
      <c r="S56" s="199">
        <v>0</v>
      </c>
      <c r="T56" s="1025">
        <v>0</v>
      </c>
      <c r="U56" s="611"/>
      <c r="W56" s="107"/>
      <c r="X56" s="199">
        <f>[10]Questionnaire!D115</f>
        <v>0</v>
      </c>
      <c r="Y56" s="199">
        <f>[10]Questionnaire!E115</f>
        <v>0</v>
      </c>
    </row>
    <row r="57" spans="1:27">
      <c r="A57" s="88" t="s">
        <v>479</v>
      </c>
      <c r="B57" s="1071">
        <v>0</v>
      </c>
      <c r="C57" s="1072">
        <v>0</v>
      </c>
      <c r="D57" s="1072">
        <v>140000</v>
      </c>
      <c r="E57" s="114">
        <v>0</v>
      </c>
      <c r="F57" s="1071">
        <v>0</v>
      </c>
      <c r="G57" s="114">
        <v>0</v>
      </c>
      <c r="H57" s="1071">
        <v>0</v>
      </c>
      <c r="I57" s="114">
        <v>0</v>
      </c>
      <c r="J57" s="1071">
        <v>0</v>
      </c>
      <c r="K57" s="114">
        <v>0</v>
      </c>
      <c r="L57" s="1071">
        <v>0</v>
      </c>
      <c r="M57" s="114">
        <v>0</v>
      </c>
      <c r="N57" s="1071">
        <v>0</v>
      </c>
      <c r="O57" s="114">
        <v>72566.650000000009</v>
      </c>
      <c r="P57" s="1071">
        <v>72566.650000000009</v>
      </c>
      <c r="Q57" s="114">
        <v>0</v>
      </c>
      <c r="R57" s="1071">
        <v>0</v>
      </c>
      <c r="S57" s="200">
        <v>80548.98</v>
      </c>
      <c r="T57" s="1024">
        <v>80548.98</v>
      </c>
      <c r="U57" s="611"/>
      <c r="W57" s="107" t="s">
        <v>479</v>
      </c>
      <c r="X57" s="199">
        <f>[10]Questionnaire!D116</f>
        <v>0</v>
      </c>
      <c r="Y57" s="199">
        <f>[10]Questionnaire!E116</f>
        <v>0</v>
      </c>
    </row>
    <row r="58" spans="1:27">
      <c r="A58" s="126"/>
      <c r="B58" s="146"/>
      <c r="C58" s="125"/>
      <c r="D58" s="125"/>
      <c r="E58" s="125"/>
      <c r="F58" s="125"/>
      <c r="G58" s="125"/>
      <c r="H58" s="121"/>
      <c r="I58" s="121"/>
      <c r="J58" s="121"/>
      <c r="K58" s="121"/>
      <c r="L58" s="102"/>
      <c r="M58" s="102"/>
      <c r="N58" s="102"/>
      <c r="O58" s="102"/>
      <c r="P58" s="89"/>
      <c r="Q58" s="89"/>
      <c r="R58" s="89"/>
      <c r="S58" s="89"/>
      <c r="U58" s="611"/>
    </row>
    <row r="59" spans="1:27" ht="15.75">
      <c r="A59" s="83"/>
      <c r="B59" s="1460">
        <v>2010</v>
      </c>
      <c r="C59" s="1460"/>
      <c r="D59" s="1460">
        <v>2011</v>
      </c>
      <c r="E59" s="1460"/>
      <c r="F59" s="1460" t="s">
        <v>1185</v>
      </c>
      <c r="G59" s="1460"/>
      <c r="H59" s="1464">
        <v>2012</v>
      </c>
      <c r="I59" s="1464"/>
      <c r="J59" s="1464" t="s">
        <v>2325</v>
      </c>
      <c r="K59" s="1464"/>
      <c r="L59" s="1464" t="s">
        <v>2913</v>
      </c>
      <c r="M59" s="1464"/>
      <c r="N59" s="1464" t="s">
        <v>3553</v>
      </c>
      <c r="O59" s="1464"/>
      <c r="P59" s="1464" t="s">
        <v>4165</v>
      </c>
      <c r="Q59" s="1464"/>
      <c r="R59" s="1464" t="s">
        <v>4674</v>
      </c>
      <c r="S59" s="1464"/>
      <c r="T59" s="1460" t="s">
        <v>4675</v>
      </c>
      <c r="U59" s="1460"/>
      <c r="V59" s="1464" t="s">
        <v>5846</v>
      </c>
      <c r="W59" s="1464"/>
      <c r="X59" s="1464" t="s">
        <v>6494</v>
      </c>
      <c r="Y59" s="1464"/>
      <c r="Z59" s="1472" t="s">
        <v>6914</v>
      </c>
      <c r="AA59" s="1472"/>
    </row>
    <row r="60" spans="1:27" ht="15.75">
      <c r="A60" s="83" t="s">
        <v>2326</v>
      </c>
      <c r="B60" s="781" t="s">
        <v>95</v>
      </c>
      <c r="C60" s="781" t="s">
        <v>96</v>
      </c>
      <c r="D60" s="781" t="s">
        <v>95</v>
      </c>
      <c r="E60" s="781" t="s">
        <v>96</v>
      </c>
      <c r="F60" s="781" t="s">
        <v>95</v>
      </c>
      <c r="G60" s="781" t="s">
        <v>96</v>
      </c>
      <c r="H60" s="782" t="s">
        <v>95</v>
      </c>
      <c r="I60" s="782" t="s">
        <v>96</v>
      </c>
      <c r="J60" s="782" t="s">
        <v>95</v>
      </c>
      <c r="K60" s="782" t="s">
        <v>96</v>
      </c>
      <c r="L60" s="782" t="s">
        <v>95</v>
      </c>
      <c r="M60" s="782" t="s">
        <v>96</v>
      </c>
      <c r="N60" s="782" t="s">
        <v>95</v>
      </c>
      <c r="O60" s="782" t="s">
        <v>96</v>
      </c>
      <c r="P60" s="782" t="s">
        <v>95</v>
      </c>
      <c r="Q60" s="782" t="s">
        <v>96</v>
      </c>
      <c r="R60" s="782" t="s">
        <v>95</v>
      </c>
      <c r="S60" s="782" t="s">
        <v>96</v>
      </c>
      <c r="T60" s="1348" t="s">
        <v>95</v>
      </c>
      <c r="U60" s="1348" t="s">
        <v>96</v>
      </c>
      <c r="V60" s="1349" t="s">
        <v>95</v>
      </c>
      <c r="W60" s="1349" t="s">
        <v>96</v>
      </c>
      <c r="X60" s="1349" t="s">
        <v>95</v>
      </c>
      <c r="Y60" s="1349" t="s">
        <v>96</v>
      </c>
      <c r="Z60" s="785" t="s">
        <v>95</v>
      </c>
      <c r="AA60" s="785" t="s">
        <v>96</v>
      </c>
    </row>
    <row r="61" spans="1:27">
      <c r="A61" s="88" t="s">
        <v>2922</v>
      </c>
      <c r="B61" s="201">
        <v>0</v>
      </c>
      <c r="C61" s="1069">
        <v>0</v>
      </c>
      <c r="D61" s="1070">
        <v>0</v>
      </c>
      <c r="E61" s="1069">
        <v>0</v>
      </c>
      <c r="F61" s="1070">
        <v>0</v>
      </c>
      <c r="G61" s="1069">
        <v>0</v>
      </c>
      <c r="H61" s="1068">
        <v>0</v>
      </c>
      <c r="I61" s="1067">
        <v>0</v>
      </c>
      <c r="J61" s="202" t="s">
        <v>989</v>
      </c>
      <c r="K61" s="1067" t="s">
        <v>2450</v>
      </c>
      <c r="L61" s="202" t="s">
        <v>989</v>
      </c>
      <c r="M61" s="1067" t="s">
        <v>3182</v>
      </c>
      <c r="N61" s="1048" t="s">
        <v>4031</v>
      </c>
      <c r="O61" s="884" t="s">
        <v>4032</v>
      </c>
      <c r="P61" s="183">
        <v>0</v>
      </c>
      <c r="Q61" s="867">
        <v>0</v>
      </c>
      <c r="R61" s="183" t="s">
        <v>4019</v>
      </c>
      <c r="S61" s="183" t="s">
        <v>5281</v>
      </c>
      <c r="T61" s="611"/>
      <c r="U61" s="611"/>
    </row>
    <row r="62" spans="1:27">
      <c r="A62" s="88" t="s">
        <v>2923</v>
      </c>
      <c r="B62" s="201">
        <v>0</v>
      </c>
      <c r="C62" s="1069">
        <v>0</v>
      </c>
      <c r="D62" s="1070">
        <v>0</v>
      </c>
      <c r="E62" s="1069">
        <v>0</v>
      </c>
      <c r="F62" s="1070">
        <v>0</v>
      </c>
      <c r="G62" s="1069">
        <v>0</v>
      </c>
      <c r="H62" s="1068">
        <v>0</v>
      </c>
      <c r="I62" s="1067">
        <v>0</v>
      </c>
      <c r="J62" s="202" t="s">
        <v>2448</v>
      </c>
      <c r="K62" s="1067" t="s">
        <v>2431</v>
      </c>
      <c r="L62" s="202" t="s">
        <v>2448</v>
      </c>
      <c r="M62" s="1067" t="s">
        <v>3154</v>
      </c>
      <c r="N62" s="1048" t="s">
        <v>4033</v>
      </c>
      <c r="O62" s="884" t="s">
        <v>4034</v>
      </c>
      <c r="P62" s="183">
        <v>0</v>
      </c>
      <c r="Q62" s="867">
        <v>0</v>
      </c>
      <c r="R62" s="183" t="s">
        <v>3189</v>
      </c>
      <c r="S62" s="183" t="s">
        <v>5282</v>
      </c>
      <c r="T62" s="611"/>
      <c r="U62" s="611"/>
    </row>
    <row r="63" spans="1:27" ht="30">
      <c r="A63" s="88" t="s">
        <v>2924</v>
      </c>
      <c r="B63" s="201">
        <v>0</v>
      </c>
      <c r="C63" s="1069">
        <v>0</v>
      </c>
      <c r="D63" s="1070">
        <v>0</v>
      </c>
      <c r="E63" s="1069">
        <v>0</v>
      </c>
      <c r="F63" s="1070">
        <v>0</v>
      </c>
      <c r="G63" s="1069">
        <v>0</v>
      </c>
      <c r="H63" s="1068">
        <v>0</v>
      </c>
      <c r="I63" s="1067">
        <v>0</v>
      </c>
      <c r="J63" s="202" t="s">
        <v>226</v>
      </c>
      <c r="K63" s="1067" t="s">
        <v>2433</v>
      </c>
      <c r="L63" s="202" t="s">
        <v>226</v>
      </c>
      <c r="M63" s="1067" t="s">
        <v>3156</v>
      </c>
      <c r="N63" s="1048" t="s">
        <v>4035</v>
      </c>
      <c r="O63" s="884" t="s">
        <v>4036</v>
      </c>
      <c r="P63" s="183">
        <v>0</v>
      </c>
      <c r="Q63" s="867">
        <v>0</v>
      </c>
      <c r="R63" s="183" t="s">
        <v>5283</v>
      </c>
      <c r="S63" s="183" t="s">
        <v>5284</v>
      </c>
      <c r="T63" s="611"/>
      <c r="U63" s="611"/>
    </row>
    <row r="64" spans="1:27">
      <c r="A64" s="88" t="s">
        <v>2925</v>
      </c>
      <c r="B64" s="201">
        <v>0</v>
      </c>
      <c r="C64" s="1069">
        <v>0</v>
      </c>
      <c r="D64" s="1070">
        <v>0</v>
      </c>
      <c r="E64" s="1069">
        <v>0</v>
      </c>
      <c r="F64" s="1070">
        <v>0</v>
      </c>
      <c r="G64" s="1069">
        <v>0</v>
      </c>
      <c r="H64" s="1068">
        <v>0</v>
      </c>
      <c r="I64" s="1067">
        <v>0</v>
      </c>
      <c r="J64" s="202" t="s">
        <v>2449</v>
      </c>
      <c r="K64" s="1067" t="s">
        <v>813</v>
      </c>
      <c r="L64" s="202" t="s">
        <v>2449</v>
      </c>
      <c r="M64" s="1067" t="s">
        <v>3183</v>
      </c>
      <c r="N64" s="1048" t="s">
        <v>4037</v>
      </c>
      <c r="O64" s="884" t="s">
        <v>4038</v>
      </c>
      <c r="P64" s="183">
        <v>0</v>
      </c>
      <c r="Q64" s="867">
        <v>0</v>
      </c>
      <c r="R64" s="183" t="s">
        <v>3185</v>
      </c>
      <c r="S64" s="183" t="s">
        <v>160</v>
      </c>
      <c r="T64" s="611"/>
      <c r="U64" s="611"/>
    </row>
    <row r="65" spans="1:27">
      <c r="A65" s="88" t="s">
        <v>2926</v>
      </c>
      <c r="B65" s="201">
        <v>0</v>
      </c>
      <c r="C65" s="1069">
        <v>0</v>
      </c>
      <c r="D65" s="1070">
        <v>0</v>
      </c>
      <c r="E65" s="1069">
        <v>0</v>
      </c>
      <c r="F65" s="1070">
        <v>0</v>
      </c>
      <c r="G65" s="1069">
        <v>0</v>
      </c>
      <c r="H65" s="1068">
        <v>0</v>
      </c>
      <c r="I65" s="1067">
        <v>0</v>
      </c>
      <c r="J65" s="202">
        <v>0</v>
      </c>
      <c r="K65" s="1067">
        <v>0</v>
      </c>
      <c r="L65" s="202">
        <v>0</v>
      </c>
      <c r="M65" s="1067">
        <v>0</v>
      </c>
      <c r="N65" s="1048" t="s">
        <v>422</v>
      </c>
      <c r="O65" s="884" t="s">
        <v>4032</v>
      </c>
      <c r="P65" s="183">
        <v>0</v>
      </c>
      <c r="Q65" s="867">
        <v>0</v>
      </c>
      <c r="R65" s="183" t="s">
        <v>216</v>
      </c>
      <c r="S65" s="183" t="s">
        <v>5281</v>
      </c>
      <c r="T65" s="611"/>
      <c r="U65" s="611"/>
    </row>
    <row r="66" spans="1:27">
      <c r="A66" s="88" t="s">
        <v>2927</v>
      </c>
      <c r="B66" s="201">
        <v>0</v>
      </c>
      <c r="C66" s="1069">
        <v>0</v>
      </c>
      <c r="D66" s="1070">
        <v>0</v>
      </c>
      <c r="E66" s="1069">
        <v>0</v>
      </c>
      <c r="F66" s="1070">
        <v>0</v>
      </c>
      <c r="G66" s="1069">
        <v>0</v>
      </c>
      <c r="H66" s="1068">
        <v>0</v>
      </c>
      <c r="I66" s="1067">
        <v>0</v>
      </c>
      <c r="J66" s="202">
        <v>0</v>
      </c>
      <c r="K66" s="1067">
        <v>0</v>
      </c>
      <c r="L66" s="202">
        <v>0</v>
      </c>
      <c r="M66" s="1067">
        <v>0</v>
      </c>
      <c r="N66" s="1048" t="s">
        <v>484</v>
      </c>
      <c r="O66" s="884" t="s">
        <v>4032</v>
      </c>
      <c r="P66" s="183">
        <v>0</v>
      </c>
      <c r="Q66" s="867">
        <v>0</v>
      </c>
      <c r="R66" s="183" t="s">
        <v>5285</v>
      </c>
      <c r="S66" s="183" t="s">
        <v>1881</v>
      </c>
      <c r="T66" s="611"/>
      <c r="U66" s="611"/>
    </row>
    <row r="67" spans="1:27">
      <c r="A67" s="88" t="s">
        <v>2928</v>
      </c>
      <c r="B67" s="201">
        <v>0</v>
      </c>
      <c r="C67" s="1069">
        <v>0</v>
      </c>
      <c r="D67" s="1070">
        <v>0</v>
      </c>
      <c r="E67" s="1069">
        <v>0</v>
      </c>
      <c r="F67" s="1070">
        <v>0</v>
      </c>
      <c r="G67" s="1069">
        <v>0</v>
      </c>
      <c r="H67" s="1068">
        <v>0</v>
      </c>
      <c r="I67" s="1067">
        <v>0</v>
      </c>
      <c r="J67" s="202">
        <v>0</v>
      </c>
      <c r="K67" s="1067">
        <v>0</v>
      </c>
      <c r="L67" s="202">
        <v>0</v>
      </c>
      <c r="M67" s="1067">
        <v>0</v>
      </c>
      <c r="N67" s="1048" t="s">
        <v>4039</v>
      </c>
      <c r="O67" s="884" t="s">
        <v>4040</v>
      </c>
      <c r="P67" s="183">
        <v>0</v>
      </c>
      <c r="Q67" s="867">
        <v>0</v>
      </c>
      <c r="R67" s="183" t="s">
        <v>5286</v>
      </c>
      <c r="S67" s="183" t="s">
        <v>5287</v>
      </c>
      <c r="T67" s="611"/>
      <c r="U67" s="611"/>
    </row>
    <row r="68" spans="1:27" ht="30">
      <c r="A68" s="88" t="s">
        <v>2929</v>
      </c>
      <c r="B68" s="201">
        <v>0</v>
      </c>
      <c r="C68" s="1069">
        <v>0</v>
      </c>
      <c r="D68" s="1070">
        <v>0</v>
      </c>
      <c r="E68" s="1069">
        <v>0</v>
      </c>
      <c r="F68" s="1070">
        <v>0</v>
      </c>
      <c r="G68" s="1069">
        <v>0</v>
      </c>
      <c r="H68" s="1068">
        <v>0</v>
      </c>
      <c r="I68" s="1067">
        <v>0</v>
      </c>
      <c r="J68" s="202">
        <v>0</v>
      </c>
      <c r="K68" s="1067">
        <v>0</v>
      </c>
      <c r="L68" s="202">
        <v>0</v>
      </c>
      <c r="M68" s="1067">
        <v>0</v>
      </c>
      <c r="N68" s="1048" t="s">
        <v>4041</v>
      </c>
      <c r="O68" s="884" t="s">
        <v>4034</v>
      </c>
      <c r="P68" s="183">
        <v>0</v>
      </c>
      <c r="Q68" s="867">
        <v>0</v>
      </c>
      <c r="R68" s="183" t="s">
        <v>1450</v>
      </c>
      <c r="S68" s="183" t="s">
        <v>5284</v>
      </c>
      <c r="T68" s="611"/>
      <c r="U68" s="611"/>
    </row>
    <row r="69" spans="1:27">
      <c r="A69" s="88" t="s">
        <v>2930</v>
      </c>
      <c r="B69" s="201">
        <v>0</v>
      </c>
      <c r="C69" s="1069">
        <v>0</v>
      </c>
      <c r="D69" s="1070">
        <v>0</v>
      </c>
      <c r="E69" s="1069">
        <v>0</v>
      </c>
      <c r="F69" s="1070">
        <v>0</v>
      </c>
      <c r="G69" s="1069">
        <v>0</v>
      </c>
      <c r="H69" s="1068">
        <v>0</v>
      </c>
      <c r="I69" s="1067">
        <v>0</v>
      </c>
      <c r="J69" s="202">
        <v>0</v>
      </c>
      <c r="K69" s="1067">
        <v>0</v>
      </c>
      <c r="L69" s="202">
        <v>0</v>
      </c>
      <c r="M69" s="1067">
        <v>0</v>
      </c>
      <c r="N69" s="1048" t="s">
        <v>4042</v>
      </c>
      <c r="O69" s="884" t="s">
        <v>4036</v>
      </c>
      <c r="P69" s="183">
        <v>0</v>
      </c>
      <c r="Q69" s="867">
        <v>0</v>
      </c>
      <c r="R69" s="183" t="s">
        <v>5288</v>
      </c>
      <c r="S69" s="183" t="s">
        <v>4444</v>
      </c>
      <c r="T69" s="611"/>
      <c r="U69" s="611"/>
    </row>
    <row r="70" spans="1:27" ht="30">
      <c r="A70" s="88" t="s">
        <v>2931</v>
      </c>
      <c r="B70" s="201">
        <v>0</v>
      </c>
      <c r="C70" s="1069">
        <v>0</v>
      </c>
      <c r="D70" s="1070">
        <v>0</v>
      </c>
      <c r="E70" s="1069">
        <v>0</v>
      </c>
      <c r="F70" s="1070">
        <v>0</v>
      </c>
      <c r="G70" s="1069">
        <v>0</v>
      </c>
      <c r="H70" s="1068">
        <v>0</v>
      </c>
      <c r="I70" s="1067">
        <v>0</v>
      </c>
      <c r="J70" s="202">
        <v>0</v>
      </c>
      <c r="K70" s="1067">
        <v>0</v>
      </c>
      <c r="L70" s="202">
        <v>0</v>
      </c>
      <c r="M70" s="1067">
        <v>0</v>
      </c>
      <c r="N70" s="1048" t="s">
        <v>1896</v>
      </c>
      <c r="O70" s="884" t="s">
        <v>4034</v>
      </c>
      <c r="P70" s="183">
        <v>0</v>
      </c>
      <c r="Q70" s="867">
        <v>0</v>
      </c>
      <c r="R70" s="183" t="s">
        <v>5289</v>
      </c>
      <c r="S70" s="183" t="s">
        <v>160</v>
      </c>
      <c r="T70" s="611"/>
      <c r="U70" s="611"/>
    </row>
    <row r="71" spans="1:27">
      <c r="A71" s="126"/>
      <c r="B71" s="89"/>
      <c r="C71" s="89"/>
      <c r="D71" s="125"/>
      <c r="E71" s="89"/>
      <c r="F71" s="125"/>
      <c r="G71" s="125"/>
      <c r="H71" s="121"/>
      <c r="I71" s="121"/>
      <c r="J71" s="121"/>
      <c r="K71" s="121"/>
      <c r="L71" s="123"/>
      <c r="M71" s="123"/>
      <c r="N71" s="102"/>
      <c r="O71" s="102"/>
      <c r="P71" s="102"/>
      <c r="Q71" s="102"/>
      <c r="R71" s="102"/>
      <c r="S71" s="102"/>
      <c r="T71" s="611"/>
      <c r="U71" s="611"/>
    </row>
    <row r="72" spans="1:27">
      <c r="A72" s="126"/>
      <c r="B72" s="146"/>
      <c r="C72" s="125"/>
      <c r="D72" s="125"/>
      <c r="E72" s="125"/>
      <c r="F72" s="125"/>
      <c r="G72" s="125"/>
      <c r="H72" s="121"/>
      <c r="I72" s="121"/>
      <c r="J72" s="121"/>
      <c r="K72" s="121"/>
      <c r="L72" s="123"/>
      <c r="M72" s="123"/>
      <c r="N72" s="102"/>
      <c r="O72" s="102"/>
      <c r="P72" s="102"/>
      <c r="Q72" s="102"/>
      <c r="R72" s="102"/>
      <c r="S72" s="102"/>
      <c r="T72" s="611"/>
      <c r="U72" s="611"/>
    </row>
    <row r="73" spans="1:27" ht="15.75">
      <c r="A73" s="83"/>
      <c r="B73" s="1460">
        <v>2010</v>
      </c>
      <c r="C73" s="1460"/>
      <c r="D73" s="1460">
        <v>2011</v>
      </c>
      <c r="E73" s="1460"/>
      <c r="F73" s="1460" t="s">
        <v>1185</v>
      </c>
      <c r="G73" s="1460"/>
      <c r="H73" s="1464">
        <v>2012</v>
      </c>
      <c r="I73" s="1464"/>
      <c r="J73" s="1464" t="s">
        <v>2325</v>
      </c>
      <c r="K73" s="1464"/>
      <c r="L73" s="1464" t="s">
        <v>2913</v>
      </c>
      <c r="M73" s="1464"/>
      <c r="N73" s="1464" t="s">
        <v>3553</v>
      </c>
      <c r="O73" s="1464"/>
      <c r="P73" s="1464" t="s">
        <v>4165</v>
      </c>
      <c r="Q73" s="1464"/>
      <c r="R73" s="1464" t="s">
        <v>4674</v>
      </c>
      <c r="S73" s="1464"/>
      <c r="T73" s="1460" t="s">
        <v>4675</v>
      </c>
      <c r="U73" s="1463"/>
      <c r="V73" s="1464" t="s">
        <v>5846</v>
      </c>
      <c r="W73" s="1464"/>
      <c r="X73" s="1464" t="s">
        <v>6494</v>
      </c>
      <c r="Y73" s="1464"/>
      <c r="Z73" s="1472" t="s">
        <v>6914</v>
      </c>
      <c r="AA73" s="1472"/>
    </row>
    <row r="74" spans="1:27" ht="15.75">
      <c r="A74" s="83" t="s">
        <v>68</v>
      </c>
      <c r="B74" s="781" t="s">
        <v>95</v>
      </c>
      <c r="C74" s="781" t="s">
        <v>96</v>
      </c>
      <c r="D74" s="781" t="s">
        <v>95</v>
      </c>
      <c r="E74" s="781" t="s">
        <v>96</v>
      </c>
      <c r="F74" s="781" t="s">
        <v>95</v>
      </c>
      <c r="G74" s="781" t="s">
        <v>96</v>
      </c>
      <c r="H74" s="782" t="s">
        <v>95</v>
      </c>
      <c r="I74" s="782" t="s">
        <v>96</v>
      </c>
      <c r="J74" s="782" t="s">
        <v>95</v>
      </c>
      <c r="K74" s="782" t="s">
        <v>96</v>
      </c>
      <c r="L74" s="782" t="s">
        <v>95</v>
      </c>
      <c r="M74" s="782" t="s">
        <v>96</v>
      </c>
      <c r="N74" s="782" t="s">
        <v>95</v>
      </c>
      <c r="O74" s="782" t="s">
        <v>96</v>
      </c>
      <c r="P74" s="782" t="s">
        <v>95</v>
      </c>
      <c r="Q74" s="782" t="s">
        <v>96</v>
      </c>
      <c r="R74" s="782" t="s">
        <v>95</v>
      </c>
      <c r="S74" s="782" t="s">
        <v>96</v>
      </c>
      <c r="T74" s="1348" t="s">
        <v>95</v>
      </c>
      <c r="U74" s="1351" t="s">
        <v>96</v>
      </c>
      <c r="V74" s="1349" t="s">
        <v>95</v>
      </c>
      <c r="W74" s="1349" t="s">
        <v>96</v>
      </c>
      <c r="X74" s="1349" t="s">
        <v>95</v>
      </c>
      <c r="Y74" s="1349" t="s">
        <v>96</v>
      </c>
      <c r="Z74" s="785" t="s">
        <v>95</v>
      </c>
      <c r="AA74" s="785" t="s">
        <v>96</v>
      </c>
    </row>
    <row r="75" spans="1:27" ht="45">
      <c r="A75" s="88" t="s">
        <v>2922</v>
      </c>
      <c r="B75" s="201" t="s">
        <v>502</v>
      </c>
      <c r="C75" s="1069" t="s">
        <v>160</v>
      </c>
      <c r="D75" s="1070">
        <v>0</v>
      </c>
      <c r="E75" s="1069" t="s">
        <v>803</v>
      </c>
      <c r="F75" s="1070" t="s">
        <v>867</v>
      </c>
      <c r="G75" s="1069" t="s">
        <v>814</v>
      </c>
      <c r="H75" s="1068" t="s">
        <v>448</v>
      </c>
      <c r="I75" s="1067" t="s">
        <v>1543</v>
      </c>
      <c r="J75" s="202" t="s">
        <v>448</v>
      </c>
      <c r="K75" s="1067" t="s">
        <v>2421</v>
      </c>
      <c r="L75" s="202" t="s">
        <v>448</v>
      </c>
      <c r="M75" s="1067" t="s">
        <v>1543</v>
      </c>
      <c r="N75" s="1048" t="s">
        <v>4031</v>
      </c>
      <c r="O75" s="884" t="s">
        <v>4032</v>
      </c>
      <c r="P75" s="612" t="s">
        <v>423</v>
      </c>
      <c r="Q75" s="884" t="s">
        <v>4435</v>
      </c>
      <c r="R75" s="612" t="s">
        <v>4019</v>
      </c>
      <c r="S75" s="612" t="s">
        <v>5281</v>
      </c>
      <c r="T75" s="610" t="s">
        <v>423</v>
      </c>
      <c r="U75" s="1013" t="s">
        <v>4925</v>
      </c>
      <c r="V75" s="81" t="str">
        <f>[38]Questionnaire!C103</f>
        <v>PRESIDENCIA</v>
      </c>
      <c r="W75" s="81" t="str">
        <f>[38]Questionnaire!D103</f>
        <v>GOVERNMENT</v>
      </c>
      <c r="X75" s="81" t="str">
        <f>[10]Questionnaire!C157</f>
        <v>PRESIDENCIA</v>
      </c>
      <c r="Y75" s="81" t="str">
        <f>[10]Questionnaire!D157</f>
        <v>GOVERNMENT</v>
      </c>
      <c r="Z75" s="81" t="str">
        <f>[39]Questionnaire!C133</f>
        <v>MOVISTAR</v>
      </c>
      <c r="AA75" s="81" t="str">
        <f>[39]Questionnaire!D133</f>
        <v>CARRIER</v>
      </c>
    </row>
    <row r="76" spans="1:27">
      <c r="A76" s="88" t="s">
        <v>2923</v>
      </c>
      <c r="B76" s="201" t="s">
        <v>503</v>
      </c>
      <c r="C76" s="1069" t="s">
        <v>194</v>
      </c>
      <c r="D76" s="1070">
        <v>0</v>
      </c>
      <c r="E76" s="1069" t="s">
        <v>834</v>
      </c>
      <c r="F76" s="1070" t="s">
        <v>942</v>
      </c>
      <c r="G76" s="1069" t="s">
        <v>1414</v>
      </c>
      <c r="H76" s="1068" t="s">
        <v>509</v>
      </c>
      <c r="I76" s="1067" t="s">
        <v>1543</v>
      </c>
      <c r="J76" s="202" t="s">
        <v>989</v>
      </c>
      <c r="K76" s="1067" t="s">
        <v>2450</v>
      </c>
      <c r="L76" s="202" t="s">
        <v>3184</v>
      </c>
      <c r="M76" s="1067" t="s">
        <v>3156</v>
      </c>
      <c r="N76" s="1048" t="s">
        <v>4033</v>
      </c>
      <c r="O76" s="884" t="s">
        <v>4034</v>
      </c>
      <c r="P76" s="612" t="s">
        <v>4439</v>
      </c>
      <c r="Q76" s="884" t="s">
        <v>4337</v>
      </c>
      <c r="R76" s="612" t="s">
        <v>3189</v>
      </c>
      <c r="S76" s="612" t="s">
        <v>5282</v>
      </c>
      <c r="T76" s="610" t="s">
        <v>216</v>
      </c>
      <c r="U76" s="1013" t="s">
        <v>4925</v>
      </c>
      <c r="V76" s="81" t="str">
        <f>[38]Questionnaire!C104</f>
        <v>MOVISTAR</v>
      </c>
      <c r="W76" s="81" t="str">
        <f>[38]Questionnaire!D104</f>
        <v>CARRIER</v>
      </c>
      <c r="X76" s="81" t="str">
        <f>[10]Questionnaire!C158</f>
        <v>MOVISTAR</v>
      </c>
      <c r="Y76" s="81" t="str">
        <f>[10]Questionnaire!D158</f>
        <v>CARRIER</v>
      </c>
      <c r="Z76" s="81" t="str">
        <f>[39]Questionnaire!C134</f>
        <v>MULBAHUER</v>
      </c>
      <c r="AA76" s="81" t="str">
        <f>[39]Questionnaire!D134</f>
        <v>NATIONAL ID INSTITUCION</v>
      </c>
    </row>
    <row r="77" spans="1:27" ht="30">
      <c r="A77" s="88" t="s">
        <v>2924</v>
      </c>
      <c r="B77" s="201" t="s">
        <v>484</v>
      </c>
      <c r="C77" s="1069" t="s">
        <v>421</v>
      </c>
      <c r="D77" s="1070">
        <v>0</v>
      </c>
      <c r="E77" s="1069" t="s">
        <v>797</v>
      </c>
      <c r="F77" s="1070" t="s">
        <v>896</v>
      </c>
      <c r="G77" s="1069" t="s">
        <v>1414</v>
      </c>
      <c r="H77" s="1068" t="s">
        <v>173</v>
      </c>
      <c r="I77" s="1067" t="s">
        <v>1581</v>
      </c>
      <c r="J77" s="202" t="s">
        <v>509</v>
      </c>
      <c r="K77" s="1067" t="s">
        <v>2421</v>
      </c>
      <c r="L77" s="202" t="s">
        <v>216</v>
      </c>
      <c r="M77" s="1067" t="s">
        <v>1543</v>
      </c>
      <c r="N77" s="1048" t="s">
        <v>4035</v>
      </c>
      <c r="O77" s="884" t="s">
        <v>4036</v>
      </c>
      <c r="P77" s="612" t="s">
        <v>216</v>
      </c>
      <c r="Q77" s="884" t="s">
        <v>4435</v>
      </c>
      <c r="R77" s="612" t="s">
        <v>5283</v>
      </c>
      <c r="S77" s="612" t="s">
        <v>5284</v>
      </c>
      <c r="T77" s="610" t="s">
        <v>3185</v>
      </c>
      <c r="U77" s="1013" t="s">
        <v>4926</v>
      </c>
      <c r="V77" s="81" t="str">
        <f>[38]Questionnaire!C105</f>
        <v>CLARO</v>
      </c>
      <c r="W77" s="81" t="str">
        <f>[38]Questionnaire!D105</f>
        <v>CARRIER</v>
      </c>
      <c r="X77" s="81" t="str">
        <f>[10]Questionnaire!C159</f>
        <v>CLARO</v>
      </c>
      <c r="Y77" s="81" t="str">
        <f>[10]Questionnaire!D159</f>
        <v>CARRIER</v>
      </c>
      <c r="Z77" s="81" t="str">
        <f>[39]Questionnaire!C135</f>
        <v>ALCALDIA DE SS</v>
      </c>
      <c r="AA77" s="81" t="str">
        <f>[39]Questionnaire!D135</f>
        <v>GOVERNMENT</v>
      </c>
    </row>
    <row r="78" spans="1:27" ht="30">
      <c r="A78" s="88" t="s">
        <v>2925</v>
      </c>
      <c r="B78" s="201" t="s">
        <v>504</v>
      </c>
      <c r="C78" s="1069" t="s">
        <v>160</v>
      </c>
      <c r="D78" s="1070">
        <v>0</v>
      </c>
      <c r="E78" s="1069" t="s">
        <v>835</v>
      </c>
      <c r="F78" s="1070" t="s">
        <v>893</v>
      </c>
      <c r="G78" s="1069" t="s">
        <v>814</v>
      </c>
      <c r="H78" s="1068" t="s">
        <v>503</v>
      </c>
      <c r="I78" s="1067" t="s">
        <v>1581</v>
      </c>
      <c r="J78" s="202" t="s">
        <v>216</v>
      </c>
      <c r="K78" s="1067" t="s">
        <v>2421</v>
      </c>
      <c r="L78" s="202" t="s">
        <v>509</v>
      </c>
      <c r="M78" s="1067" t="s">
        <v>1543</v>
      </c>
      <c r="N78" s="1048" t="s">
        <v>4037</v>
      </c>
      <c r="O78" s="884" t="s">
        <v>4038</v>
      </c>
      <c r="P78" s="612" t="s">
        <v>4440</v>
      </c>
      <c r="Q78" s="884" t="s">
        <v>4441</v>
      </c>
      <c r="R78" s="612" t="s">
        <v>3185</v>
      </c>
      <c r="S78" s="612" t="s">
        <v>160</v>
      </c>
      <c r="T78" s="610" t="s">
        <v>509</v>
      </c>
      <c r="U78" s="1013" t="s">
        <v>4925</v>
      </c>
      <c r="V78" s="81" t="str">
        <f>[38]Questionnaire!C106</f>
        <v>MULBAHUER</v>
      </c>
      <c r="W78" s="81" t="str">
        <f>[38]Questionnaire!D106</f>
        <v>NATIONAL ID INSTITUTION</v>
      </c>
      <c r="X78" s="81" t="str">
        <f>[10]Questionnaire!C160</f>
        <v>MULBAHUER</v>
      </c>
      <c r="Y78" s="81" t="str">
        <f>[10]Questionnaire!D160</f>
        <v>NATIONAL ID INSTITUTION</v>
      </c>
      <c r="Z78" s="81" t="str">
        <f>[39]Questionnaire!C136</f>
        <v>ALBA PETROLEO</v>
      </c>
      <c r="AA78" s="81" t="str">
        <f>[39]Questionnaire!D136</f>
        <v>OIL INDUSTRY</v>
      </c>
    </row>
    <row r="79" spans="1:27">
      <c r="A79" s="88" t="s">
        <v>2926</v>
      </c>
      <c r="B79" s="201" t="s">
        <v>505</v>
      </c>
      <c r="C79" s="1069" t="s">
        <v>192</v>
      </c>
      <c r="D79" s="1070">
        <v>0</v>
      </c>
      <c r="E79" s="1069" t="s">
        <v>817</v>
      </c>
      <c r="F79" s="1070" t="s">
        <v>897</v>
      </c>
      <c r="G79" s="1069" t="s">
        <v>1414</v>
      </c>
      <c r="H79" s="1068" t="s">
        <v>1582</v>
      </c>
      <c r="I79" s="1067" t="s">
        <v>1583</v>
      </c>
      <c r="J79" s="202" t="s">
        <v>503</v>
      </c>
      <c r="K79" s="1067" t="s">
        <v>2431</v>
      </c>
      <c r="L79" s="202" t="s">
        <v>1584</v>
      </c>
      <c r="M79" s="1067" t="s">
        <v>1543</v>
      </c>
      <c r="N79" s="1048" t="s">
        <v>422</v>
      </c>
      <c r="O79" s="884" t="s">
        <v>4032</v>
      </c>
      <c r="P79" s="612" t="s">
        <v>2408</v>
      </c>
      <c r="Q79" s="884" t="s">
        <v>798</v>
      </c>
      <c r="R79" s="612" t="s">
        <v>216</v>
      </c>
      <c r="S79" s="612" t="s">
        <v>5281</v>
      </c>
      <c r="T79" s="610" t="s">
        <v>4927</v>
      </c>
      <c r="U79" s="1032" t="s">
        <v>5777</v>
      </c>
      <c r="V79" s="81" t="str">
        <f>[38]Questionnaire!C107</f>
        <v>PAN SINAI</v>
      </c>
      <c r="W79" s="81" t="str">
        <f>[38]Questionnaire!D107</f>
        <v>RETAIL</v>
      </c>
      <c r="X79" s="81" t="str">
        <f>[10]Questionnaire!C161</f>
        <v>PAN SINAI</v>
      </c>
      <c r="Y79" s="81" t="str">
        <f>[10]Questionnaire!D161</f>
        <v>RETAIL</v>
      </c>
      <c r="Z79" s="81" t="str">
        <f>[39]Questionnaire!C137</f>
        <v>DIGICEL</v>
      </c>
      <c r="AA79" s="81" t="str">
        <f>[39]Questionnaire!D137</f>
        <v>CARRIER</v>
      </c>
    </row>
    <row r="80" spans="1:27" ht="30">
      <c r="A80" s="88" t="s">
        <v>2927</v>
      </c>
      <c r="B80" s="201" t="s">
        <v>506</v>
      </c>
      <c r="C80" s="1069" t="s">
        <v>358</v>
      </c>
      <c r="D80" s="1070">
        <v>0</v>
      </c>
      <c r="E80" s="1069" t="s">
        <v>790</v>
      </c>
      <c r="F80" s="1070" t="s">
        <v>770</v>
      </c>
      <c r="G80" s="1069" t="s">
        <v>1049</v>
      </c>
      <c r="H80" s="1068" t="s">
        <v>216</v>
      </c>
      <c r="I80" s="1067" t="s">
        <v>1543</v>
      </c>
      <c r="J80" s="202" t="s">
        <v>428</v>
      </c>
      <c r="K80" s="1067" t="s">
        <v>2431</v>
      </c>
      <c r="L80" s="202" t="s">
        <v>989</v>
      </c>
      <c r="M80" s="1067" t="s">
        <v>3182</v>
      </c>
      <c r="N80" s="1048" t="s">
        <v>484</v>
      </c>
      <c r="O80" s="884" t="s">
        <v>4032</v>
      </c>
      <c r="P80" s="612" t="s">
        <v>4442</v>
      </c>
      <c r="Q80" s="884" t="s">
        <v>447</v>
      </c>
      <c r="R80" s="612" t="s">
        <v>5285</v>
      </c>
      <c r="S80" s="612" t="s">
        <v>1881</v>
      </c>
      <c r="T80" s="610" t="s">
        <v>1450</v>
      </c>
      <c r="U80" s="1013" t="s">
        <v>3636</v>
      </c>
      <c r="V80" s="81" t="str">
        <f>[38]Questionnaire!C108</f>
        <v>DIGICEL</v>
      </c>
      <c r="W80" s="81" t="str">
        <f>[38]Questionnaire!D108</f>
        <v>CARRIER</v>
      </c>
      <c r="X80" s="81" t="str">
        <f>[10]Questionnaire!C162</f>
        <v>DIGICEL</v>
      </c>
      <c r="Y80" s="81" t="str">
        <f>[10]Questionnaire!D162</f>
        <v>CARRIER</v>
      </c>
      <c r="Z80" s="81" t="str">
        <f>[39]Questionnaire!C138</f>
        <v>PAN SINAI</v>
      </c>
      <c r="AA80" s="81" t="str">
        <f>[39]Questionnaire!D138</f>
        <v>RETAIL</v>
      </c>
    </row>
    <row r="81" spans="1:27">
      <c r="A81" s="88" t="s">
        <v>2928</v>
      </c>
      <c r="B81" s="201" t="s">
        <v>507</v>
      </c>
      <c r="C81" s="1069" t="s">
        <v>160</v>
      </c>
      <c r="D81" s="1070">
        <v>0</v>
      </c>
      <c r="E81" s="1069" t="s">
        <v>816</v>
      </c>
      <c r="F81" s="1070" t="s">
        <v>1448</v>
      </c>
      <c r="G81" s="1069" t="s">
        <v>816</v>
      </c>
      <c r="H81" s="1068" t="s">
        <v>1584</v>
      </c>
      <c r="I81" s="1067" t="s">
        <v>1543</v>
      </c>
      <c r="J81" s="202" t="s">
        <v>2451</v>
      </c>
      <c r="K81" s="1067" t="s">
        <v>1406</v>
      </c>
      <c r="L81" s="202" t="s">
        <v>3185</v>
      </c>
      <c r="M81" s="1067" t="s">
        <v>3156</v>
      </c>
      <c r="N81" s="1048" t="s">
        <v>4039</v>
      </c>
      <c r="O81" s="884" t="s">
        <v>4040</v>
      </c>
      <c r="P81" s="612" t="s">
        <v>4443</v>
      </c>
      <c r="Q81" s="884" t="s">
        <v>4444</v>
      </c>
      <c r="R81" s="612" t="s">
        <v>5286</v>
      </c>
      <c r="S81" s="612" t="s">
        <v>5287</v>
      </c>
      <c r="T81" s="610" t="s">
        <v>4928</v>
      </c>
      <c r="U81" s="1013" t="s">
        <v>3636</v>
      </c>
      <c r="V81" s="81" t="str">
        <f>[38]Questionnaire!C109</f>
        <v>ALBA PETROLEOS</v>
      </c>
      <c r="W81" s="81" t="str">
        <f>[38]Questionnaire!D109</f>
        <v>OIL INDUSTRY</v>
      </c>
      <c r="X81" s="81" t="str">
        <f>[10]Questionnaire!C163</f>
        <v>ALBA PETROLEOS</v>
      </c>
      <c r="Y81" s="81" t="str">
        <f>[10]Questionnaire!D163</f>
        <v>OIL INDUSTRY</v>
      </c>
      <c r="Z81" s="81" t="str">
        <f>[39]Questionnaire!C139</f>
        <v>PRESIDENCIA</v>
      </c>
      <c r="AA81" s="81" t="str">
        <f>[39]Questionnaire!D139</f>
        <v>GOVERNMENT</v>
      </c>
    </row>
    <row r="82" spans="1:27" ht="30">
      <c r="A82" s="88" t="s">
        <v>2929</v>
      </c>
      <c r="B82" s="201" t="s">
        <v>508</v>
      </c>
      <c r="C82" s="1069" t="s">
        <v>193</v>
      </c>
      <c r="D82" s="1070">
        <v>0</v>
      </c>
      <c r="E82" s="1069" t="s">
        <v>836</v>
      </c>
      <c r="F82" s="1070" t="s">
        <v>1449</v>
      </c>
      <c r="G82" s="1069" t="s">
        <v>1414</v>
      </c>
      <c r="H82" s="1068" t="s">
        <v>1585</v>
      </c>
      <c r="I82" s="1067" t="s">
        <v>1586</v>
      </c>
      <c r="J82" s="202" t="s">
        <v>1450</v>
      </c>
      <c r="K82" s="1067" t="s">
        <v>2452</v>
      </c>
      <c r="L82" s="202" t="s">
        <v>3186</v>
      </c>
      <c r="M82" s="1067" t="s">
        <v>1647</v>
      </c>
      <c r="N82" s="1048" t="s">
        <v>4041</v>
      </c>
      <c r="O82" s="884" t="s">
        <v>4034</v>
      </c>
      <c r="P82" s="612" t="s">
        <v>503</v>
      </c>
      <c r="Q82" s="884" t="s">
        <v>447</v>
      </c>
      <c r="R82" s="612" t="s">
        <v>1450</v>
      </c>
      <c r="S82" s="612" t="s">
        <v>5284</v>
      </c>
      <c r="T82" s="610" t="s">
        <v>4929</v>
      </c>
      <c r="U82" s="1013" t="s">
        <v>5537</v>
      </c>
      <c r="V82" s="81" t="str">
        <f>[38]Questionnaire!C110</f>
        <v>TIGO</v>
      </c>
      <c r="W82" s="81" t="str">
        <f>[38]Questionnaire!D110</f>
        <v>CARRIER</v>
      </c>
      <c r="X82" s="81" t="str">
        <f>[10]Questionnaire!C164</f>
        <v>TIGO</v>
      </c>
      <c r="Y82" s="81" t="str">
        <f>[10]Questionnaire!D164</f>
        <v>CARRIER</v>
      </c>
      <c r="Z82" s="81" t="str">
        <f>[39]Questionnaire!C140</f>
        <v>CLARO</v>
      </c>
      <c r="AA82" s="81" t="str">
        <f>[39]Questionnaire!D140</f>
        <v>CARRIER</v>
      </c>
    </row>
    <row r="83" spans="1:27" ht="30">
      <c r="A83" s="88" t="s">
        <v>2930</v>
      </c>
      <c r="B83" s="201" t="s">
        <v>448</v>
      </c>
      <c r="C83" s="1069" t="s">
        <v>421</v>
      </c>
      <c r="D83" s="1070">
        <v>0</v>
      </c>
      <c r="E83" s="1069" t="s">
        <v>819</v>
      </c>
      <c r="F83" s="1070" t="s">
        <v>882</v>
      </c>
      <c r="G83" s="1069" t="s">
        <v>814</v>
      </c>
      <c r="H83" s="1068" t="s">
        <v>1587</v>
      </c>
      <c r="I83" s="1067" t="s">
        <v>1586</v>
      </c>
      <c r="J83" s="202" t="s">
        <v>173</v>
      </c>
      <c r="K83" s="1067" t="s">
        <v>2433</v>
      </c>
      <c r="L83" s="202" t="s">
        <v>3187</v>
      </c>
      <c r="M83" s="1067" t="s">
        <v>3188</v>
      </c>
      <c r="N83" s="1048" t="s">
        <v>4042</v>
      </c>
      <c r="O83" s="884" t="s">
        <v>4036</v>
      </c>
      <c r="P83" s="612" t="s">
        <v>1584</v>
      </c>
      <c r="Q83" s="884" t="s">
        <v>4435</v>
      </c>
      <c r="R83" s="612" t="s">
        <v>5288</v>
      </c>
      <c r="S83" s="612" t="s">
        <v>4444</v>
      </c>
      <c r="T83" s="610" t="s">
        <v>4442</v>
      </c>
      <c r="U83" s="1013" t="s">
        <v>1086</v>
      </c>
      <c r="V83" s="81" t="str">
        <f>[38]Questionnaire!C111</f>
        <v>MOLDEA</v>
      </c>
      <c r="W83" s="81" t="str">
        <f>[38]Questionnaire!D111</f>
        <v>PERSONAL CARE</v>
      </c>
      <c r="X83" s="81" t="str">
        <f>[10]Questionnaire!C165</f>
        <v>MOLDEA</v>
      </c>
      <c r="Y83" s="81" t="str">
        <f>[10]Questionnaire!D165</f>
        <v>PERSONAL CARE</v>
      </c>
      <c r="Z83" s="81" t="str">
        <f>[39]Questionnaire!C141</f>
        <v>TIGO</v>
      </c>
      <c r="AA83" s="81" t="str">
        <f>[39]Questionnaire!D141</f>
        <v>CARRIER</v>
      </c>
    </row>
    <row r="84" spans="1:27" ht="30">
      <c r="A84" s="88" t="s">
        <v>2931</v>
      </c>
      <c r="B84" s="201" t="s">
        <v>509</v>
      </c>
      <c r="C84" s="1069" t="s">
        <v>421</v>
      </c>
      <c r="D84" s="1070">
        <v>0</v>
      </c>
      <c r="E84" s="1069" t="s">
        <v>837</v>
      </c>
      <c r="F84" s="1070" t="s">
        <v>1450</v>
      </c>
      <c r="G84" s="1069" t="s">
        <v>817</v>
      </c>
      <c r="H84" s="1068" t="s">
        <v>1588</v>
      </c>
      <c r="I84" s="1067" t="s">
        <v>1589</v>
      </c>
      <c r="J84" s="202">
        <v>0</v>
      </c>
      <c r="K84" s="1067">
        <v>0</v>
      </c>
      <c r="L84" s="202" t="s">
        <v>3189</v>
      </c>
      <c r="M84" s="1067" t="s">
        <v>3190</v>
      </c>
      <c r="N84" s="1048" t="s">
        <v>1896</v>
      </c>
      <c r="O84" s="884" t="s">
        <v>4034</v>
      </c>
      <c r="P84" s="612" t="s">
        <v>173</v>
      </c>
      <c r="Q84" s="884" t="s">
        <v>4445</v>
      </c>
      <c r="R84" s="612" t="s">
        <v>5289</v>
      </c>
      <c r="S84" s="612" t="s">
        <v>160</v>
      </c>
      <c r="T84" s="610" t="s">
        <v>4930</v>
      </c>
      <c r="U84" s="1013" t="s">
        <v>1406</v>
      </c>
      <c r="V84" s="81" t="str">
        <f>[38]Questionnaire!C112</f>
        <v>ALCALDIA DE SS</v>
      </c>
      <c r="W84" s="81" t="str">
        <f>[38]Questionnaire!D112</f>
        <v>GOVERNMENT</v>
      </c>
      <c r="X84" s="81" t="str">
        <f>[10]Questionnaire!C166</f>
        <v>ALCALDIA DE SS</v>
      </c>
      <c r="Y84" s="81" t="str">
        <f>[10]Questionnaire!D166</f>
        <v>GOVERNMENT</v>
      </c>
      <c r="Z84" s="81" t="str">
        <f>[39]Questionnaire!C142</f>
        <v>MOLDEA</v>
      </c>
      <c r="AA84" s="81" t="str">
        <f>[39]Questionnaire!D142</f>
        <v>PERSONAL CARE</v>
      </c>
    </row>
    <row r="85" spans="1:27">
      <c r="A85" s="126"/>
      <c r="B85" s="89"/>
      <c r="C85" s="89"/>
      <c r="D85" s="125"/>
      <c r="E85" s="89"/>
      <c r="F85" s="125"/>
      <c r="G85" s="125"/>
      <c r="H85" s="121"/>
      <c r="I85" s="121"/>
      <c r="J85" s="121"/>
      <c r="K85" s="121"/>
      <c r="L85" s="123"/>
      <c r="M85" s="123"/>
      <c r="N85" s="102"/>
      <c r="O85" s="102"/>
      <c r="P85" s="102"/>
      <c r="Q85" s="102"/>
      <c r="R85" s="102"/>
      <c r="S85" s="102"/>
      <c r="T85" s="611"/>
      <c r="U85" s="611"/>
    </row>
    <row r="86" spans="1:27">
      <c r="A86" s="126"/>
      <c r="B86" s="89"/>
      <c r="C86" s="89"/>
      <c r="D86" s="125"/>
      <c r="E86" s="89"/>
      <c r="F86" s="125"/>
      <c r="G86" s="125"/>
      <c r="H86" s="121"/>
      <c r="I86" s="121"/>
      <c r="J86" s="121"/>
      <c r="K86" s="121"/>
      <c r="L86" s="123"/>
      <c r="M86" s="123"/>
      <c r="N86" s="102"/>
      <c r="O86" s="102"/>
      <c r="P86" s="102"/>
      <c r="Q86" s="102"/>
      <c r="R86" s="102"/>
      <c r="S86" s="102"/>
      <c r="T86" s="611"/>
      <c r="U86" s="611"/>
    </row>
    <row r="87" spans="1:27" ht="15.75">
      <c r="A87" s="83"/>
      <c r="B87" s="1460">
        <v>2010</v>
      </c>
      <c r="C87" s="1460"/>
      <c r="D87" s="1460">
        <v>2011</v>
      </c>
      <c r="E87" s="1460"/>
      <c r="F87" s="1460" t="s">
        <v>1185</v>
      </c>
      <c r="G87" s="1460"/>
      <c r="H87" s="1464">
        <v>2012</v>
      </c>
      <c r="I87" s="1464"/>
      <c r="J87" s="1464" t="s">
        <v>2325</v>
      </c>
      <c r="K87" s="1464"/>
      <c r="L87" s="1464" t="s">
        <v>2913</v>
      </c>
      <c r="M87" s="1464"/>
      <c r="N87" s="1464" t="s">
        <v>3553</v>
      </c>
      <c r="O87" s="1464"/>
      <c r="P87" s="1464" t="s">
        <v>4165</v>
      </c>
      <c r="Q87" s="1464"/>
      <c r="R87" s="1464" t="s">
        <v>4674</v>
      </c>
      <c r="S87" s="1464"/>
      <c r="T87" s="1465" t="s">
        <v>4675</v>
      </c>
      <c r="U87" s="1463"/>
      <c r="V87" s="1464" t="s">
        <v>5846</v>
      </c>
      <c r="W87" s="1464"/>
      <c r="X87" s="1464" t="s">
        <v>6494</v>
      </c>
      <c r="Y87" s="1464"/>
      <c r="Z87" s="1472" t="s">
        <v>6914</v>
      </c>
      <c r="AA87" s="1472"/>
    </row>
    <row r="88" spans="1:27" ht="15.75">
      <c r="A88" s="83" t="s">
        <v>97</v>
      </c>
      <c r="B88" s="781" t="s">
        <v>95</v>
      </c>
      <c r="C88" s="781" t="s">
        <v>96</v>
      </c>
      <c r="D88" s="781" t="s">
        <v>95</v>
      </c>
      <c r="E88" s="781" t="s">
        <v>96</v>
      </c>
      <c r="F88" s="781" t="s">
        <v>95</v>
      </c>
      <c r="G88" s="781" t="s">
        <v>96</v>
      </c>
      <c r="H88" s="782" t="s">
        <v>95</v>
      </c>
      <c r="I88" s="782" t="s">
        <v>96</v>
      </c>
      <c r="J88" s="782" t="s">
        <v>95</v>
      </c>
      <c r="K88" s="782" t="s">
        <v>96</v>
      </c>
      <c r="L88" s="782" t="s">
        <v>95</v>
      </c>
      <c r="M88" s="782" t="s">
        <v>96</v>
      </c>
      <c r="N88" s="782" t="s">
        <v>95</v>
      </c>
      <c r="O88" s="782" t="s">
        <v>96</v>
      </c>
      <c r="P88" s="782" t="s">
        <v>95</v>
      </c>
      <c r="Q88" s="782" t="s">
        <v>96</v>
      </c>
      <c r="R88" s="782" t="s">
        <v>95</v>
      </c>
      <c r="S88" s="782" t="s">
        <v>96</v>
      </c>
      <c r="T88" s="1350" t="s">
        <v>95</v>
      </c>
      <c r="U88" s="1351" t="s">
        <v>96</v>
      </c>
      <c r="V88" s="1349" t="s">
        <v>95</v>
      </c>
      <c r="W88" s="1349" t="s">
        <v>96</v>
      </c>
      <c r="X88" s="1349" t="s">
        <v>95</v>
      </c>
      <c r="Y88" s="1349" t="s">
        <v>96</v>
      </c>
      <c r="Z88" s="785" t="s">
        <v>95</v>
      </c>
      <c r="AA88" s="785" t="s">
        <v>96</v>
      </c>
    </row>
    <row r="89" spans="1:27">
      <c r="A89" s="88" t="s">
        <v>2922</v>
      </c>
      <c r="B89" s="201">
        <v>0</v>
      </c>
      <c r="C89" s="1069">
        <v>0</v>
      </c>
      <c r="D89" s="1070" t="s">
        <v>431</v>
      </c>
      <c r="E89" s="1069" t="s">
        <v>195</v>
      </c>
      <c r="F89" s="1070">
        <v>0</v>
      </c>
      <c r="G89" s="1069">
        <v>0</v>
      </c>
      <c r="H89" s="1068">
        <v>0</v>
      </c>
      <c r="I89" s="1067">
        <v>0</v>
      </c>
      <c r="J89" s="202">
        <v>0</v>
      </c>
      <c r="K89" s="1067">
        <v>0</v>
      </c>
      <c r="L89" s="202">
        <v>0</v>
      </c>
      <c r="M89" s="1067">
        <v>0</v>
      </c>
      <c r="N89" s="1048">
        <v>0</v>
      </c>
      <c r="O89" s="884">
        <v>0</v>
      </c>
      <c r="P89" s="183">
        <v>0</v>
      </c>
      <c r="Q89" s="867">
        <v>0</v>
      </c>
      <c r="R89" s="183" t="s">
        <v>5290</v>
      </c>
      <c r="S89" s="183">
        <v>0</v>
      </c>
      <c r="T89" s="1014"/>
      <c r="U89" s="1013"/>
    </row>
    <row r="90" spans="1:27">
      <c r="A90" s="88" t="s">
        <v>2923</v>
      </c>
      <c r="B90" s="201">
        <v>0</v>
      </c>
      <c r="C90" s="1069">
        <v>0</v>
      </c>
      <c r="D90" s="1070">
        <v>0</v>
      </c>
      <c r="E90" s="1069">
        <v>0</v>
      </c>
      <c r="F90" s="1070">
        <v>0</v>
      </c>
      <c r="G90" s="1069">
        <v>0</v>
      </c>
      <c r="H90" s="1068">
        <v>0</v>
      </c>
      <c r="I90" s="1067">
        <v>0</v>
      </c>
      <c r="J90" s="202">
        <v>0</v>
      </c>
      <c r="K90" s="1067">
        <v>0</v>
      </c>
      <c r="L90" s="202">
        <v>0</v>
      </c>
      <c r="M90" s="1067">
        <v>0</v>
      </c>
      <c r="N90" s="1048">
        <v>0</v>
      </c>
      <c r="O90" s="884">
        <v>0</v>
      </c>
      <c r="P90" s="183">
        <v>0</v>
      </c>
      <c r="Q90" s="867">
        <v>0</v>
      </c>
      <c r="R90" s="183">
        <v>0</v>
      </c>
      <c r="S90" s="183">
        <v>0</v>
      </c>
      <c r="T90" s="1014"/>
      <c r="U90" s="1013"/>
    </row>
    <row r="91" spans="1:27">
      <c r="A91" s="88" t="s">
        <v>2924</v>
      </c>
      <c r="B91" s="201">
        <v>0</v>
      </c>
      <c r="C91" s="1069">
        <v>0</v>
      </c>
      <c r="D91" s="1070">
        <v>0</v>
      </c>
      <c r="E91" s="1069">
        <v>0</v>
      </c>
      <c r="F91" s="1070">
        <v>0</v>
      </c>
      <c r="G91" s="1069">
        <v>0</v>
      </c>
      <c r="H91" s="1068">
        <v>0</v>
      </c>
      <c r="I91" s="1067">
        <v>0</v>
      </c>
      <c r="J91" s="202">
        <v>0</v>
      </c>
      <c r="K91" s="1067">
        <v>0</v>
      </c>
      <c r="L91" s="202">
        <v>0</v>
      </c>
      <c r="M91" s="1067">
        <v>0</v>
      </c>
      <c r="N91" s="1048">
        <v>0</v>
      </c>
      <c r="O91" s="884">
        <v>0</v>
      </c>
      <c r="P91" s="183">
        <v>0</v>
      </c>
      <c r="Q91" s="867">
        <v>0</v>
      </c>
      <c r="R91" s="183">
        <v>0</v>
      </c>
      <c r="S91" s="183">
        <v>0</v>
      </c>
      <c r="T91" s="1014"/>
      <c r="U91" s="1013"/>
    </row>
    <row r="92" spans="1:27">
      <c r="A92" s="88" t="s">
        <v>2925</v>
      </c>
      <c r="B92" s="201">
        <v>0</v>
      </c>
      <c r="C92" s="1069">
        <v>0</v>
      </c>
      <c r="D92" s="1070">
        <v>0</v>
      </c>
      <c r="E92" s="1069">
        <v>0</v>
      </c>
      <c r="F92" s="1070">
        <v>0</v>
      </c>
      <c r="G92" s="1069">
        <v>0</v>
      </c>
      <c r="H92" s="1068">
        <v>0</v>
      </c>
      <c r="I92" s="1067">
        <v>0</v>
      </c>
      <c r="J92" s="202">
        <v>0</v>
      </c>
      <c r="K92" s="1067">
        <v>0</v>
      </c>
      <c r="L92" s="202">
        <v>0</v>
      </c>
      <c r="M92" s="1067">
        <v>0</v>
      </c>
      <c r="N92" s="1048">
        <v>0</v>
      </c>
      <c r="O92" s="884">
        <v>0</v>
      </c>
      <c r="P92" s="183">
        <v>0</v>
      </c>
      <c r="Q92" s="867">
        <v>0</v>
      </c>
      <c r="R92" s="183">
        <v>0</v>
      </c>
      <c r="S92" s="183">
        <v>0</v>
      </c>
      <c r="T92" s="1014"/>
      <c r="U92" s="1013"/>
    </row>
    <row r="93" spans="1:27">
      <c r="A93" s="88" t="s">
        <v>2926</v>
      </c>
      <c r="B93" s="201">
        <v>0</v>
      </c>
      <c r="C93" s="1069">
        <v>0</v>
      </c>
      <c r="D93" s="1070">
        <v>0</v>
      </c>
      <c r="E93" s="1069">
        <v>0</v>
      </c>
      <c r="F93" s="1070">
        <v>0</v>
      </c>
      <c r="G93" s="1069">
        <v>0</v>
      </c>
      <c r="H93" s="1068">
        <v>0</v>
      </c>
      <c r="I93" s="1067">
        <v>0</v>
      </c>
      <c r="J93" s="202">
        <v>0</v>
      </c>
      <c r="K93" s="1067">
        <v>0</v>
      </c>
      <c r="L93" s="202">
        <v>0</v>
      </c>
      <c r="M93" s="1067">
        <v>0</v>
      </c>
      <c r="N93" s="1048">
        <v>0</v>
      </c>
      <c r="O93" s="884">
        <v>0</v>
      </c>
      <c r="P93" s="183">
        <v>0</v>
      </c>
      <c r="Q93" s="867">
        <v>0</v>
      </c>
      <c r="R93" s="183">
        <v>0</v>
      </c>
      <c r="S93" s="183">
        <v>0</v>
      </c>
      <c r="T93" s="1014"/>
      <c r="U93" s="1013"/>
    </row>
    <row r="94" spans="1:27">
      <c r="A94" s="88" t="s">
        <v>2927</v>
      </c>
      <c r="B94" s="201">
        <v>0</v>
      </c>
      <c r="C94" s="1069">
        <v>0</v>
      </c>
      <c r="D94" s="1070">
        <v>0</v>
      </c>
      <c r="E94" s="1069">
        <v>0</v>
      </c>
      <c r="F94" s="1070">
        <v>0</v>
      </c>
      <c r="G94" s="1069">
        <v>0</v>
      </c>
      <c r="H94" s="1068">
        <v>0</v>
      </c>
      <c r="I94" s="1067">
        <v>0</v>
      </c>
      <c r="J94" s="202">
        <v>0</v>
      </c>
      <c r="K94" s="1067">
        <v>0</v>
      </c>
      <c r="L94" s="202">
        <v>0</v>
      </c>
      <c r="M94" s="1067">
        <v>0</v>
      </c>
      <c r="N94" s="1048">
        <v>0</v>
      </c>
      <c r="O94" s="884">
        <v>0</v>
      </c>
      <c r="P94" s="183">
        <v>0</v>
      </c>
      <c r="Q94" s="867">
        <v>0</v>
      </c>
      <c r="R94" s="183">
        <v>0</v>
      </c>
      <c r="S94" s="183">
        <v>0</v>
      </c>
      <c r="T94" s="1014"/>
      <c r="U94" s="1013"/>
    </row>
    <row r="95" spans="1:27">
      <c r="A95" s="88" t="s">
        <v>2928</v>
      </c>
      <c r="B95" s="201">
        <v>0</v>
      </c>
      <c r="C95" s="1069">
        <v>0</v>
      </c>
      <c r="D95" s="1070">
        <v>0</v>
      </c>
      <c r="E95" s="1069">
        <v>0</v>
      </c>
      <c r="F95" s="1070">
        <v>0</v>
      </c>
      <c r="G95" s="1069">
        <v>0</v>
      </c>
      <c r="H95" s="1068">
        <v>0</v>
      </c>
      <c r="I95" s="1067">
        <v>0</v>
      </c>
      <c r="J95" s="202">
        <v>0</v>
      </c>
      <c r="K95" s="1067">
        <v>0</v>
      </c>
      <c r="L95" s="202">
        <v>0</v>
      </c>
      <c r="M95" s="1067">
        <v>0</v>
      </c>
      <c r="N95" s="1048">
        <v>0</v>
      </c>
      <c r="O95" s="884">
        <v>0</v>
      </c>
      <c r="P95" s="183">
        <v>0</v>
      </c>
      <c r="Q95" s="867">
        <v>0</v>
      </c>
      <c r="R95" s="183">
        <v>0</v>
      </c>
      <c r="S95" s="183">
        <v>0</v>
      </c>
      <c r="T95" s="1014"/>
      <c r="U95" s="1013"/>
    </row>
    <row r="96" spans="1:27">
      <c r="A96" s="88" t="s">
        <v>2929</v>
      </c>
      <c r="B96" s="201">
        <v>0</v>
      </c>
      <c r="C96" s="1069">
        <v>0</v>
      </c>
      <c r="D96" s="1070">
        <v>0</v>
      </c>
      <c r="E96" s="1069">
        <v>0</v>
      </c>
      <c r="F96" s="1070">
        <v>0</v>
      </c>
      <c r="G96" s="1069">
        <v>0</v>
      </c>
      <c r="H96" s="1068">
        <v>0</v>
      </c>
      <c r="I96" s="1067">
        <v>0</v>
      </c>
      <c r="J96" s="202">
        <v>0</v>
      </c>
      <c r="K96" s="1067">
        <v>0</v>
      </c>
      <c r="L96" s="202">
        <v>0</v>
      </c>
      <c r="M96" s="1067">
        <v>0</v>
      </c>
      <c r="N96" s="1048">
        <v>0</v>
      </c>
      <c r="O96" s="884">
        <v>0</v>
      </c>
      <c r="P96" s="183">
        <v>0</v>
      </c>
      <c r="Q96" s="867">
        <v>0</v>
      </c>
      <c r="R96" s="183">
        <v>0</v>
      </c>
      <c r="S96" s="183">
        <v>0</v>
      </c>
      <c r="T96" s="1014"/>
      <c r="U96" s="1013"/>
    </row>
    <row r="97" spans="1:21">
      <c r="A97" s="88" t="s">
        <v>2930</v>
      </c>
      <c r="B97" s="201">
        <v>0</v>
      </c>
      <c r="C97" s="1069">
        <v>0</v>
      </c>
      <c r="D97" s="1070">
        <v>0</v>
      </c>
      <c r="E97" s="1069">
        <v>0</v>
      </c>
      <c r="F97" s="1070">
        <v>0</v>
      </c>
      <c r="G97" s="1069">
        <v>0</v>
      </c>
      <c r="H97" s="1068">
        <v>0</v>
      </c>
      <c r="I97" s="1067">
        <v>0</v>
      </c>
      <c r="J97" s="202">
        <v>0</v>
      </c>
      <c r="K97" s="1067">
        <v>0</v>
      </c>
      <c r="L97" s="202">
        <v>0</v>
      </c>
      <c r="M97" s="1067">
        <v>0</v>
      </c>
      <c r="N97" s="1048">
        <v>0</v>
      </c>
      <c r="O97" s="884">
        <v>0</v>
      </c>
      <c r="P97" s="183">
        <v>0</v>
      </c>
      <c r="Q97" s="867">
        <v>0</v>
      </c>
      <c r="R97" s="183">
        <v>0</v>
      </c>
      <c r="S97" s="183">
        <v>0</v>
      </c>
      <c r="T97" s="1014"/>
      <c r="U97" s="1013"/>
    </row>
    <row r="98" spans="1:21">
      <c r="A98" s="88" t="s">
        <v>2931</v>
      </c>
      <c r="B98" s="201">
        <v>0</v>
      </c>
      <c r="C98" s="1069">
        <v>0</v>
      </c>
      <c r="D98" s="1070">
        <v>0</v>
      </c>
      <c r="E98" s="1069">
        <v>0</v>
      </c>
      <c r="F98" s="1070">
        <v>0</v>
      </c>
      <c r="G98" s="1069">
        <v>0</v>
      </c>
      <c r="H98" s="1068">
        <v>0</v>
      </c>
      <c r="I98" s="1067">
        <v>0</v>
      </c>
      <c r="J98" s="202">
        <v>0</v>
      </c>
      <c r="K98" s="1067">
        <v>0</v>
      </c>
      <c r="L98" s="202">
        <v>0</v>
      </c>
      <c r="M98" s="1067">
        <v>0</v>
      </c>
      <c r="N98" s="1048">
        <v>0</v>
      </c>
      <c r="O98" s="884">
        <v>0</v>
      </c>
      <c r="P98" s="183">
        <v>0</v>
      </c>
      <c r="Q98" s="183">
        <v>0</v>
      </c>
      <c r="R98" s="183">
        <v>0</v>
      </c>
      <c r="S98" s="183">
        <v>0</v>
      </c>
      <c r="T98" s="1014"/>
      <c r="U98" s="1013"/>
    </row>
  </sheetData>
  <mergeCells count="39">
    <mergeCell ref="B59:C59"/>
    <mergeCell ref="D59:E59"/>
    <mergeCell ref="F59:G59"/>
    <mergeCell ref="H59:I59"/>
    <mergeCell ref="J59:K59"/>
    <mergeCell ref="L59:M59"/>
    <mergeCell ref="N59:O59"/>
    <mergeCell ref="P59:Q59"/>
    <mergeCell ref="R59:S59"/>
    <mergeCell ref="T59:U59"/>
    <mergeCell ref="V59:W59"/>
    <mergeCell ref="X59:Y59"/>
    <mergeCell ref="Z59:AA59"/>
    <mergeCell ref="B73:C73"/>
    <mergeCell ref="D73:E73"/>
    <mergeCell ref="F73:G73"/>
    <mergeCell ref="H73:I73"/>
    <mergeCell ref="J73:K73"/>
    <mergeCell ref="L73:M73"/>
    <mergeCell ref="N73:O73"/>
    <mergeCell ref="P73:Q73"/>
    <mergeCell ref="R73:S73"/>
    <mergeCell ref="T73:U73"/>
    <mergeCell ref="V73:W73"/>
    <mergeCell ref="X73:Y73"/>
    <mergeCell ref="Z73:AA73"/>
    <mergeCell ref="B87:C87"/>
    <mergeCell ref="D87:E87"/>
    <mergeCell ref="F87:G87"/>
    <mergeCell ref="H87:I87"/>
    <mergeCell ref="J87:K87"/>
    <mergeCell ref="L87:M87"/>
    <mergeCell ref="Z87:AA87"/>
    <mergeCell ref="N87:O87"/>
    <mergeCell ref="P87:Q87"/>
    <mergeCell ref="R87:S87"/>
    <mergeCell ref="T87:U87"/>
    <mergeCell ref="V87:W87"/>
    <mergeCell ref="X87:Y87"/>
  </mergeCells>
  <conditionalFormatting sqref="A7">
    <cfRule type="cellIs" dxfId="49" priority="1" stopIfTrue="1" operator="equal">
      <formula>0</formula>
    </cfRule>
    <cfRule type="cellIs" dxfId="48" priority="2" stopIfTrue="1" operator="equal">
      <formula>"na"</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5" customHeight="1"/>
  <cols>
    <col min="1" max="1" width="42.42578125" style="81" customWidth="1"/>
    <col min="2" max="51" width="20.7109375" style="81" customWidth="1"/>
    <col min="52" max="16384" width="9.140625" style="81"/>
  </cols>
  <sheetData>
    <row r="1" spans="1:21">
      <c r="A1" s="126"/>
      <c r="B1" s="125"/>
      <c r="C1" s="125"/>
      <c r="D1" s="89"/>
      <c r="E1" s="89"/>
      <c r="F1" s="89"/>
      <c r="G1" s="89"/>
      <c r="H1" s="89"/>
      <c r="I1" s="89"/>
      <c r="J1" s="89"/>
      <c r="K1" s="89"/>
      <c r="L1" s="89"/>
      <c r="M1" s="89"/>
      <c r="N1" s="89"/>
      <c r="O1" s="89"/>
      <c r="P1" s="89"/>
      <c r="Q1" s="89"/>
      <c r="R1" s="89"/>
      <c r="S1" s="89"/>
      <c r="T1" s="611"/>
      <c r="U1" s="611"/>
    </row>
    <row r="2" spans="1:21">
      <c r="A2" s="126"/>
      <c r="B2" s="89"/>
      <c r="C2" s="89"/>
      <c r="D2" s="89"/>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26</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88" t="s">
        <v>2285</v>
      </c>
      <c r="B10" s="114">
        <v>3157485.3125</v>
      </c>
      <c r="C10" s="114">
        <v>3880715.6325000003</v>
      </c>
      <c r="D10" s="114">
        <v>3583894.1828000001</v>
      </c>
      <c r="E10" s="114">
        <v>1249677.2527756263</v>
      </c>
      <c r="F10" s="114">
        <v>3151530.7435039878</v>
      </c>
      <c r="G10" s="114">
        <v>2262048.5971271312</v>
      </c>
      <c r="H10" s="108">
        <v>4463377.7655627318</v>
      </c>
      <c r="I10" s="108">
        <v>2047781.5699658701</v>
      </c>
      <c r="J10" s="108">
        <v>4966292.1348314602</v>
      </c>
      <c r="K10" s="108">
        <v>2242564</v>
      </c>
      <c r="L10" s="108">
        <v>5040184.2696629213</v>
      </c>
      <c r="M10" s="108">
        <f>[40]Questionnaire!C21</f>
        <v>2784615.9000000004</v>
      </c>
      <c r="N10" s="108">
        <f>[11]Questionnaire!C48</f>
        <v>4563025.46</v>
      </c>
      <c r="O10" s="108">
        <f>[41]Questionnaire!C48</f>
        <v>3238472.2399999998</v>
      </c>
      <c r="P10" s="89"/>
      <c r="Q10" s="89"/>
      <c r="R10" s="89"/>
      <c r="S10" s="89"/>
      <c r="T10" s="611"/>
      <c r="U10" s="611"/>
    </row>
    <row r="11" spans="1:21">
      <c r="A11" s="88" t="s">
        <v>2303</v>
      </c>
      <c r="B11" s="152">
        <v>2418949.4979062499</v>
      </c>
      <c r="C11" s="152">
        <v>2973016.2460582503</v>
      </c>
      <c r="D11" s="152">
        <v>2745621.3334430801</v>
      </c>
      <c r="E11" s="152">
        <v>968000</v>
      </c>
      <c r="F11" s="152">
        <v>2450000</v>
      </c>
      <c r="G11" s="152">
        <v>1685000</v>
      </c>
      <c r="H11" s="153">
        <v>3248000</v>
      </c>
      <c r="I11" s="153">
        <v>1500000</v>
      </c>
      <c r="J11" s="153">
        <v>4420000</v>
      </c>
      <c r="K11" s="153">
        <v>2010100</v>
      </c>
      <c r="L11" s="153">
        <v>4485764</v>
      </c>
      <c r="M11" s="153">
        <f>[40]Questionnaire!B21</f>
        <v>2531469</v>
      </c>
      <c r="N11" s="153">
        <f>[11]Questionnaire!B48</f>
        <v>4304741</v>
      </c>
      <c r="O11" s="153">
        <f>[41]Questionnaire!B48</f>
        <v>2744468</v>
      </c>
      <c r="P11" s="89"/>
      <c r="Q11" s="89"/>
      <c r="R11" s="89"/>
      <c r="S11" s="89"/>
      <c r="T11" s="611"/>
      <c r="U11" s="611"/>
    </row>
    <row r="12" spans="1:21">
      <c r="A12" s="88"/>
      <c r="B12" s="203"/>
      <c r="C12" s="203"/>
      <c r="D12" s="203"/>
      <c r="E12" s="203"/>
      <c r="F12" s="203"/>
      <c r="G12" s="203"/>
      <c r="H12" s="102"/>
      <c r="I12" s="102"/>
      <c r="J12" s="102"/>
      <c r="K12" s="102"/>
      <c r="L12" s="102"/>
      <c r="M12" s="102"/>
      <c r="N12" s="102"/>
      <c r="O12" s="102"/>
      <c r="P12" s="89"/>
      <c r="Q12" s="89"/>
      <c r="R12" s="89"/>
      <c r="S12" s="89"/>
      <c r="T12" s="611"/>
      <c r="U12" s="611"/>
    </row>
    <row r="13" spans="1:21" ht="15.75">
      <c r="A13" s="126"/>
      <c r="B13" s="89"/>
      <c r="C13" s="89"/>
      <c r="D13" s="89"/>
      <c r="E13" s="89"/>
      <c r="F13" s="89"/>
      <c r="G13" s="89"/>
      <c r="H13" s="102"/>
      <c r="I13" s="102"/>
      <c r="J13" s="102"/>
      <c r="K13" s="102"/>
      <c r="L13" s="132"/>
      <c r="M13" s="102"/>
      <c r="N13" s="102"/>
      <c r="O13" s="102"/>
      <c r="P13" s="89"/>
      <c r="Q13" s="89"/>
      <c r="R13" s="89"/>
      <c r="S13" s="89"/>
      <c r="T13" s="611"/>
      <c r="U13" s="611"/>
    </row>
    <row r="14" spans="1:21" ht="15.75">
      <c r="A14" s="83" t="s">
        <v>53</v>
      </c>
      <c r="B14" s="84">
        <v>2009</v>
      </c>
      <c r="C14" s="84">
        <v>2010</v>
      </c>
      <c r="D14" s="84">
        <v>2011</v>
      </c>
      <c r="E14" s="84" t="s">
        <v>1185</v>
      </c>
      <c r="F14" s="84">
        <v>2012</v>
      </c>
      <c r="G14" s="84" t="s">
        <v>2325</v>
      </c>
      <c r="H14" s="105" t="s">
        <v>2913</v>
      </c>
      <c r="I14" s="105" t="s">
        <v>3553</v>
      </c>
      <c r="J14" s="105" t="s">
        <v>4165</v>
      </c>
      <c r="K14" s="105" t="s">
        <v>4674</v>
      </c>
      <c r="L14" s="105" t="s">
        <v>4675</v>
      </c>
      <c r="M14" s="105" t="s">
        <v>5846</v>
      </c>
      <c r="N14" s="105" t="s">
        <v>6494</v>
      </c>
      <c r="O14" s="127" t="s">
        <v>6914</v>
      </c>
      <c r="P14" s="89"/>
      <c r="Q14" s="89"/>
      <c r="R14" s="89"/>
      <c r="S14" s="89"/>
      <c r="T14" s="611"/>
      <c r="U14" s="611"/>
    </row>
    <row r="15" spans="1:21">
      <c r="A15" s="179" t="s">
        <v>54</v>
      </c>
      <c r="B15" s="112">
        <v>100</v>
      </c>
      <c r="C15" s="112">
        <v>102</v>
      </c>
      <c r="D15" s="112">
        <v>226</v>
      </c>
      <c r="E15" s="112">
        <v>283</v>
      </c>
      <c r="F15" s="112">
        <v>290</v>
      </c>
      <c r="G15" s="112">
        <v>290</v>
      </c>
      <c r="H15" s="118">
        <v>291</v>
      </c>
      <c r="I15" s="118">
        <v>291</v>
      </c>
      <c r="J15" s="118">
        <v>291</v>
      </c>
      <c r="K15" s="118">
        <v>291</v>
      </c>
      <c r="L15" s="118">
        <v>294</v>
      </c>
      <c r="M15" s="113">
        <f>[40]Questionnaire!C43</f>
        <v>300</v>
      </c>
      <c r="N15" s="113">
        <f>[11]Questionnaire!C54</f>
        <v>150</v>
      </c>
      <c r="O15" s="113">
        <f>[41]Questionnaire!C58</f>
        <v>157</v>
      </c>
      <c r="P15" s="89"/>
      <c r="Q15" s="89"/>
      <c r="R15" s="89"/>
      <c r="S15" s="89"/>
      <c r="T15" s="611"/>
      <c r="U15" s="611"/>
    </row>
    <row r="16" spans="1:21">
      <c r="A16" s="179" t="s">
        <v>90</v>
      </c>
      <c r="B16" s="112">
        <v>43</v>
      </c>
      <c r="C16" s="112">
        <v>90</v>
      </c>
      <c r="D16" s="112">
        <v>170</v>
      </c>
      <c r="E16" s="112">
        <v>170</v>
      </c>
      <c r="F16" s="112">
        <v>211</v>
      </c>
      <c r="G16" s="112">
        <v>211</v>
      </c>
      <c r="H16" s="118">
        <v>211</v>
      </c>
      <c r="I16" s="118">
        <v>211</v>
      </c>
      <c r="J16" s="118">
        <v>211</v>
      </c>
      <c r="K16" s="118">
        <v>211</v>
      </c>
      <c r="L16" s="118">
        <v>0</v>
      </c>
      <c r="M16" s="113">
        <f>[40]Questionnaire!C44</f>
        <v>0</v>
      </c>
      <c r="N16" s="113">
        <f>[11]Questionnaire!C55</f>
        <v>200</v>
      </c>
      <c r="O16" s="113">
        <f>[41]Questionnaire!C59</f>
        <v>200</v>
      </c>
      <c r="P16" s="89"/>
      <c r="Q16" s="89"/>
      <c r="R16" s="89"/>
      <c r="S16" s="89"/>
      <c r="T16" s="611"/>
      <c r="U16" s="611"/>
    </row>
    <row r="17" spans="1:21">
      <c r="A17" s="179" t="s">
        <v>1457</v>
      </c>
      <c r="B17" s="156">
        <v>0</v>
      </c>
      <c r="C17" s="156">
        <v>0</v>
      </c>
      <c r="D17" s="156">
        <v>0</v>
      </c>
      <c r="E17" s="156">
        <v>0</v>
      </c>
      <c r="F17" s="112">
        <v>1</v>
      </c>
      <c r="G17" s="112">
        <v>1</v>
      </c>
      <c r="H17" s="118">
        <v>0</v>
      </c>
      <c r="I17" s="118" t="s">
        <v>1530</v>
      </c>
      <c r="J17" s="118" t="s">
        <v>1530</v>
      </c>
      <c r="K17" s="118" t="s">
        <v>1530</v>
      </c>
      <c r="L17" s="118">
        <v>0</v>
      </c>
      <c r="M17" s="113">
        <f>[40]Questionnaire!C45</f>
        <v>0</v>
      </c>
      <c r="N17" s="113">
        <f>[11]Questionnaire!C56</f>
        <v>0</v>
      </c>
      <c r="O17" s="113">
        <f>[41]Questionnaire!C60</f>
        <v>0</v>
      </c>
      <c r="P17" s="89"/>
      <c r="Q17" s="89"/>
      <c r="R17" s="89"/>
      <c r="S17" s="89"/>
      <c r="T17" s="611"/>
      <c r="U17" s="611"/>
    </row>
    <row r="18" spans="1:21">
      <c r="A18" s="179" t="s">
        <v>91</v>
      </c>
      <c r="B18" s="112">
        <v>306</v>
      </c>
      <c r="C18" s="112">
        <v>289</v>
      </c>
      <c r="D18" s="112">
        <v>293</v>
      </c>
      <c r="E18" s="112">
        <v>293</v>
      </c>
      <c r="F18" s="112">
        <v>291</v>
      </c>
      <c r="G18" s="112">
        <v>291</v>
      </c>
      <c r="H18" s="118">
        <v>291</v>
      </c>
      <c r="I18" s="118">
        <v>291</v>
      </c>
      <c r="J18" s="118">
        <v>291</v>
      </c>
      <c r="K18" s="118">
        <v>291</v>
      </c>
      <c r="L18" s="118">
        <v>294</v>
      </c>
      <c r="M18" s="113">
        <f>[40]Questionnaire!C46</f>
        <v>300</v>
      </c>
      <c r="N18" s="113">
        <f>[11]Questionnaire!C57</f>
        <v>350</v>
      </c>
      <c r="O18" s="113">
        <f>[41]Questionnaire!C61</f>
        <v>357</v>
      </c>
      <c r="P18" s="89"/>
      <c r="Q18" s="89"/>
      <c r="R18" s="89"/>
      <c r="S18" s="89"/>
      <c r="T18" s="611"/>
      <c r="U18" s="611"/>
    </row>
    <row r="19" spans="1:21">
      <c r="A19" s="126"/>
      <c r="B19" s="89"/>
      <c r="C19" s="89"/>
      <c r="D19" s="89"/>
      <c r="E19" s="89"/>
      <c r="F19" s="89"/>
      <c r="G19" s="89"/>
      <c r="H19" s="102"/>
      <c r="I19" s="102"/>
      <c r="J19" s="102"/>
      <c r="K19" s="102"/>
      <c r="L19" s="102"/>
      <c r="M19" s="102"/>
      <c r="N19" s="102"/>
      <c r="O19" s="102"/>
      <c r="P19" s="89"/>
      <c r="Q19" s="89"/>
      <c r="R19" s="89"/>
      <c r="S19" s="89"/>
      <c r="T19" s="611"/>
      <c r="U19" s="611"/>
    </row>
    <row r="20" spans="1:21">
      <c r="A20" s="126"/>
      <c r="B20" s="89"/>
      <c r="C20" s="89"/>
      <c r="D20" s="89"/>
      <c r="E20" s="89"/>
      <c r="F20" s="89"/>
      <c r="G20" s="89"/>
      <c r="H20" s="102"/>
      <c r="I20" s="102"/>
      <c r="J20" s="102"/>
      <c r="K20" s="102"/>
      <c r="L20" s="102"/>
      <c r="M20" s="102"/>
      <c r="N20" s="102"/>
      <c r="O20" s="102"/>
      <c r="P20" s="89"/>
      <c r="Q20" s="89"/>
      <c r="R20" s="89"/>
      <c r="S20" s="89"/>
      <c r="T20" s="611"/>
      <c r="U20" s="611"/>
    </row>
    <row r="21" spans="1:21" ht="15.75">
      <c r="A21" s="83" t="s">
        <v>2290</v>
      </c>
      <c r="B21" s="84">
        <v>2009</v>
      </c>
      <c r="C21" s="84">
        <v>2010</v>
      </c>
      <c r="D21" s="84">
        <v>2011</v>
      </c>
      <c r="E21" s="84" t="s">
        <v>1185</v>
      </c>
      <c r="F21" s="84">
        <v>2012</v>
      </c>
      <c r="G21" s="84" t="s">
        <v>2325</v>
      </c>
      <c r="H21" s="105" t="s">
        <v>2913</v>
      </c>
      <c r="I21" s="105" t="s">
        <v>3553</v>
      </c>
      <c r="J21" s="105" t="s">
        <v>4165</v>
      </c>
      <c r="K21" s="105" t="s">
        <v>4674</v>
      </c>
      <c r="L21" s="105" t="s">
        <v>4675</v>
      </c>
      <c r="M21" s="105" t="s">
        <v>5846</v>
      </c>
      <c r="N21" s="105" t="s">
        <v>6494</v>
      </c>
      <c r="O21" s="127" t="s">
        <v>6914</v>
      </c>
      <c r="P21" s="89"/>
      <c r="Q21" s="89"/>
      <c r="R21" s="89"/>
      <c r="S21" s="89"/>
      <c r="T21" s="611"/>
      <c r="U21" s="611"/>
    </row>
    <row r="22" spans="1:21">
      <c r="A22" s="88" t="s">
        <v>2285</v>
      </c>
      <c r="B22" s="114">
        <v>79533448</v>
      </c>
      <c r="C22" s="114">
        <v>87744855</v>
      </c>
      <c r="D22" s="114">
        <v>89113600</v>
      </c>
      <c r="E22" s="114">
        <v>47233816.163180999</v>
      </c>
      <c r="F22" s="114">
        <v>98662207.357859537</v>
      </c>
      <c r="G22" s="114" t="s">
        <v>2908</v>
      </c>
      <c r="H22" s="108">
        <v>101690256.97402775</v>
      </c>
      <c r="I22" s="102" t="s">
        <v>2908</v>
      </c>
      <c r="J22" s="114">
        <v>75280898.876404494</v>
      </c>
      <c r="K22" s="102" t="s">
        <v>2908</v>
      </c>
      <c r="L22" s="108">
        <v>96596979.775280893</v>
      </c>
      <c r="M22" s="102" t="s">
        <v>2908</v>
      </c>
      <c r="N22" s="108">
        <f>[11]Questionnaire!D61</f>
        <v>110664000</v>
      </c>
      <c r="O22" s="102" t="s">
        <v>2908</v>
      </c>
      <c r="P22" s="89"/>
      <c r="Q22" s="89"/>
      <c r="R22" s="89"/>
      <c r="S22" s="89"/>
      <c r="T22" s="611"/>
      <c r="U22" s="611"/>
    </row>
    <row r="23" spans="1:21">
      <c r="A23" s="88" t="s">
        <v>2303</v>
      </c>
      <c r="B23" s="152">
        <v>60930574.512800001</v>
      </c>
      <c r="C23" s="152">
        <v>67221333.4155</v>
      </c>
      <c r="D23" s="152">
        <v>68269928.959999993</v>
      </c>
      <c r="E23" s="152">
        <v>36587314</v>
      </c>
      <c r="F23" s="152">
        <v>76700000</v>
      </c>
      <c r="G23" s="152" t="s">
        <v>2908</v>
      </c>
      <c r="H23" s="153">
        <v>74000000</v>
      </c>
      <c r="I23" s="102" t="s">
        <v>2908</v>
      </c>
      <c r="J23" s="153">
        <v>67000000</v>
      </c>
      <c r="K23" s="102" t="s">
        <v>2908</v>
      </c>
      <c r="L23" s="153">
        <v>85971312</v>
      </c>
      <c r="M23" s="102" t="s">
        <v>2908</v>
      </c>
      <c r="N23" s="153">
        <f>[11]Questionnaire!C61</f>
        <v>104400000</v>
      </c>
      <c r="O23" s="102" t="s">
        <v>2908</v>
      </c>
      <c r="P23" s="89"/>
      <c r="Q23" s="89"/>
      <c r="R23" s="89"/>
      <c r="S23" s="89"/>
      <c r="T23" s="611"/>
      <c r="U23" s="611"/>
    </row>
    <row r="24" spans="1:21">
      <c r="A24" s="126"/>
      <c r="B24" s="89"/>
      <c r="C24" s="89"/>
      <c r="D24" s="89"/>
      <c r="E24" s="89"/>
      <c r="F24" s="89"/>
      <c r="G24" s="89"/>
      <c r="H24" s="102"/>
      <c r="I24" s="102"/>
      <c r="J24" s="102"/>
      <c r="K24" s="102"/>
      <c r="L24" s="102"/>
      <c r="M24" s="102"/>
      <c r="N24" s="102"/>
      <c r="O24" s="102"/>
      <c r="P24" s="89"/>
      <c r="Q24" s="89"/>
      <c r="R24" s="89"/>
      <c r="S24" s="89"/>
      <c r="T24" s="611"/>
      <c r="U24" s="611"/>
    </row>
    <row r="25" spans="1:21" ht="15.75">
      <c r="A25" s="83" t="s">
        <v>59</v>
      </c>
      <c r="B25" s="84">
        <v>2009</v>
      </c>
      <c r="C25" s="84">
        <v>2010</v>
      </c>
      <c r="D25" s="84">
        <v>2011</v>
      </c>
      <c r="E25" s="84" t="s">
        <v>1185</v>
      </c>
      <c r="F25" s="84">
        <v>2012</v>
      </c>
      <c r="G25" s="84" t="s">
        <v>2325</v>
      </c>
      <c r="H25" s="105" t="s">
        <v>2913</v>
      </c>
      <c r="I25" s="105" t="s">
        <v>3553</v>
      </c>
      <c r="J25" s="105" t="s">
        <v>4165</v>
      </c>
      <c r="K25" s="105" t="s">
        <v>4674</v>
      </c>
      <c r="L25" s="105" t="s">
        <v>4675</v>
      </c>
      <c r="M25" s="105" t="s">
        <v>5846</v>
      </c>
      <c r="N25" s="105" t="s">
        <v>6494</v>
      </c>
      <c r="O25" s="127" t="s">
        <v>6914</v>
      </c>
      <c r="P25" s="89"/>
      <c r="Q25" s="89"/>
      <c r="R25" s="89"/>
      <c r="S25" s="89"/>
      <c r="T25" s="611"/>
      <c r="U25" s="611"/>
    </row>
    <row r="26" spans="1:21">
      <c r="A26" s="126"/>
      <c r="B26" s="168">
        <v>6800000</v>
      </c>
      <c r="C26" s="168">
        <v>7600000</v>
      </c>
      <c r="D26" s="168">
        <v>7500000</v>
      </c>
      <c r="E26" s="168">
        <v>3772000</v>
      </c>
      <c r="F26" s="168">
        <v>8450000</v>
      </c>
      <c r="G26" s="89" t="s">
        <v>2908</v>
      </c>
      <c r="H26" s="118">
        <v>7800000</v>
      </c>
      <c r="I26" s="102" t="s">
        <v>2908</v>
      </c>
      <c r="J26" s="112">
        <v>7410000</v>
      </c>
      <c r="K26" s="102" t="s">
        <v>2908</v>
      </c>
      <c r="L26" s="112">
        <v>8800000</v>
      </c>
      <c r="M26" s="102" t="s">
        <v>2908</v>
      </c>
      <c r="N26" s="113">
        <f>[11]Questionnaire!C67</f>
        <v>8700000</v>
      </c>
      <c r="O26" s="113">
        <f>[41]Questionnaire!C65</f>
        <v>4100000</v>
      </c>
      <c r="P26" s="89"/>
      <c r="Q26" s="89"/>
      <c r="R26" s="89"/>
      <c r="S26" s="89"/>
      <c r="T26" s="611"/>
      <c r="U26" s="611"/>
    </row>
    <row r="27" spans="1:21">
      <c r="A27" s="126"/>
      <c r="B27" s="89"/>
      <c r="C27" s="89"/>
      <c r="D27" s="89"/>
      <c r="E27" s="89"/>
      <c r="F27" s="89"/>
      <c r="G27" s="89"/>
      <c r="H27" s="102"/>
      <c r="I27" s="102"/>
      <c r="J27" s="102"/>
      <c r="K27" s="102"/>
      <c r="L27" s="102"/>
      <c r="M27" s="102"/>
      <c r="N27" s="102"/>
      <c r="O27" s="102"/>
      <c r="P27" s="89"/>
      <c r="Q27" s="89"/>
      <c r="R27" s="89"/>
      <c r="S27" s="89"/>
      <c r="T27" s="611"/>
      <c r="U27" s="611"/>
    </row>
    <row r="28" spans="1:21" ht="15.75">
      <c r="A28" s="126"/>
      <c r="B28" s="89"/>
      <c r="C28" s="89"/>
      <c r="D28" s="89"/>
      <c r="E28" s="89"/>
      <c r="F28" s="89"/>
      <c r="G28" s="89"/>
      <c r="H28" s="102"/>
      <c r="I28" s="102"/>
      <c r="J28" s="102"/>
      <c r="K28" s="102"/>
      <c r="L28" s="132"/>
      <c r="M28" s="102"/>
      <c r="N28" s="102"/>
      <c r="O28" s="102"/>
      <c r="P28" s="89"/>
      <c r="Q28" s="89"/>
      <c r="R28" s="89"/>
      <c r="S28" s="89"/>
      <c r="T28" s="611"/>
      <c r="U28" s="611"/>
    </row>
    <row r="29" spans="1:21" ht="15.75">
      <c r="A29" s="83" t="s">
        <v>60</v>
      </c>
      <c r="B29" s="84">
        <v>2009</v>
      </c>
      <c r="C29" s="84">
        <v>2010</v>
      </c>
      <c r="D29" s="84">
        <v>2011</v>
      </c>
      <c r="E29" s="84" t="s">
        <v>1185</v>
      </c>
      <c r="F29" s="84">
        <v>2012</v>
      </c>
      <c r="G29" s="84" t="s">
        <v>2325</v>
      </c>
      <c r="H29" s="105" t="s">
        <v>2913</v>
      </c>
      <c r="I29" s="105" t="s">
        <v>3553</v>
      </c>
      <c r="J29" s="105" t="s">
        <v>4165</v>
      </c>
      <c r="K29" s="105" t="s">
        <v>4674</v>
      </c>
      <c r="L29" s="105" t="s">
        <v>4675</v>
      </c>
      <c r="M29" s="105" t="s">
        <v>5846</v>
      </c>
      <c r="N29" s="105" t="s">
        <v>6494</v>
      </c>
      <c r="O29" s="127" t="s">
        <v>6914</v>
      </c>
      <c r="P29" s="89"/>
      <c r="Q29" s="89"/>
      <c r="R29" s="89"/>
      <c r="S29" s="89"/>
      <c r="T29" s="611"/>
      <c r="U29" s="611"/>
    </row>
    <row r="30" spans="1:21" ht="15.75">
      <c r="A30" s="88" t="s">
        <v>2284</v>
      </c>
      <c r="B30" s="136"/>
      <c r="C30" s="136"/>
      <c r="D30" s="136"/>
      <c r="E30" s="136"/>
      <c r="F30" s="137">
        <v>5432340</v>
      </c>
      <c r="G30" s="136">
        <v>0</v>
      </c>
      <c r="H30" s="116">
        <v>5452821</v>
      </c>
      <c r="I30" s="138">
        <v>0</v>
      </c>
      <c r="J30" s="116">
        <v>5475526</v>
      </c>
      <c r="K30" s="116">
        <v>0</v>
      </c>
      <c r="L30" s="116">
        <v>5493822</v>
      </c>
      <c r="M30" s="116">
        <v>0</v>
      </c>
      <c r="N30" s="116">
        <f>[11]Questionnaire!C90</f>
        <v>5503347</v>
      </c>
      <c r="O30" s="102"/>
      <c r="P30" s="89"/>
      <c r="Q30" s="89"/>
      <c r="R30" s="89"/>
      <c r="S30" s="89"/>
      <c r="T30" s="611"/>
      <c r="U30" s="611"/>
    </row>
    <row r="31" spans="1:21">
      <c r="A31" s="88" t="s">
        <v>61</v>
      </c>
      <c r="B31" s="156">
        <v>0</v>
      </c>
      <c r="C31" s="139">
        <v>0.48</v>
      </c>
      <c r="D31" s="139">
        <v>0.5</v>
      </c>
      <c r="E31" s="139">
        <v>0.5</v>
      </c>
      <c r="F31" s="139">
        <v>0.5</v>
      </c>
      <c r="G31" s="89" t="s">
        <v>2908</v>
      </c>
      <c r="H31" s="1026">
        <v>0.496</v>
      </c>
      <c r="I31" s="102" t="s">
        <v>2908</v>
      </c>
      <c r="J31" s="119">
        <v>0.496</v>
      </c>
      <c r="K31" s="102" t="s">
        <v>2908</v>
      </c>
      <c r="L31" s="119">
        <v>0.46</v>
      </c>
      <c r="M31" s="102" t="s">
        <v>2908</v>
      </c>
      <c r="N31" s="119">
        <f>[11]Questionnaire!C81</f>
        <v>0.5</v>
      </c>
      <c r="O31" s="102" t="s">
        <v>2908</v>
      </c>
      <c r="P31" s="89"/>
      <c r="Q31" s="89"/>
      <c r="R31" s="89"/>
      <c r="S31" s="89"/>
      <c r="T31" s="611"/>
      <c r="U31" s="611"/>
    </row>
    <row r="32" spans="1:21">
      <c r="A32" s="88" t="s">
        <v>62</v>
      </c>
      <c r="B32" s="156">
        <v>0</v>
      </c>
      <c r="C32" s="139">
        <v>0.52</v>
      </c>
      <c r="D32" s="139">
        <v>0.5</v>
      </c>
      <c r="E32" s="139">
        <v>0.5</v>
      </c>
      <c r="F32" s="139">
        <v>0.5</v>
      </c>
      <c r="G32" s="89" t="s">
        <v>2908</v>
      </c>
      <c r="H32" s="1026">
        <v>0.504</v>
      </c>
      <c r="I32" s="102" t="s">
        <v>2908</v>
      </c>
      <c r="J32" s="119">
        <v>0.504</v>
      </c>
      <c r="K32" s="102" t="s">
        <v>2908</v>
      </c>
      <c r="L32" s="119">
        <v>0.54</v>
      </c>
      <c r="M32" s="102" t="s">
        <v>2908</v>
      </c>
      <c r="N32" s="119">
        <f>[11]Questionnaire!C82</f>
        <v>0.5</v>
      </c>
      <c r="O32" s="102" t="s">
        <v>2908</v>
      </c>
      <c r="P32" s="89"/>
      <c r="Q32" s="89"/>
      <c r="R32" s="89"/>
      <c r="S32" s="89"/>
      <c r="T32" s="611"/>
      <c r="U32" s="611"/>
    </row>
    <row r="33" spans="1:27">
      <c r="A33" s="88" t="s">
        <v>92</v>
      </c>
      <c r="B33" s="156">
        <v>0</v>
      </c>
      <c r="C33" s="139">
        <v>0.1</v>
      </c>
      <c r="D33" s="139">
        <v>0.09</v>
      </c>
      <c r="E33" s="139">
        <v>0.09</v>
      </c>
      <c r="F33" s="139">
        <v>0.09</v>
      </c>
      <c r="G33" s="89" t="s">
        <v>2908</v>
      </c>
      <c r="H33" s="1026">
        <v>0.02</v>
      </c>
      <c r="I33" s="102" t="s">
        <v>2908</v>
      </c>
      <c r="J33" s="119">
        <v>0.02</v>
      </c>
      <c r="K33" s="102" t="s">
        <v>2908</v>
      </c>
      <c r="L33" s="119">
        <v>0.05</v>
      </c>
      <c r="M33" s="102" t="s">
        <v>2908</v>
      </c>
      <c r="N33" s="119">
        <f>[11]Questionnaire!C84</f>
        <v>0.02</v>
      </c>
      <c r="O33" s="102" t="s">
        <v>2908</v>
      </c>
      <c r="P33" s="89"/>
      <c r="Q33" s="89"/>
      <c r="R33" s="89"/>
      <c r="S33" s="89"/>
      <c r="T33" s="611"/>
      <c r="U33" s="611"/>
    </row>
    <row r="34" spans="1:27">
      <c r="A34" s="88" t="s">
        <v>93</v>
      </c>
      <c r="B34" s="156">
        <v>0</v>
      </c>
      <c r="C34" s="139">
        <v>0.2</v>
      </c>
      <c r="D34" s="139">
        <v>0.1</v>
      </c>
      <c r="E34" s="139">
        <v>0.1</v>
      </c>
      <c r="F34" s="139">
        <v>0.18</v>
      </c>
      <c r="G34" s="89" t="s">
        <v>2908</v>
      </c>
      <c r="H34" s="1026">
        <v>1.2999999999999999E-2</v>
      </c>
      <c r="I34" s="102" t="s">
        <v>2908</v>
      </c>
      <c r="J34" s="119">
        <v>1.2999999999999999E-2</v>
      </c>
      <c r="K34" s="102" t="s">
        <v>2908</v>
      </c>
      <c r="L34" s="119">
        <v>0.3</v>
      </c>
      <c r="M34" s="102" t="s">
        <v>2908</v>
      </c>
      <c r="N34" s="119">
        <f>[11]Questionnaire!C85</f>
        <v>0.04</v>
      </c>
      <c r="O34" s="102" t="s">
        <v>2908</v>
      </c>
      <c r="P34" s="89"/>
      <c r="Q34" s="89"/>
      <c r="R34" s="89"/>
      <c r="S34" s="89"/>
      <c r="T34" s="611"/>
      <c r="U34" s="611"/>
    </row>
    <row r="35" spans="1:27">
      <c r="A35" s="88" t="s">
        <v>63</v>
      </c>
      <c r="B35" s="156">
        <v>0</v>
      </c>
      <c r="C35" s="139">
        <v>0.4</v>
      </c>
      <c r="D35" s="139">
        <v>0.34</v>
      </c>
      <c r="E35" s="139">
        <v>0.34</v>
      </c>
      <c r="F35" s="139">
        <v>0.34</v>
      </c>
      <c r="G35" s="89" t="s">
        <v>2908</v>
      </c>
      <c r="H35" s="1026">
        <v>0.47</v>
      </c>
      <c r="I35" s="102" t="s">
        <v>2908</v>
      </c>
      <c r="J35" s="119">
        <v>0.47</v>
      </c>
      <c r="K35" s="102" t="s">
        <v>2908</v>
      </c>
      <c r="L35" s="119">
        <v>0.4</v>
      </c>
      <c r="M35" s="102" t="s">
        <v>2908</v>
      </c>
      <c r="N35" s="119">
        <f>[11]Questionnaire!C86</f>
        <v>0.46</v>
      </c>
      <c r="O35" s="102" t="s">
        <v>2908</v>
      </c>
      <c r="P35" s="89"/>
      <c r="Q35" s="89"/>
      <c r="R35" s="89"/>
      <c r="S35" s="89"/>
      <c r="T35" s="611"/>
      <c r="U35" s="611"/>
    </row>
    <row r="36" spans="1:27">
      <c r="A36" s="88" t="s">
        <v>64</v>
      </c>
      <c r="B36" s="156">
        <v>0</v>
      </c>
      <c r="C36" s="139">
        <v>0.25</v>
      </c>
      <c r="D36" s="139">
        <v>0.28999999999999998</v>
      </c>
      <c r="E36" s="139">
        <v>0.28999999999999998</v>
      </c>
      <c r="F36" s="139">
        <v>0.21</v>
      </c>
      <c r="G36" s="89" t="s">
        <v>2908</v>
      </c>
      <c r="H36" s="1026">
        <v>0.39</v>
      </c>
      <c r="I36" s="102" t="s">
        <v>2908</v>
      </c>
      <c r="J36" s="119">
        <v>0.39</v>
      </c>
      <c r="K36" s="102" t="s">
        <v>2908</v>
      </c>
      <c r="L36" s="119">
        <v>0.15</v>
      </c>
      <c r="M36" s="102" t="s">
        <v>2908</v>
      </c>
      <c r="N36" s="119">
        <f>[11]Questionnaire!C87</f>
        <v>0.38</v>
      </c>
      <c r="O36" s="102" t="s">
        <v>2908</v>
      </c>
      <c r="P36" s="89"/>
      <c r="Q36" s="89"/>
      <c r="R36" s="89"/>
      <c r="S36" s="89"/>
      <c r="T36" s="611"/>
      <c r="U36" s="611"/>
    </row>
    <row r="37" spans="1:27">
      <c r="A37" s="88" t="s">
        <v>703</v>
      </c>
      <c r="B37" s="156">
        <v>0</v>
      </c>
      <c r="C37" s="139">
        <v>0.05</v>
      </c>
      <c r="D37" s="139">
        <v>0.18</v>
      </c>
      <c r="E37" s="139">
        <v>0.18</v>
      </c>
      <c r="F37" s="139">
        <v>0.18</v>
      </c>
      <c r="G37" s="89" t="s">
        <v>2908</v>
      </c>
      <c r="H37" s="1026">
        <v>0.11</v>
      </c>
      <c r="I37" s="102" t="s">
        <v>2908</v>
      </c>
      <c r="J37" s="119">
        <v>0.11</v>
      </c>
      <c r="K37" s="102" t="s">
        <v>2908</v>
      </c>
      <c r="L37" s="119">
        <v>0.1</v>
      </c>
      <c r="M37" s="102" t="s">
        <v>2908</v>
      </c>
      <c r="N37" s="119">
        <f>[11]Questionnaire!C88</f>
        <v>0.1</v>
      </c>
      <c r="O37" s="102" t="s">
        <v>2908</v>
      </c>
      <c r="P37" s="89"/>
      <c r="Q37" s="89"/>
      <c r="R37" s="89"/>
      <c r="S37" s="89"/>
      <c r="T37" s="611"/>
      <c r="U37" s="611"/>
    </row>
    <row r="38" spans="1:27" ht="15.75">
      <c r="A38" s="126"/>
      <c r="B38" s="89"/>
      <c r="C38" s="89"/>
      <c r="D38" s="89"/>
      <c r="E38" s="89"/>
      <c r="F38" s="89"/>
      <c r="G38" s="89"/>
      <c r="H38" s="102"/>
      <c r="I38" s="102"/>
      <c r="J38" s="102"/>
      <c r="K38" s="102"/>
      <c r="L38" s="132"/>
      <c r="M38" s="102"/>
      <c r="N38" s="102"/>
      <c r="O38" s="102"/>
      <c r="P38" s="89"/>
      <c r="Q38" s="89"/>
      <c r="R38" s="89"/>
      <c r="S38" s="89"/>
      <c r="T38" s="611"/>
      <c r="U38" s="611"/>
    </row>
    <row r="39" spans="1:27" ht="31.5">
      <c r="A39" s="83" t="s">
        <v>67</v>
      </c>
      <c r="B39" s="84">
        <v>2009</v>
      </c>
      <c r="C39" s="84">
        <v>2010</v>
      </c>
      <c r="D39" s="84">
        <v>2011</v>
      </c>
      <c r="E39" s="84" t="s">
        <v>1185</v>
      </c>
      <c r="F39" s="84">
        <v>2012</v>
      </c>
      <c r="G39" s="84" t="s">
        <v>2325</v>
      </c>
      <c r="H39" s="105" t="s">
        <v>2913</v>
      </c>
      <c r="I39" s="105" t="s">
        <v>3553</v>
      </c>
      <c r="J39" s="105" t="s">
        <v>4165</v>
      </c>
      <c r="K39" s="105" t="s">
        <v>4674</v>
      </c>
      <c r="L39" s="105" t="s">
        <v>4675</v>
      </c>
      <c r="M39" s="105" t="s">
        <v>5846</v>
      </c>
      <c r="N39" s="105" t="s">
        <v>6494</v>
      </c>
      <c r="O39" s="127" t="s">
        <v>6914</v>
      </c>
      <c r="P39" s="89"/>
      <c r="Q39" s="89"/>
      <c r="R39" s="89"/>
      <c r="S39" s="89"/>
      <c r="T39" s="611"/>
      <c r="U39" s="611"/>
    </row>
    <row r="40" spans="1:27" ht="30">
      <c r="A40" s="126"/>
      <c r="B40" s="156">
        <v>0</v>
      </c>
      <c r="C40" s="168" t="s">
        <v>121</v>
      </c>
      <c r="D40" s="168" t="s">
        <v>121</v>
      </c>
      <c r="E40" s="168" t="s">
        <v>121</v>
      </c>
      <c r="F40" s="168" t="s">
        <v>121</v>
      </c>
      <c r="G40" s="89" t="s">
        <v>2908</v>
      </c>
      <c r="H40" s="168" t="s">
        <v>121</v>
      </c>
      <c r="I40" s="102" t="s">
        <v>2908</v>
      </c>
      <c r="J40" s="102" t="s">
        <v>121</v>
      </c>
      <c r="K40" s="102" t="s">
        <v>2908</v>
      </c>
      <c r="L40" s="108" t="s">
        <v>121</v>
      </c>
      <c r="M40" s="102" t="s">
        <v>2908</v>
      </c>
      <c r="N40" s="102" t="str">
        <f>[11]Questionnaire!B96</f>
        <v>Less than 5 times per year</v>
      </c>
      <c r="O40" s="102" t="s">
        <v>2908</v>
      </c>
      <c r="P40" s="89"/>
      <c r="Q40" s="89"/>
      <c r="R40" s="89"/>
      <c r="S40" s="89"/>
      <c r="T40" s="611"/>
      <c r="U40" s="611"/>
    </row>
    <row r="41" spans="1:27">
      <c r="A41" s="126"/>
      <c r="B41" s="89"/>
      <c r="C41" s="89"/>
      <c r="D41" s="89"/>
      <c r="E41" s="89"/>
      <c r="F41" s="89"/>
      <c r="G41" s="89"/>
      <c r="H41" s="102"/>
      <c r="I41" s="102"/>
      <c r="J41" s="102"/>
      <c r="K41" s="102"/>
      <c r="L41" s="102"/>
      <c r="M41" s="102"/>
      <c r="N41" s="102"/>
      <c r="O41" s="102"/>
      <c r="P41" s="89"/>
      <c r="Q41" s="89"/>
      <c r="R41" s="89"/>
      <c r="S41" s="89"/>
      <c r="T41" s="611"/>
      <c r="U41" s="611"/>
    </row>
    <row r="42" spans="1:27" ht="15.75">
      <c r="A42" s="126"/>
      <c r="B42" s="89"/>
      <c r="C42" s="89"/>
      <c r="D42" s="89"/>
      <c r="E42" s="89"/>
      <c r="F42" s="89"/>
      <c r="G42" s="89"/>
      <c r="H42" s="102"/>
      <c r="I42" s="102"/>
      <c r="J42" s="102"/>
      <c r="K42" s="102"/>
      <c r="L42" s="132"/>
      <c r="M42" s="102"/>
      <c r="N42" s="102"/>
      <c r="O42" s="102"/>
      <c r="P42" s="89"/>
      <c r="Q42" s="89"/>
      <c r="R42" s="89"/>
      <c r="S42" s="89"/>
      <c r="T42" s="611"/>
      <c r="U42" s="611"/>
    </row>
    <row r="43" spans="1:27" ht="15.75">
      <c r="A43" s="83" t="s">
        <v>94</v>
      </c>
      <c r="B43" s="84">
        <v>2009</v>
      </c>
      <c r="C43" s="84">
        <v>2010</v>
      </c>
      <c r="D43" s="84">
        <v>2011</v>
      </c>
      <c r="E43" s="84" t="s">
        <v>1185</v>
      </c>
      <c r="F43" s="84">
        <v>2012</v>
      </c>
      <c r="G43" s="84" t="s">
        <v>2325</v>
      </c>
      <c r="H43" s="105" t="s">
        <v>2913</v>
      </c>
      <c r="I43" s="105" t="s">
        <v>3553</v>
      </c>
      <c r="J43" s="105" t="s">
        <v>4165</v>
      </c>
      <c r="K43" s="105" t="s">
        <v>4674</v>
      </c>
      <c r="L43" s="105" t="s">
        <v>4675</v>
      </c>
      <c r="M43" s="105" t="s">
        <v>5846</v>
      </c>
      <c r="N43" s="105" t="s">
        <v>6494</v>
      </c>
      <c r="O43" s="127" t="s">
        <v>6914</v>
      </c>
      <c r="P43" s="89"/>
      <c r="Q43" s="89"/>
      <c r="R43" s="89"/>
      <c r="S43" s="89"/>
      <c r="T43" s="611"/>
      <c r="U43" s="611"/>
    </row>
    <row r="44" spans="1:27" ht="30">
      <c r="A44" s="88" t="s">
        <v>66</v>
      </c>
      <c r="B44" s="156">
        <v>0</v>
      </c>
      <c r="C44" s="139">
        <v>2E-3</v>
      </c>
      <c r="D44" s="139">
        <v>2E-3</v>
      </c>
      <c r="E44" s="139">
        <v>2E-3</v>
      </c>
      <c r="F44" s="139">
        <v>2E-3</v>
      </c>
      <c r="G44" s="89" t="s">
        <v>2908</v>
      </c>
      <c r="H44" s="1026">
        <v>2E-3</v>
      </c>
      <c r="I44" s="102" t="s">
        <v>2908</v>
      </c>
      <c r="J44" s="140">
        <v>3.0000000000000001E-3</v>
      </c>
      <c r="K44" s="102" t="s">
        <v>2908</v>
      </c>
      <c r="L44" s="139">
        <v>4.0000000000000001E-3</v>
      </c>
      <c r="M44" s="102" t="s">
        <v>2908</v>
      </c>
      <c r="N44" s="102"/>
      <c r="O44" s="120">
        <f>[41]Questionnaire!C126</f>
        <v>5.0000000000000001E-4</v>
      </c>
      <c r="P44" s="89"/>
      <c r="Q44" s="89"/>
      <c r="R44" s="89"/>
      <c r="S44" s="89"/>
      <c r="T44" s="611"/>
      <c r="U44" s="611"/>
    </row>
    <row r="45" spans="1:27">
      <c r="A45" s="126"/>
      <c r="B45" s="125"/>
      <c r="C45" s="125"/>
      <c r="D45" s="125"/>
      <c r="E45" s="125"/>
      <c r="F45" s="125"/>
      <c r="G45" s="125"/>
      <c r="H45" s="121"/>
      <c r="I45" s="121"/>
      <c r="J45" s="121"/>
      <c r="K45" s="121"/>
      <c r="L45" s="110"/>
      <c r="M45" s="102"/>
      <c r="N45" s="102"/>
      <c r="O45" s="102"/>
      <c r="P45" s="89"/>
      <c r="Q45" s="89"/>
      <c r="R45" s="89"/>
      <c r="S45" s="89"/>
      <c r="T45" s="611"/>
      <c r="U45" s="611"/>
    </row>
    <row r="46" spans="1:27">
      <c r="A46" s="126"/>
      <c r="B46" s="89"/>
      <c r="C46" s="89"/>
      <c r="D46" s="89"/>
      <c r="E46" s="89"/>
      <c r="F46" s="89"/>
      <c r="G46" s="89"/>
      <c r="H46" s="102"/>
      <c r="I46" s="102"/>
      <c r="J46" s="102"/>
      <c r="K46" s="102"/>
      <c r="L46" s="102"/>
      <c r="M46" s="102"/>
      <c r="N46" s="102"/>
      <c r="O46" s="102"/>
      <c r="P46" s="89"/>
      <c r="Q46" s="89"/>
      <c r="R46" s="89"/>
      <c r="S46" s="89"/>
      <c r="T46" s="611"/>
      <c r="U46" s="611"/>
    </row>
    <row r="47" spans="1:27">
      <c r="A47" s="126"/>
      <c r="B47" s="89"/>
      <c r="C47" s="89"/>
      <c r="D47" s="89"/>
      <c r="E47" s="89"/>
      <c r="F47" s="89"/>
      <c r="G47" s="89"/>
      <c r="H47" s="102"/>
      <c r="I47" s="102"/>
      <c r="J47" s="102"/>
      <c r="K47" s="102"/>
      <c r="L47" s="102"/>
      <c r="M47" s="102"/>
      <c r="N47" s="102"/>
      <c r="O47" s="102"/>
      <c r="P47" s="89"/>
      <c r="Q47" s="89"/>
      <c r="R47" s="89"/>
      <c r="S47" s="89"/>
      <c r="T47" s="611"/>
      <c r="U47" s="611"/>
    </row>
    <row r="48" spans="1:27" ht="15.75">
      <c r="A48" s="83" t="s">
        <v>2288</v>
      </c>
      <c r="B48" s="84">
        <v>2009</v>
      </c>
      <c r="C48" s="84">
        <v>2010</v>
      </c>
      <c r="D48" s="84">
        <v>2011</v>
      </c>
      <c r="E48" s="84" t="s">
        <v>2933</v>
      </c>
      <c r="F48" s="84" t="s">
        <v>2915</v>
      </c>
      <c r="G48" s="84" t="s">
        <v>2934</v>
      </c>
      <c r="H48" s="105" t="s">
        <v>2917</v>
      </c>
      <c r="I48" s="105" t="s">
        <v>2935</v>
      </c>
      <c r="J48" s="105" t="s">
        <v>2919</v>
      </c>
      <c r="K48" s="105" t="s">
        <v>2936</v>
      </c>
      <c r="L48" s="105" t="s">
        <v>2921</v>
      </c>
      <c r="M48" s="105" t="s">
        <v>3572</v>
      </c>
      <c r="N48" s="105" t="s">
        <v>3556</v>
      </c>
      <c r="O48" s="105" t="s">
        <v>4197</v>
      </c>
      <c r="P48" s="105" t="s">
        <v>4168</v>
      </c>
      <c r="Q48" s="105" t="s">
        <v>5188</v>
      </c>
      <c r="R48" s="105" t="s">
        <v>5169</v>
      </c>
      <c r="S48" s="84" t="s">
        <v>5189</v>
      </c>
      <c r="T48" s="906" t="s">
        <v>5171</v>
      </c>
      <c r="U48" s="105" t="s">
        <v>5872</v>
      </c>
      <c r="V48" s="105" t="s">
        <v>5848</v>
      </c>
      <c r="W48" s="1368"/>
      <c r="X48" s="105" t="s">
        <v>6637</v>
      </c>
      <c r="Y48" s="105" t="s">
        <v>5877</v>
      </c>
      <c r="Z48" s="127" t="s">
        <v>7173</v>
      </c>
      <c r="AA48" s="127" t="s">
        <v>6983</v>
      </c>
    </row>
    <row r="49" spans="1:27" ht="30">
      <c r="A49" s="88" t="s">
        <v>46</v>
      </c>
      <c r="B49" s="1071">
        <v>0</v>
      </c>
      <c r="C49" s="1071">
        <v>119652.075</v>
      </c>
      <c r="D49" s="1071">
        <v>0</v>
      </c>
      <c r="E49" s="204">
        <v>19000</v>
      </c>
      <c r="F49" s="1071">
        <v>24528.789052414151</v>
      </c>
      <c r="G49" s="204">
        <v>0</v>
      </c>
      <c r="H49" s="1071">
        <v>0</v>
      </c>
      <c r="I49" s="204">
        <v>30000</v>
      </c>
      <c r="J49" s="1071">
        <v>40273.862263391056</v>
      </c>
      <c r="K49" s="204">
        <v>60000</v>
      </c>
      <c r="L49" s="1071">
        <v>82451.55970867115</v>
      </c>
      <c r="M49" s="204">
        <v>20000</v>
      </c>
      <c r="N49" s="1071">
        <v>27303.754266211603</v>
      </c>
      <c r="O49" s="204">
        <v>32000</v>
      </c>
      <c r="P49" s="1071">
        <v>35955.056179775282</v>
      </c>
      <c r="Q49" s="204">
        <v>40542</v>
      </c>
      <c r="R49" s="1071">
        <v>45231</v>
      </c>
      <c r="S49" s="449">
        <v>115000</v>
      </c>
      <c r="T49" s="1073">
        <v>129213.48314606742</v>
      </c>
      <c r="U49" s="204">
        <f>[40]Questionnaire!C56</f>
        <v>109266</v>
      </c>
      <c r="V49" s="1071">
        <f>[40]Questionnaire!D56</f>
        <v>120192.6</v>
      </c>
      <c r="W49" s="107" t="s">
        <v>6592</v>
      </c>
      <c r="X49" s="204">
        <f>[11]Questionnaire!D108</f>
        <v>349598</v>
      </c>
      <c r="Y49" s="1071">
        <f>[11]Questionnaire!E108</f>
        <v>370573.88</v>
      </c>
      <c r="Z49" s="204">
        <f>[41]Questionnaire!C79</f>
        <v>50000</v>
      </c>
      <c r="AA49" s="1071">
        <f>[41]Questionnaire!D79</f>
        <v>59000</v>
      </c>
    </row>
    <row r="50" spans="1:27" ht="30">
      <c r="A50" s="88" t="s">
        <v>47</v>
      </c>
      <c r="B50" s="1071">
        <v>0</v>
      </c>
      <c r="C50" s="1071">
        <v>66473.375</v>
      </c>
      <c r="D50" s="1071">
        <v>80916.541200000007</v>
      </c>
      <c r="E50" s="204">
        <v>22000</v>
      </c>
      <c r="F50" s="1071">
        <v>28401.755744900594</v>
      </c>
      <c r="G50" s="204">
        <v>60000</v>
      </c>
      <c r="H50" s="1071">
        <v>77180.344738873173</v>
      </c>
      <c r="I50" s="204">
        <v>150000</v>
      </c>
      <c r="J50" s="1071">
        <v>201369.31131695528</v>
      </c>
      <c r="K50" s="204">
        <v>50000</v>
      </c>
      <c r="L50" s="1071">
        <v>68709.633090559291</v>
      </c>
      <c r="M50" s="204">
        <v>130000</v>
      </c>
      <c r="N50" s="1071">
        <v>177474.40273037541</v>
      </c>
      <c r="O50" s="204">
        <v>253000</v>
      </c>
      <c r="P50" s="1071">
        <v>284269.6629213483</v>
      </c>
      <c r="Q50" s="204">
        <v>120000</v>
      </c>
      <c r="R50" s="1071">
        <v>133878</v>
      </c>
      <c r="S50" s="449">
        <v>40000</v>
      </c>
      <c r="T50" s="1073">
        <v>44943.8202247191</v>
      </c>
      <c r="U50" s="204">
        <f>[40]Questionnaire!C57</f>
        <v>167690</v>
      </c>
      <c r="V50" s="1071">
        <f>[40]Questionnaire!D57</f>
        <v>184459.00000000003</v>
      </c>
      <c r="W50" s="107" t="s">
        <v>6593</v>
      </c>
      <c r="X50" s="204">
        <f>[11]Questionnaire!D109</f>
        <v>196649</v>
      </c>
      <c r="Y50" s="1071">
        <f>[11]Questionnaire!E109</f>
        <v>208447.94</v>
      </c>
      <c r="Z50" s="204">
        <f>[41]Questionnaire!C80</f>
        <v>50000</v>
      </c>
      <c r="AA50" s="1071">
        <f>[41]Questionnaire!D80</f>
        <v>59000</v>
      </c>
    </row>
    <row r="51" spans="1:27">
      <c r="A51" s="88" t="s">
        <v>48</v>
      </c>
      <c r="B51" s="1071">
        <v>0</v>
      </c>
      <c r="C51" s="1071">
        <v>0</v>
      </c>
      <c r="D51" s="1071">
        <v>1118.0972000000002</v>
      </c>
      <c r="E51" s="204">
        <v>0</v>
      </c>
      <c r="F51" s="1071">
        <v>0</v>
      </c>
      <c r="G51" s="204">
        <v>0</v>
      </c>
      <c r="H51" s="1071">
        <v>0</v>
      </c>
      <c r="I51" s="204">
        <v>30000</v>
      </c>
      <c r="J51" s="1071">
        <v>40273.862263391056</v>
      </c>
      <c r="K51" s="204">
        <v>0</v>
      </c>
      <c r="L51" s="1071">
        <v>0</v>
      </c>
      <c r="M51" s="204">
        <v>0</v>
      </c>
      <c r="N51" s="1071">
        <v>0</v>
      </c>
      <c r="O51" s="204">
        <v>0</v>
      </c>
      <c r="P51" s="1071">
        <v>0</v>
      </c>
      <c r="Q51" s="204">
        <v>0</v>
      </c>
      <c r="R51" s="1071">
        <v>0</v>
      </c>
      <c r="S51" s="449" t="s">
        <v>1530</v>
      </c>
      <c r="T51" s="1073" t="s">
        <v>1530</v>
      </c>
      <c r="U51" s="204" t="s">
        <v>1530</v>
      </c>
      <c r="V51" s="1071" t="s">
        <v>1530</v>
      </c>
      <c r="W51" s="107" t="s">
        <v>5190</v>
      </c>
      <c r="X51" s="204">
        <f>[11]Questionnaire!D110</f>
        <v>162331</v>
      </c>
      <c r="Y51" s="1071">
        <f>[11]Questionnaire!E110</f>
        <v>172070.86000000002</v>
      </c>
      <c r="Z51" s="204">
        <f>[41]Questionnaire!C81</f>
        <v>0</v>
      </c>
      <c r="AA51" s="1071">
        <f>[41]Questionnaire!D81</f>
        <v>0</v>
      </c>
    </row>
    <row r="52" spans="1:27">
      <c r="A52" s="88" t="s">
        <v>50</v>
      </c>
      <c r="B52" s="1071">
        <v>0</v>
      </c>
      <c r="C52" s="1071">
        <v>0</v>
      </c>
      <c r="D52" s="1071">
        <v>24071.8112</v>
      </c>
      <c r="E52" s="204">
        <v>0</v>
      </c>
      <c r="F52" s="1071">
        <v>0</v>
      </c>
      <c r="G52" s="204">
        <v>0</v>
      </c>
      <c r="H52" s="1071">
        <v>0</v>
      </c>
      <c r="I52" s="204">
        <v>15000</v>
      </c>
      <c r="J52" s="1071">
        <v>20136.931131695528</v>
      </c>
      <c r="K52" s="204">
        <v>0</v>
      </c>
      <c r="L52" s="1071">
        <v>0</v>
      </c>
      <c r="M52" s="204">
        <v>15000</v>
      </c>
      <c r="N52" s="1071">
        <v>20477.815699658702</v>
      </c>
      <c r="O52" s="204">
        <v>32000</v>
      </c>
      <c r="P52" s="1071">
        <v>35955.056179775282</v>
      </c>
      <c r="Q52" s="204">
        <v>18000</v>
      </c>
      <c r="R52" s="1071">
        <v>20082</v>
      </c>
      <c r="S52" s="449">
        <v>16392</v>
      </c>
      <c r="T52" s="1073">
        <v>18417.977528089887</v>
      </c>
      <c r="U52" s="204">
        <v>25000</v>
      </c>
      <c r="V52" s="1071">
        <v>27500</v>
      </c>
      <c r="W52" s="107" t="s">
        <v>6594</v>
      </c>
      <c r="X52" s="204">
        <f>[11]Questionnaire!D111</f>
        <v>213113</v>
      </c>
      <c r="Y52" s="1071">
        <f>[11]Questionnaire!E111</f>
        <v>225899.78</v>
      </c>
      <c r="Z52" s="204">
        <f>[41]Questionnaire!C82</f>
        <v>110000</v>
      </c>
      <c r="AA52" s="1071">
        <f>[41]Questionnaire!D82</f>
        <v>129800</v>
      </c>
    </row>
    <row r="53" spans="1:27">
      <c r="A53" s="88" t="s">
        <v>51</v>
      </c>
      <c r="B53" s="1071">
        <v>0</v>
      </c>
      <c r="C53" s="1071">
        <v>0</v>
      </c>
      <c r="D53" s="1071">
        <v>0</v>
      </c>
      <c r="E53" s="204">
        <v>0</v>
      </c>
      <c r="F53" s="1071">
        <v>0</v>
      </c>
      <c r="G53" s="204">
        <v>25000</v>
      </c>
      <c r="H53" s="1071">
        <v>32158.476974530487</v>
      </c>
      <c r="I53" s="204">
        <v>0</v>
      </c>
      <c r="J53" s="1071">
        <v>0</v>
      </c>
      <c r="K53" s="204">
        <v>0</v>
      </c>
      <c r="L53" s="1071">
        <v>0</v>
      </c>
      <c r="M53" s="204">
        <v>0</v>
      </c>
      <c r="N53" s="1071">
        <v>0</v>
      </c>
      <c r="O53" s="204">
        <v>0</v>
      </c>
      <c r="P53" s="1071">
        <v>0</v>
      </c>
      <c r="Q53" s="204">
        <v>0</v>
      </c>
      <c r="R53" s="1071">
        <v>0</v>
      </c>
      <c r="S53" s="449" t="s">
        <v>1530</v>
      </c>
      <c r="T53" s="1073" t="s">
        <v>1530</v>
      </c>
      <c r="U53" s="204" t="s">
        <v>1530</v>
      </c>
      <c r="V53" s="1071" t="s">
        <v>1530</v>
      </c>
      <c r="W53" s="107" t="s">
        <v>6500</v>
      </c>
      <c r="X53" s="204">
        <f>[11]Questionnaire!D112</f>
        <v>142076</v>
      </c>
      <c r="Y53" s="1071">
        <f>[11]Questionnaire!E112</f>
        <v>150600.56</v>
      </c>
      <c r="Z53" s="204">
        <f>[41]Questionnaire!C83</f>
        <v>100000</v>
      </c>
      <c r="AA53" s="1071">
        <f>[41]Questionnaire!D83</f>
        <v>118000</v>
      </c>
    </row>
    <row r="54" spans="1:27">
      <c r="A54" s="88" t="s">
        <v>5190</v>
      </c>
      <c r="B54" s="1071"/>
      <c r="C54" s="1071"/>
      <c r="D54" s="1071"/>
      <c r="E54" s="204"/>
      <c r="F54" s="1071"/>
      <c r="G54" s="204"/>
      <c r="H54" s="1071"/>
      <c r="I54" s="204"/>
      <c r="J54" s="1071"/>
      <c r="K54" s="204"/>
      <c r="L54" s="1071"/>
      <c r="M54" s="204"/>
      <c r="N54" s="1071"/>
      <c r="O54" s="204"/>
      <c r="P54" s="1071"/>
      <c r="Q54" s="204"/>
      <c r="R54" s="1071"/>
      <c r="S54" s="449">
        <v>5000</v>
      </c>
      <c r="T54" s="1073">
        <v>5617.9775280898875</v>
      </c>
      <c r="U54" s="204">
        <v>10000</v>
      </c>
      <c r="V54" s="1071">
        <v>11000</v>
      </c>
      <c r="W54" s="107" t="s">
        <v>49</v>
      </c>
      <c r="X54" s="204">
        <f>[11]Questionnaire!D113</f>
        <v>0</v>
      </c>
      <c r="Y54" s="1071">
        <f>[11]Questionnaire!E113</f>
        <v>0</v>
      </c>
      <c r="Z54" s="204">
        <f>[41]Questionnaire!C84</f>
        <v>0</v>
      </c>
      <c r="AA54" s="1071">
        <f>[41]Questionnaire!D84</f>
        <v>0</v>
      </c>
    </row>
    <row r="55" spans="1:27">
      <c r="A55" s="88" t="s">
        <v>5177</v>
      </c>
      <c r="B55" s="1071"/>
      <c r="C55" s="1071"/>
      <c r="D55" s="1071"/>
      <c r="E55" s="204"/>
      <c r="F55" s="1071"/>
      <c r="G55" s="204"/>
      <c r="H55" s="1071"/>
      <c r="I55" s="204"/>
      <c r="J55" s="1071"/>
      <c r="K55" s="204"/>
      <c r="L55" s="1071"/>
      <c r="M55" s="204"/>
      <c r="N55" s="1071"/>
      <c r="O55" s="204"/>
      <c r="P55" s="1071"/>
      <c r="Q55" s="204"/>
      <c r="R55" s="1071"/>
      <c r="S55" s="449">
        <v>206735</v>
      </c>
      <c r="T55" s="1073">
        <v>232286.51685393258</v>
      </c>
      <c r="U55" s="204">
        <v>171967</v>
      </c>
      <c r="V55" s="1071">
        <v>189164</v>
      </c>
      <c r="W55" s="107"/>
      <c r="X55" s="204">
        <f>[11]Questionnaire!D114</f>
        <v>0</v>
      </c>
      <c r="Y55" s="1071">
        <f>[11]Questionnaire!E114</f>
        <v>0</v>
      </c>
      <c r="Z55" s="204">
        <f>[11]Questionnaire!F114</f>
        <v>0</v>
      </c>
      <c r="AA55" s="1071">
        <f>[11]Questionnaire!G114</f>
        <v>0</v>
      </c>
    </row>
    <row r="56" spans="1:27">
      <c r="A56" s="88" t="s">
        <v>49</v>
      </c>
      <c r="B56" s="1071">
        <v>0</v>
      </c>
      <c r="C56" s="1071">
        <v>0</v>
      </c>
      <c r="D56" s="1071">
        <v>51183.231600000006</v>
      </c>
      <c r="E56" s="204">
        <v>0</v>
      </c>
      <c r="F56" s="1071">
        <v>0</v>
      </c>
      <c r="G56" s="204">
        <v>20000</v>
      </c>
      <c r="H56" s="1071">
        <v>25726.781579624389</v>
      </c>
      <c r="I56" s="204">
        <v>0</v>
      </c>
      <c r="J56" s="1071">
        <v>0</v>
      </c>
      <c r="K56" s="204">
        <v>163000</v>
      </c>
      <c r="L56" s="1071">
        <v>223993.4038752233</v>
      </c>
      <c r="M56" s="204">
        <v>0</v>
      </c>
      <c r="N56" s="1071">
        <v>0</v>
      </c>
      <c r="O56" s="204">
        <v>0</v>
      </c>
      <c r="P56" s="1071">
        <v>0</v>
      </c>
      <c r="Q56" s="204">
        <v>0</v>
      </c>
      <c r="R56" s="1071">
        <v>0</v>
      </c>
      <c r="S56" s="449">
        <v>0</v>
      </c>
      <c r="T56" s="1073">
        <v>0</v>
      </c>
      <c r="U56" s="204">
        <f>[40]Questionnaire!C63</f>
        <v>0</v>
      </c>
      <c r="V56" s="1071">
        <f>[40]Questionnaire!D63</f>
        <v>0</v>
      </c>
      <c r="W56" s="107"/>
      <c r="X56" s="204">
        <f>[11]Questionnaire!D115</f>
        <v>0</v>
      </c>
      <c r="Y56" s="1071">
        <f>[11]Questionnaire!E115</f>
        <v>0</v>
      </c>
      <c r="Z56" s="204">
        <f>[11]Questionnaire!F115</f>
        <v>0</v>
      </c>
      <c r="AA56" s="1071">
        <f>[11]Questionnaire!G115</f>
        <v>0</v>
      </c>
    </row>
    <row r="57" spans="1:27">
      <c r="A57" s="88" t="s">
        <v>479</v>
      </c>
      <c r="B57" s="1071">
        <v>0</v>
      </c>
      <c r="C57" s="1071">
        <v>0</v>
      </c>
      <c r="D57" s="1071">
        <v>157289.68120000002</v>
      </c>
      <c r="E57" s="204">
        <v>41000</v>
      </c>
      <c r="F57" s="1071">
        <v>52930.544797314746</v>
      </c>
      <c r="G57" s="204">
        <v>105000</v>
      </c>
      <c r="H57" s="1071">
        <v>135065.60329302805</v>
      </c>
      <c r="I57" s="204">
        <v>225000</v>
      </c>
      <c r="J57" s="1071">
        <v>302053.96697543294</v>
      </c>
      <c r="K57" s="204">
        <v>272800</v>
      </c>
      <c r="L57" s="1071">
        <v>374879.75814209151</v>
      </c>
      <c r="M57" s="204">
        <v>165000</v>
      </c>
      <c r="N57" s="1071">
        <v>225255.97269624574</v>
      </c>
      <c r="O57" s="204">
        <v>317000</v>
      </c>
      <c r="P57" s="1071">
        <v>356179.77528089884</v>
      </c>
      <c r="Q57" s="204">
        <v>186400</v>
      </c>
      <c r="R57" s="1071">
        <v>207957</v>
      </c>
      <c r="S57" s="449">
        <v>383127</v>
      </c>
      <c r="T57" s="1073">
        <v>430479.77528089884</v>
      </c>
      <c r="U57" s="204">
        <f>[40]Questionnaire!C67</f>
        <v>483923</v>
      </c>
      <c r="V57" s="1071">
        <f>[40]Questionnaire!D67</f>
        <v>532315.30000000005</v>
      </c>
      <c r="W57" s="107" t="s">
        <v>479</v>
      </c>
      <c r="X57" s="204">
        <f>SUM(X49:X56)</f>
        <v>1063767</v>
      </c>
      <c r="Y57" s="1071">
        <f>SUM(Y49:Y56)</f>
        <v>1127593.02</v>
      </c>
      <c r="Z57" s="204">
        <f>[41]Questionnaire!C90</f>
        <v>492356</v>
      </c>
      <c r="AA57" s="1071">
        <f>[41]Questionnaire!D90</f>
        <v>580980.07999999996</v>
      </c>
    </row>
    <row r="58" spans="1:27">
      <c r="A58" s="126"/>
      <c r="B58" s="146"/>
      <c r="C58" s="125"/>
      <c r="D58" s="125"/>
      <c r="E58" s="125"/>
      <c r="F58" s="125"/>
      <c r="G58" s="125"/>
      <c r="H58" s="121"/>
      <c r="I58" s="121"/>
      <c r="J58" s="121"/>
      <c r="K58" s="121"/>
      <c r="L58" s="102"/>
      <c r="M58" s="102"/>
      <c r="N58" s="102"/>
      <c r="O58" s="102"/>
      <c r="P58" s="89"/>
      <c r="Q58" s="89"/>
      <c r="R58" s="89"/>
      <c r="S58" s="89"/>
      <c r="U58" s="611"/>
    </row>
    <row r="59" spans="1:27" ht="15.75">
      <c r="A59" s="83"/>
      <c r="B59" s="1460">
        <v>2010</v>
      </c>
      <c r="C59" s="1460"/>
      <c r="D59" s="1460">
        <v>2011</v>
      </c>
      <c r="E59" s="1460"/>
      <c r="F59" s="1460" t="s">
        <v>1185</v>
      </c>
      <c r="G59" s="1460"/>
      <c r="H59" s="1464">
        <v>2012</v>
      </c>
      <c r="I59" s="1464"/>
      <c r="J59" s="1464" t="s">
        <v>2325</v>
      </c>
      <c r="K59" s="1464"/>
      <c r="L59" s="1464" t="s">
        <v>2913</v>
      </c>
      <c r="M59" s="1464"/>
      <c r="N59" s="1464" t="s">
        <v>3553</v>
      </c>
      <c r="O59" s="1464"/>
      <c r="P59" s="1464" t="s">
        <v>4165</v>
      </c>
      <c r="Q59" s="1464"/>
      <c r="R59" s="1464" t="s">
        <v>4674</v>
      </c>
      <c r="S59" s="1464"/>
      <c r="T59" s="1460" t="s">
        <v>4675</v>
      </c>
      <c r="U59" s="1463"/>
      <c r="V59" s="1464" t="s">
        <v>5846</v>
      </c>
      <c r="W59" s="1464"/>
      <c r="X59" s="1464" t="s">
        <v>6494</v>
      </c>
      <c r="Y59" s="1464"/>
      <c r="Z59" s="1472" t="s">
        <v>6914</v>
      </c>
      <c r="AA59" s="1472"/>
    </row>
    <row r="60" spans="1:27" ht="15.75">
      <c r="A60" s="83" t="s">
        <v>2326</v>
      </c>
      <c r="B60" s="781" t="s">
        <v>95</v>
      </c>
      <c r="C60" s="781" t="s">
        <v>96</v>
      </c>
      <c r="D60" s="781" t="s">
        <v>95</v>
      </c>
      <c r="E60" s="781" t="s">
        <v>96</v>
      </c>
      <c r="F60" s="781" t="s">
        <v>95</v>
      </c>
      <c r="G60" s="781" t="s">
        <v>96</v>
      </c>
      <c r="H60" s="782" t="s">
        <v>95</v>
      </c>
      <c r="I60" s="782" t="s">
        <v>96</v>
      </c>
      <c r="J60" s="782" t="s">
        <v>95</v>
      </c>
      <c r="K60" s="782" t="s">
        <v>96</v>
      </c>
      <c r="L60" s="782" t="s">
        <v>95</v>
      </c>
      <c r="M60" s="782" t="s">
        <v>96</v>
      </c>
      <c r="N60" s="782" t="s">
        <v>95</v>
      </c>
      <c r="O60" s="782" t="s">
        <v>96</v>
      </c>
      <c r="P60" s="782" t="s">
        <v>95</v>
      </c>
      <c r="Q60" s="782" t="s">
        <v>96</v>
      </c>
      <c r="R60" s="782" t="s">
        <v>95</v>
      </c>
      <c r="S60" s="782" t="s">
        <v>96</v>
      </c>
      <c r="T60" s="1348" t="s">
        <v>95</v>
      </c>
      <c r="U60" s="1351" t="s">
        <v>96</v>
      </c>
      <c r="V60" s="1349" t="s">
        <v>95</v>
      </c>
      <c r="W60" s="1349" t="s">
        <v>96</v>
      </c>
      <c r="X60" s="1349" t="s">
        <v>95</v>
      </c>
      <c r="Y60" s="1349" t="s">
        <v>96</v>
      </c>
      <c r="Z60" s="785" t="s">
        <v>95</v>
      </c>
      <c r="AA60" s="785" t="s">
        <v>96</v>
      </c>
    </row>
    <row r="61" spans="1:27">
      <c r="A61" s="88" t="s">
        <v>2922</v>
      </c>
      <c r="B61" s="201">
        <v>0</v>
      </c>
      <c r="C61" s="1069">
        <v>0</v>
      </c>
      <c r="D61" s="201">
        <v>0</v>
      </c>
      <c r="E61" s="1069">
        <v>0</v>
      </c>
      <c r="F61" s="201">
        <v>0</v>
      </c>
      <c r="G61" s="1069">
        <v>0</v>
      </c>
      <c r="H61" s="202">
        <v>0</v>
      </c>
      <c r="I61" s="1067">
        <v>0</v>
      </c>
      <c r="J61" s="612" t="s">
        <v>2957</v>
      </c>
      <c r="K61" s="1067" t="s">
        <v>2724</v>
      </c>
      <c r="L61" s="612" t="s">
        <v>219</v>
      </c>
      <c r="M61" s="1067" t="s">
        <v>3191</v>
      </c>
      <c r="N61" s="612" t="s">
        <v>805</v>
      </c>
      <c r="O61" s="884" t="s">
        <v>447</v>
      </c>
      <c r="P61" s="1048" t="s">
        <v>2966</v>
      </c>
      <c r="Q61" s="884" t="s">
        <v>763</v>
      </c>
      <c r="R61" s="1048" t="s">
        <v>1059</v>
      </c>
      <c r="S61" s="884" t="s">
        <v>147</v>
      </c>
      <c r="T61" s="610" t="s">
        <v>2966</v>
      </c>
      <c r="U61" s="1013" t="s">
        <v>141</v>
      </c>
      <c r="V61" s="81" t="str">
        <f>[40]Questionnaire!C86</f>
        <v>Sony / Disney</v>
      </c>
      <c r="W61" s="81" t="str">
        <f>[40]Questionnaire!D86</f>
        <v>Movie</v>
      </c>
      <c r="X61" s="81" t="str">
        <f>[11]Questionnaire!C140</f>
        <v>Sony / Disney</v>
      </c>
      <c r="Y61" s="81" t="str">
        <f>[11]Questionnaire!D140</f>
        <v>Movie</v>
      </c>
      <c r="Z61" s="81" t="str">
        <f>[41]Questionnaire!C110</f>
        <v>Disney</v>
      </c>
      <c r="AA61" s="81" t="str">
        <f>[41]Questionnaire!D110</f>
        <v>Movie</v>
      </c>
    </row>
    <row r="62" spans="1:27">
      <c r="A62" s="88" t="s">
        <v>2923</v>
      </c>
      <c r="B62" s="201">
        <v>0</v>
      </c>
      <c r="C62" s="1069">
        <v>0</v>
      </c>
      <c r="D62" s="201">
        <v>0</v>
      </c>
      <c r="E62" s="1069">
        <v>0</v>
      </c>
      <c r="F62" s="201">
        <v>0</v>
      </c>
      <c r="G62" s="1069">
        <v>0</v>
      </c>
      <c r="H62" s="202">
        <v>0</v>
      </c>
      <c r="I62" s="1067">
        <v>0</v>
      </c>
      <c r="J62" s="612" t="s">
        <v>2958</v>
      </c>
      <c r="K62" s="1067" t="s">
        <v>2724</v>
      </c>
      <c r="L62" s="612" t="s">
        <v>1020</v>
      </c>
      <c r="M62" s="1067" t="s">
        <v>763</v>
      </c>
      <c r="N62" s="612" t="s">
        <v>3665</v>
      </c>
      <c r="O62" s="884" t="s">
        <v>3666</v>
      </c>
      <c r="P62" s="1048" t="s">
        <v>1059</v>
      </c>
      <c r="Q62" s="884" t="s">
        <v>1096</v>
      </c>
      <c r="R62" s="1048" t="s">
        <v>4724</v>
      </c>
      <c r="S62" s="884" t="s">
        <v>5358</v>
      </c>
      <c r="T62" s="610" t="s">
        <v>2965</v>
      </c>
      <c r="U62" s="1013" t="s">
        <v>322</v>
      </c>
      <c r="V62" s="81" t="str">
        <f>[40]Questionnaire!C87</f>
        <v>Nordisk Film</v>
      </c>
      <c r="W62" s="81" t="str">
        <f>[40]Questionnaire!D87</f>
        <v>Movie</v>
      </c>
      <c r="X62" s="81" t="str">
        <f>[11]Questionnaire!C141</f>
        <v>Nordisk Film</v>
      </c>
      <c r="Y62" s="81" t="str">
        <f>[11]Questionnaire!D141</f>
        <v>Movie</v>
      </c>
      <c r="Z62" s="81" t="str">
        <f>[41]Questionnaire!C111</f>
        <v>Finnkino Movie Distribution</v>
      </c>
      <c r="AA62" s="81" t="str">
        <f>[41]Questionnaire!D111</f>
        <v>Movie</v>
      </c>
    </row>
    <row r="63" spans="1:27">
      <c r="A63" s="88" t="s">
        <v>2924</v>
      </c>
      <c r="B63" s="201">
        <v>0</v>
      </c>
      <c r="C63" s="1069">
        <v>0</v>
      </c>
      <c r="D63" s="201">
        <v>0</v>
      </c>
      <c r="E63" s="1069">
        <v>0</v>
      </c>
      <c r="F63" s="201">
        <v>0</v>
      </c>
      <c r="G63" s="1069">
        <v>0</v>
      </c>
      <c r="H63" s="202">
        <v>0</v>
      </c>
      <c r="I63" s="1067">
        <v>0</v>
      </c>
      <c r="J63" s="612" t="s">
        <v>382</v>
      </c>
      <c r="K63" s="1067" t="s">
        <v>2724</v>
      </c>
      <c r="L63" s="612" t="s">
        <v>228</v>
      </c>
      <c r="M63" s="1067" t="s">
        <v>3192</v>
      </c>
      <c r="N63" s="612" t="s">
        <v>3667</v>
      </c>
      <c r="O63" s="884" t="s">
        <v>3668</v>
      </c>
      <c r="P63" s="1048" t="s">
        <v>3670</v>
      </c>
      <c r="Q63" s="884" t="s">
        <v>4278</v>
      </c>
      <c r="R63" s="1048" t="s">
        <v>3672</v>
      </c>
      <c r="S63" s="884" t="s">
        <v>258</v>
      </c>
      <c r="T63" s="610" t="s">
        <v>805</v>
      </c>
      <c r="U63" s="1013" t="s">
        <v>322</v>
      </c>
      <c r="V63" s="81" t="str">
        <f>[40]Questionnaire!C88</f>
        <v>SF Film</v>
      </c>
      <c r="W63" s="81" t="str">
        <f>[40]Questionnaire!D88</f>
        <v>Movie</v>
      </c>
      <c r="X63" s="81" t="str">
        <f>[11]Questionnaire!C142</f>
        <v>SF Film</v>
      </c>
      <c r="Y63" s="81" t="str">
        <f>[11]Questionnaire!D142</f>
        <v>Movie</v>
      </c>
      <c r="Z63" s="81" t="str">
        <f>[41]Questionnaire!C112</f>
        <v>SF Film</v>
      </c>
      <c r="AA63" s="81" t="str">
        <f>[41]Questionnaire!D112</f>
        <v>Movie</v>
      </c>
    </row>
    <row r="64" spans="1:27" ht="15" customHeight="1">
      <c r="A64" s="88" t="s">
        <v>2925</v>
      </c>
      <c r="B64" s="201">
        <v>0</v>
      </c>
      <c r="C64" s="1069">
        <v>0</v>
      </c>
      <c r="D64" s="201">
        <v>0</v>
      </c>
      <c r="E64" s="1069">
        <v>0</v>
      </c>
      <c r="F64" s="201">
        <v>0</v>
      </c>
      <c r="G64" s="1069">
        <v>0</v>
      </c>
      <c r="H64" s="202">
        <v>0</v>
      </c>
      <c r="I64" s="1067">
        <v>0</v>
      </c>
      <c r="J64" s="612" t="s">
        <v>2959</v>
      </c>
      <c r="K64" s="1067" t="s">
        <v>2724</v>
      </c>
      <c r="L64" s="612" t="s">
        <v>3193</v>
      </c>
      <c r="M64" s="1067" t="s">
        <v>3194</v>
      </c>
      <c r="N64" s="612" t="s">
        <v>3669</v>
      </c>
      <c r="O64" s="884" t="s">
        <v>258</v>
      </c>
      <c r="P64" s="1048" t="s">
        <v>2965</v>
      </c>
      <c r="Q64" s="884" t="s">
        <v>4279</v>
      </c>
      <c r="R64" s="1048" t="s">
        <v>2965</v>
      </c>
      <c r="S64" s="884" t="s">
        <v>1239</v>
      </c>
      <c r="T64" s="610" t="s">
        <v>2964</v>
      </c>
      <c r="U64" s="1013" t="s">
        <v>1239</v>
      </c>
      <c r="V64" s="81" t="str">
        <f>[40]Questionnaire!C89</f>
        <v>Coca-Cola</v>
      </c>
      <c r="W64" s="81" t="str">
        <f>[40]Questionnaire!D89</f>
        <v>Beverages</v>
      </c>
      <c r="X64" s="81" t="str">
        <f>[11]Questionnaire!C143</f>
        <v>Coca-Cola</v>
      </c>
      <c r="Y64" s="81" t="str">
        <f>[11]Questionnaire!D143</f>
        <v>Beverages</v>
      </c>
      <c r="Z64" s="81" t="str">
        <f>[41]Questionnaire!C113</f>
        <v>Nordisk Film</v>
      </c>
      <c r="AA64" s="81" t="str">
        <f>[41]Questionnaire!D113</f>
        <v>Movie</v>
      </c>
    </row>
    <row r="65" spans="1:27">
      <c r="A65" s="88" t="s">
        <v>2926</v>
      </c>
      <c r="B65" s="201">
        <v>0</v>
      </c>
      <c r="C65" s="1069">
        <v>0</v>
      </c>
      <c r="D65" s="201">
        <v>0</v>
      </c>
      <c r="E65" s="1069">
        <v>0</v>
      </c>
      <c r="F65" s="201">
        <v>0</v>
      </c>
      <c r="G65" s="1069">
        <v>0</v>
      </c>
      <c r="H65" s="202">
        <v>0</v>
      </c>
      <c r="I65" s="1067">
        <v>0</v>
      </c>
      <c r="J65" s="612" t="s">
        <v>2960</v>
      </c>
      <c r="K65" s="1067" t="s">
        <v>2724</v>
      </c>
      <c r="L65" s="612" t="s">
        <v>3195</v>
      </c>
      <c r="M65" s="1067" t="s">
        <v>3196</v>
      </c>
      <c r="N65" s="612" t="s">
        <v>3670</v>
      </c>
      <c r="O65" s="884" t="s">
        <v>3671</v>
      </c>
      <c r="P65" s="1048" t="s">
        <v>805</v>
      </c>
      <c r="Q65" s="884" t="s">
        <v>4280</v>
      </c>
      <c r="R65" s="1048" t="s">
        <v>2966</v>
      </c>
      <c r="S65" s="884" t="s">
        <v>141</v>
      </c>
      <c r="T65" s="610" t="s">
        <v>4724</v>
      </c>
      <c r="U65" s="1013" t="s">
        <v>4725</v>
      </c>
      <c r="V65" s="81" t="str">
        <f>[40]Questionnaire!C90</f>
        <v>Play Station</v>
      </c>
      <c r="W65" s="81" t="str">
        <f>[40]Questionnaire!D90</f>
        <v>Gameing</v>
      </c>
      <c r="X65" s="81" t="str">
        <f>[11]Questionnaire!C144</f>
        <v>Play Station</v>
      </c>
      <c r="Y65" s="81" t="str">
        <f>[11]Questionnaire!D144</f>
        <v>Gameing</v>
      </c>
      <c r="Z65" s="81" t="str">
        <f>[41]Questionnaire!C114</f>
        <v>One Plus</v>
      </c>
      <c r="AA65" s="81" t="str">
        <f>[41]Questionnaire!D114</f>
        <v>Mobile phones</v>
      </c>
    </row>
    <row r="66" spans="1:27">
      <c r="A66" s="88" t="s">
        <v>2927</v>
      </c>
      <c r="B66" s="201">
        <v>0</v>
      </c>
      <c r="C66" s="1069">
        <v>0</v>
      </c>
      <c r="D66" s="201">
        <v>0</v>
      </c>
      <c r="E66" s="1069">
        <v>0</v>
      </c>
      <c r="F66" s="201">
        <v>0</v>
      </c>
      <c r="G66" s="1069">
        <v>0</v>
      </c>
      <c r="H66" s="202">
        <v>0</v>
      </c>
      <c r="I66" s="1067">
        <v>0</v>
      </c>
      <c r="J66" s="612" t="s">
        <v>2961</v>
      </c>
      <c r="K66" s="1067" t="s">
        <v>2725</v>
      </c>
      <c r="L66" s="612" t="s">
        <v>184</v>
      </c>
      <c r="M66" s="1067" t="s">
        <v>3197</v>
      </c>
      <c r="N66" s="612" t="s">
        <v>3672</v>
      </c>
      <c r="O66" s="884" t="s">
        <v>258</v>
      </c>
      <c r="P66" s="1048" t="s">
        <v>3665</v>
      </c>
      <c r="Q66" s="884" t="s">
        <v>3666</v>
      </c>
      <c r="R66" s="1048" t="s">
        <v>5359</v>
      </c>
      <c r="S66" s="884" t="s">
        <v>1884</v>
      </c>
      <c r="T66" s="610" t="s">
        <v>4726</v>
      </c>
      <c r="U66" s="1013" t="s">
        <v>322</v>
      </c>
      <c r="V66" s="81" t="str">
        <f>[40]Questionnaire!C91</f>
        <v>Battery</v>
      </c>
      <c r="W66" s="81" t="str">
        <f>[40]Questionnaire!D91</f>
        <v>Beverages</v>
      </c>
      <c r="X66" s="81" t="str">
        <f>[11]Questionnaire!C145</f>
        <v>Battery</v>
      </c>
      <c r="Y66" s="81" t="str">
        <f>[11]Questionnaire!D145</f>
        <v>Beverages</v>
      </c>
      <c r="Z66" s="81" t="str">
        <f>[41]Questionnaire!C115</f>
        <v>Bonnier Books</v>
      </c>
      <c r="AA66" s="81" t="str">
        <f>[41]Questionnaire!D115</f>
        <v>Books</v>
      </c>
    </row>
    <row r="67" spans="1:27">
      <c r="A67" s="88" t="s">
        <v>2928</v>
      </c>
      <c r="B67" s="201">
        <v>0</v>
      </c>
      <c r="C67" s="1069">
        <v>0</v>
      </c>
      <c r="D67" s="201">
        <v>0</v>
      </c>
      <c r="E67" s="1069">
        <v>0</v>
      </c>
      <c r="F67" s="201">
        <v>0</v>
      </c>
      <c r="G67" s="1069">
        <v>0</v>
      </c>
      <c r="H67" s="202">
        <v>0</v>
      </c>
      <c r="I67" s="1067">
        <v>0</v>
      </c>
      <c r="J67" s="612" t="s">
        <v>2962</v>
      </c>
      <c r="K67" s="1067" t="s">
        <v>2724</v>
      </c>
      <c r="L67" s="612" t="s">
        <v>3198</v>
      </c>
      <c r="M67" s="1067" t="s">
        <v>3199</v>
      </c>
      <c r="N67" s="612" t="s">
        <v>120</v>
      </c>
      <c r="O67" s="884" t="s">
        <v>830</v>
      </c>
      <c r="P67" s="1048" t="s">
        <v>3667</v>
      </c>
      <c r="Q67" s="884" t="s">
        <v>3668</v>
      </c>
      <c r="R67" s="1048" t="s">
        <v>173</v>
      </c>
      <c r="S67" s="884" t="s">
        <v>322</v>
      </c>
      <c r="T67" s="610" t="s">
        <v>4727</v>
      </c>
      <c r="U67" s="1013" t="s">
        <v>322</v>
      </c>
      <c r="V67" s="81" t="str">
        <f>[40]Questionnaire!C92</f>
        <v>Leader</v>
      </c>
      <c r="W67" s="81" t="str">
        <f>[40]Questionnaire!D92</f>
        <v>Health food</v>
      </c>
      <c r="X67" s="81" t="str">
        <f>[11]Questionnaire!C146</f>
        <v>Ikea</v>
      </c>
      <c r="Y67" s="81" t="str">
        <f>[11]Questionnaire!D146</f>
        <v>Home Interior</v>
      </c>
      <c r="Z67" s="81" t="str">
        <f>[41]Questionnaire!C116</f>
        <v>HSY</v>
      </c>
      <c r="AA67" s="81" t="str">
        <f>[41]Questionnaire!D116</f>
        <v>Water &amp; Environment</v>
      </c>
    </row>
    <row r="68" spans="1:27">
      <c r="A68" s="88" t="s">
        <v>2929</v>
      </c>
      <c r="B68" s="201">
        <v>0</v>
      </c>
      <c r="C68" s="1069">
        <v>0</v>
      </c>
      <c r="D68" s="201">
        <v>0</v>
      </c>
      <c r="E68" s="1069">
        <v>0</v>
      </c>
      <c r="F68" s="201">
        <v>0</v>
      </c>
      <c r="G68" s="1069">
        <v>0</v>
      </c>
      <c r="H68" s="202">
        <v>0</v>
      </c>
      <c r="I68" s="1067">
        <v>0</v>
      </c>
      <c r="J68" s="612" t="s">
        <v>2963</v>
      </c>
      <c r="K68" s="1067" t="s">
        <v>274</v>
      </c>
      <c r="L68" s="612" t="s">
        <v>3200</v>
      </c>
      <c r="M68" s="1067" t="s">
        <v>3201</v>
      </c>
      <c r="N68" s="612" t="s">
        <v>3673</v>
      </c>
      <c r="O68" s="884" t="s">
        <v>3674</v>
      </c>
      <c r="P68" s="1048" t="s">
        <v>3669</v>
      </c>
      <c r="Q68" s="884" t="s">
        <v>258</v>
      </c>
      <c r="R68" s="1048" t="s">
        <v>805</v>
      </c>
      <c r="S68" s="884" t="s">
        <v>322</v>
      </c>
      <c r="T68" s="610" t="s">
        <v>4728</v>
      </c>
      <c r="U68" s="1013" t="s">
        <v>550</v>
      </c>
      <c r="V68" s="81" t="str">
        <f>[40]Questionnaire!C93</f>
        <v>Func Food</v>
      </c>
      <c r="W68" s="81" t="str">
        <f>[40]Questionnaire!D93</f>
        <v>Health food</v>
      </c>
      <c r="X68" s="81" t="str">
        <f>[11]Questionnaire!C147</f>
        <v>Fazer</v>
      </c>
      <c r="Y68" s="81" t="str">
        <f>[11]Questionnaire!D147</f>
        <v>Food</v>
      </c>
      <c r="Z68" s="81" t="str">
        <f>[41]Questionnaire!C117</f>
        <v>Nokia</v>
      </c>
      <c r="AA68" s="81" t="str">
        <f>[41]Questionnaire!D117</f>
        <v>Mobile phones</v>
      </c>
    </row>
    <row r="69" spans="1:27">
      <c r="A69" s="88" t="s">
        <v>2930</v>
      </c>
      <c r="B69" s="201">
        <v>0</v>
      </c>
      <c r="C69" s="1069">
        <v>0</v>
      </c>
      <c r="D69" s="201">
        <v>0</v>
      </c>
      <c r="E69" s="1069">
        <v>0</v>
      </c>
      <c r="F69" s="201">
        <v>0</v>
      </c>
      <c r="G69" s="1069">
        <v>0</v>
      </c>
      <c r="H69" s="202">
        <v>0</v>
      </c>
      <c r="I69" s="1067">
        <v>0</v>
      </c>
      <c r="J69" s="612" t="s">
        <v>219</v>
      </c>
      <c r="K69" s="1067" t="s">
        <v>355</v>
      </c>
      <c r="L69" s="612">
        <v>0</v>
      </c>
      <c r="M69" s="1067">
        <v>0</v>
      </c>
      <c r="N69" s="612" t="s">
        <v>1652</v>
      </c>
      <c r="O69" s="884" t="s">
        <v>2224</v>
      </c>
      <c r="P69" s="1048" t="s">
        <v>3672</v>
      </c>
      <c r="Q69" s="884" t="s">
        <v>258</v>
      </c>
      <c r="R69" s="1048" t="s">
        <v>3677</v>
      </c>
      <c r="S69" s="884" t="s">
        <v>283</v>
      </c>
      <c r="T69" s="610" t="s">
        <v>3101</v>
      </c>
      <c r="U69" s="1013" t="s">
        <v>550</v>
      </c>
      <c r="V69" s="81" t="str">
        <f>[40]Questionnaire!C94</f>
        <v>Axe</v>
      </c>
      <c r="W69" s="81" t="str">
        <f>[40]Questionnaire!D94</f>
        <v>Cosmetic</v>
      </c>
      <c r="X69" s="81" t="str">
        <f>[11]Questionnaire!C148</f>
        <v>Axe</v>
      </c>
      <c r="Y69" s="81" t="str">
        <f>[11]Questionnaire!D148</f>
        <v>Cosmetic</v>
      </c>
      <c r="Z69" s="81" t="str">
        <f>[41]Questionnaire!C118</f>
        <v>Ferratum</v>
      </c>
      <c r="AA69" s="81" t="str">
        <f>[41]Questionnaire!D118</f>
        <v>Loans</v>
      </c>
    </row>
    <row r="70" spans="1:27">
      <c r="A70" s="88" t="s">
        <v>2931</v>
      </c>
      <c r="B70" s="201">
        <v>0</v>
      </c>
      <c r="C70" s="1069">
        <v>0</v>
      </c>
      <c r="D70" s="201">
        <v>0</v>
      </c>
      <c r="E70" s="1069">
        <v>0</v>
      </c>
      <c r="F70" s="201">
        <v>0</v>
      </c>
      <c r="G70" s="1069">
        <v>0</v>
      </c>
      <c r="H70" s="202">
        <v>0</v>
      </c>
      <c r="I70" s="1067">
        <v>0</v>
      </c>
      <c r="J70" s="612" t="s">
        <v>1652</v>
      </c>
      <c r="K70" s="1067" t="s">
        <v>322</v>
      </c>
      <c r="L70" s="612">
        <v>0</v>
      </c>
      <c r="M70" s="1067">
        <v>0</v>
      </c>
      <c r="N70" s="612" t="s">
        <v>3675</v>
      </c>
      <c r="O70" s="884" t="s">
        <v>3676</v>
      </c>
      <c r="P70" s="1048" t="s">
        <v>1652</v>
      </c>
      <c r="Q70" s="884" t="s">
        <v>2224</v>
      </c>
      <c r="R70" s="1048" t="s">
        <v>5360</v>
      </c>
      <c r="S70" s="884" t="s">
        <v>141</v>
      </c>
      <c r="T70" s="610" t="s">
        <v>4729</v>
      </c>
      <c r="U70" s="1013" t="s">
        <v>535</v>
      </c>
      <c r="V70" s="81" t="str">
        <f>[40]Questionnaire!C95</f>
        <v>Nestle</v>
      </c>
      <c r="W70" s="81" t="str">
        <f>[40]Questionnaire!D95</f>
        <v>FMCG</v>
      </c>
      <c r="X70" s="81" t="str">
        <f>[11]Questionnaire!C149</f>
        <v>Nestle</v>
      </c>
      <c r="Y70" s="81" t="str">
        <f>[11]Questionnaire!D149</f>
        <v>FMCG</v>
      </c>
      <c r="Z70" s="81" t="str">
        <f>[41]Questionnaire!C119</f>
        <v>Stadin ammattiopisto</v>
      </c>
      <c r="AA70" s="81" t="str">
        <f>[41]Questionnaire!D119</f>
        <v>Adult Education</v>
      </c>
    </row>
    <row r="71" spans="1:27">
      <c r="A71" s="126"/>
      <c r="B71" s="89"/>
      <c r="C71" s="89"/>
      <c r="D71" s="125"/>
      <c r="E71" s="89"/>
      <c r="F71" s="125"/>
      <c r="G71" s="125"/>
      <c r="H71" s="121"/>
      <c r="I71" s="121"/>
      <c r="J71" s="121"/>
      <c r="K71" s="121"/>
      <c r="L71" s="123"/>
      <c r="M71" s="123"/>
      <c r="N71" s="102"/>
      <c r="O71" s="102"/>
      <c r="P71" s="102"/>
      <c r="Q71" s="102"/>
      <c r="R71" s="102"/>
      <c r="S71" s="102"/>
      <c r="T71" s="611"/>
      <c r="U71" s="611"/>
    </row>
    <row r="72" spans="1:27">
      <c r="A72" s="126"/>
      <c r="B72" s="146"/>
      <c r="C72" s="125"/>
      <c r="D72" s="125"/>
      <c r="E72" s="125"/>
      <c r="F72" s="125"/>
      <c r="G72" s="125"/>
      <c r="H72" s="121"/>
      <c r="I72" s="121"/>
      <c r="J72" s="121"/>
      <c r="K72" s="121"/>
      <c r="L72" s="123"/>
      <c r="M72" s="123"/>
      <c r="N72" s="102"/>
      <c r="O72" s="102"/>
      <c r="P72" s="102"/>
      <c r="Q72" s="102"/>
      <c r="R72" s="102"/>
      <c r="S72" s="102"/>
      <c r="T72" s="611"/>
      <c r="U72" s="611"/>
    </row>
    <row r="73" spans="1:27" ht="15.75">
      <c r="A73" s="83"/>
      <c r="B73" s="1460">
        <v>2010</v>
      </c>
      <c r="C73" s="1460"/>
      <c r="D73" s="1460">
        <v>2011</v>
      </c>
      <c r="E73" s="1460"/>
      <c r="F73" s="1460" t="s">
        <v>1185</v>
      </c>
      <c r="G73" s="1460"/>
      <c r="H73" s="1464">
        <v>2012</v>
      </c>
      <c r="I73" s="1464"/>
      <c r="J73" s="1464" t="s">
        <v>2325</v>
      </c>
      <c r="K73" s="1464"/>
      <c r="L73" s="1464" t="s">
        <v>2913</v>
      </c>
      <c r="M73" s="1464"/>
      <c r="N73" s="1464" t="s">
        <v>3553</v>
      </c>
      <c r="O73" s="1464"/>
      <c r="P73" s="1464" t="s">
        <v>4165</v>
      </c>
      <c r="Q73" s="1464"/>
      <c r="R73" s="1464" t="s">
        <v>4674</v>
      </c>
      <c r="S73" s="1464"/>
      <c r="T73" s="1460" t="s">
        <v>4675</v>
      </c>
      <c r="U73" s="1463"/>
      <c r="V73" s="1464" t="s">
        <v>5846</v>
      </c>
      <c r="W73" s="1464"/>
      <c r="X73" s="1464" t="s">
        <v>6494</v>
      </c>
      <c r="Y73" s="1464"/>
      <c r="Z73" s="1472" t="s">
        <v>6914</v>
      </c>
      <c r="AA73" s="1472"/>
    </row>
    <row r="74" spans="1:27" ht="15.75">
      <c r="A74" s="83" t="s">
        <v>68</v>
      </c>
      <c r="B74" s="781" t="s">
        <v>95</v>
      </c>
      <c r="C74" s="781" t="s">
        <v>96</v>
      </c>
      <c r="D74" s="781" t="s">
        <v>95</v>
      </c>
      <c r="E74" s="781" t="s">
        <v>96</v>
      </c>
      <c r="F74" s="781" t="s">
        <v>95</v>
      </c>
      <c r="G74" s="781" t="s">
        <v>96</v>
      </c>
      <c r="H74" s="782" t="s">
        <v>95</v>
      </c>
      <c r="I74" s="782" t="s">
        <v>96</v>
      </c>
      <c r="J74" s="782" t="s">
        <v>95</v>
      </c>
      <c r="K74" s="782" t="s">
        <v>96</v>
      </c>
      <c r="L74" s="782" t="s">
        <v>95</v>
      </c>
      <c r="M74" s="782" t="s">
        <v>96</v>
      </c>
      <c r="N74" s="782" t="s">
        <v>95</v>
      </c>
      <c r="O74" s="782" t="s">
        <v>96</v>
      </c>
      <c r="P74" s="782" t="s">
        <v>95</v>
      </c>
      <c r="Q74" s="782" t="s">
        <v>96</v>
      </c>
      <c r="R74" s="782" t="s">
        <v>95</v>
      </c>
      <c r="S74" s="782" t="s">
        <v>96</v>
      </c>
      <c r="T74" s="1348" t="s">
        <v>95</v>
      </c>
      <c r="U74" s="1351" t="s">
        <v>96</v>
      </c>
      <c r="V74" s="1349" t="s">
        <v>95</v>
      </c>
      <c r="W74" s="1349" t="s">
        <v>96</v>
      </c>
      <c r="X74" s="1349" t="s">
        <v>95</v>
      </c>
      <c r="Y74" s="1349" t="s">
        <v>96</v>
      </c>
      <c r="Z74" s="785" t="s">
        <v>95</v>
      </c>
      <c r="AA74" s="785" t="s">
        <v>96</v>
      </c>
    </row>
    <row r="75" spans="1:27">
      <c r="A75" s="88" t="s">
        <v>2922</v>
      </c>
      <c r="B75" s="201" t="s">
        <v>186</v>
      </c>
      <c r="C75" s="1069" t="s">
        <v>169</v>
      </c>
      <c r="D75" s="201" t="s">
        <v>539</v>
      </c>
      <c r="E75" s="1069" t="s">
        <v>839</v>
      </c>
      <c r="F75" s="201" t="s">
        <v>1311</v>
      </c>
      <c r="G75" s="1069" t="s">
        <v>543</v>
      </c>
      <c r="H75" s="202" t="s">
        <v>184</v>
      </c>
      <c r="I75" s="1067" t="s">
        <v>532</v>
      </c>
      <c r="J75" s="612" t="s">
        <v>1880</v>
      </c>
      <c r="K75" s="1067" t="s">
        <v>2453</v>
      </c>
      <c r="L75" s="612" t="s">
        <v>2964</v>
      </c>
      <c r="M75" s="1067" t="s">
        <v>3202</v>
      </c>
      <c r="N75" s="612" t="s">
        <v>3677</v>
      </c>
      <c r="O75" s="884" t="s">
        <v>3678</v>
      </c>
      <c r="P75" s="1048" t="s">
        <v>4281</v>
      </c>
      <c r="Q75" s="884" t="s">
        <v>4282</v>
      </c>
      <c r="R75" s="1048" t="s">
        <v>3677</v>
      </c>
      <c r="S75" s="884" t="s">
        <v>283</v>
      </c>
      <c r="T75" s="613" t="s">
        <v>3677</v>
      </c>
      <c r="U75" s="1031" t="s">
        <v>4931</v>
      </c>
      <c r="V75" s="81" t="str">
        <f>[40]Questionnaire!C103</f>
        <v>Coca-Cola Finland</v>
      </c>
      <c r="W75" s="81" t="str">
        <f>[40]Questionnaire!D103</f>
        <v>Soft drinks</v>
      </c>
      <c r="X75" s="81" t="str">
        <f>[11]Questionnaire!C157</f>
        <v>Coca-Cola Finland</v>
      </c>
      <c r="Y75" s="81" t="str">
        <f>[11]Questionnaire!D157</f>
        <v>Soft drinks</v>
      </c>
      <c r="Z75" s="81" t="str">
        <f>[41]Questionnaire!C133</f>
        <v>Cloetta</v>
      </c>
      <c r="AA75" s="81" t="str">
        <f>[41]Questionnaire!D133</f>
        <v>FMCG</v>
      </c>
    </row>
    <row r="76" spans="1:27">
      <c r="A76" s="88" t="s">
        <v>2923</v>
      </c>
      <c r="B76" s="201" t="s">
        <v>539</v>
      </c>
      <c r="C76" s="1069" t="s">
        <v>540</v>
      </c>
      <c r="D76" s="201" t="s">
        <v>840</v>
      </c>
      <c r="E76" s="1069" t="s">
        <v>169</v>
      </c>
      <c r="F76" s="201" t="s">
        <v>840</v>
      </c>
      <c r="G76" s="1069" t="s">
        <v>169</v>
      </c>
      <c r="H76" s="202" t="s">
        <v>840</v>
      </c>
      <c r="I76" s="1067" t="s">
        <v>169</v>
      </c>
      <c r="J76" s="612" t="s">
        <v>184</v>
      </c>
      <c r="K76" s="1067" t="s">
        <v>543</v>
      </c>
      <c r="L76" s="612" t="s">
        <v>184</v>
      </c>
      <c r="M76" s="1067" t="s">
        <v>3197</v>
      </c>
      <c r="N76" s="612" t="s">
        <v>544</v>
      </c>
      <c r="O76" s="884" t="s">
        <v>358</v>
      </c>
      <c r="P76" s="1048" t="s">
        <v>4283</v>
      </c>
      <c r="Q76" s="884" t="s">
        <v>4284</v>
      </c>
      <c r="R76" s="1048" t="s">
        <v>2966</v>
      </c>
      <c r="S76" s="884" t="s">
        <v>141</v>
      </c>
      <c r="T76" s="613" t="s">
        <v>184</v>
      </c>
      <c r="U76" s="1031" t="s">
        <v>358</v>
      </c>
      <c r="V76" s="81" t="str">
        <f>[40]Questionnaire!C104</f>
        <v>Samsung</v>
      </c>
      <c r="W76" s="81" t="str">
        <f>[40]Questionnaire!D104</f>
        <v>Mobile</v>
      </c>
      <c r="X76" s="81" t="str">
        <f>[11]Questionnaire!C158</f>
        <v>Samsung</v>
      </c>
      <c r="Y76" s="81" t="str">
        <f>[11]Questionnaire!D158</f>
        <v>Mobile</v>
      </c>
      <c r="Z76" s="81" t="str">
        <f>[41]Questionnaire!C134</f>
        <v>CocaCola</v>
      </c>
      <c r="AA76" s="81" t="str">
        <f>[41]Questionnaire!D134</f>
        <v>Beverages</v>
      </c>
    </row>
    <row r="77" spans="1:27" ht="30">
      <c r="A77" s="88" t="s">
        <v>2924</v>
      </c>
      <c r="B77" s="201" t="s">
        <v>173</v>
      </c>
      <c r="C77" s="1069" t="s">
        <v>541</v>
      </c>
      <c r="D77" s="201" t="s">
        <v>184</v>
      </c>
      <c r="E77" s="1069" t="s">
        <v>532</v>
      </c>
      <c r="F77" s="201" t="s">
        <v>1312</v>
      </c>
      <c r="G77" s="1069" t="s">
        <v>1313</v>
      </c>
      <c r="H77" s="202" t="s">
        <v>173</v>
      </c>
      <c r="I77" s="1067" t="s">
        <v>541</v>
      </c>
      <c r="J77" s="612" t="s">
        <v>174</v>
      </c>
      <c r="K77" s="1067" t="s">
        <v>543</v>
      </c>
      <c r="L77" s="612" t="s">
        <v>1880</v>
      </c>
      <c r="M77" s="1067" t="s">
        <v>3203</v>
      </c>
      <c r="N77" s="612" t="s">
        <v>184</v>
      </c>
      <c r="O77" s="884" t="s">
        <v>358</v>
      </c>
      <c r="P77" s="1048" t="s">
        <v>4285</v>
      </c>
      <c r="Q77" s="884" t="s">
        <v>3197</v>
      </c>
      <c r="R77" s="1048" t="s">
        <v>2965</v>
      </c>
      <c r="S77" s="884" t="s">
        <v>1239</v>
      </c>
      <c r="T77" s="613" t="s">
        <v>2966</v>
      </c>
      <c r="U77" s="1031" t="s">
        <v>141</v>
      </c>
      <c r="V77" s="81" t="str">
        <f>[40]Questionnaire!C105</f>
        <v>Cloetta Finland</v>
      </c>
      <c r="W77" s="81" t="str">
        <f>[40]Questionnaire!D105</f>
        <v>Candy</v>
      </c>
      <c r="X77" s="81" t="str">
        <f>[11]Questionnaire!C159</f>
        <v>Cloetta Finland</v>
      </c>
      <c r="Y77" s="81" t="str">
        <f>[11]Questionnaire!D159</f>
        <v>Candy</v>
      </c>
      <c r="Z77" s="81" t="str">
        <f>[41]Questionnaire!C135</f>
        <v>Samsung</v>
      </c>
      <c r="AA77" s="81" t="str">
        <f>[41]Questionnaire!D135</f>
        <v>Electronics</v>
      </c>
    </row>
    <row r="78" spans="1:27" ht="30">
      <c r="A78" s="88" t="s">
        <v>2925</v>
      </c>
      <c r="B78" s="201" t="s">
        <v>185</v>
      </c>
      <c r="C78" s="1069" t="s">
        <v>542</v>
      </c>
      <c r="D78" s="201" t="s">
        <v>173</v>
      </c>
      <c r="E78" s="1069" t="s">
        <v>541</v>
      </c>
      <c r="F78" s="201" t="s">
        <v>183</v>
      </c>
      <c r="G78" s="1069" t="s">
        <v>169</v>
      </c>
      <c r="H78" s="202" t="s">
        <v>539</v>
      </c>
      <c r="I78" s="1067" t="s">
        <v>839</v>
      </c>
      <c r="J78" s="612" t="s">
        <v>2964</v>
      </c>
      <c r="K78" s="1067" t="s">
        <v>322</v>
      </c>
      <c r="L78" s="612" t="s">
        <v>544</v>
      </c>
      <c r="M78" s="1067" t="s">
        <v>3197</v>
      </c>
      <c r="N78" s="612" t="s">
        <v>3679</v>
      </c>
      <c r="O78" s="884" t="s">
        <v>447</v>
      </c>
      <c r="P78" s="1048" t="s">
        <v>4286</v>
      </c>
      <c r="Q78" s="884" t="s">
        <v>4282</v>
      </c>
      <c r="R78" s="1048" t="s">
        <v>544</v>
      </c>
      <c r="S78" s="884" t="s">
        <v>358</v>
      </c>
      <c r="T78" s="613" t="s">
        <v>2965</v>
      </c>
      <c r="U78" s="1031" t="s">
        <v>322</v>
      </c>
      <c r="V78" s="81" t="str">
        <f>[40]Questionnaire!C106</f>
        <v>Eckes-Granini Finland</v>
      </c>
      <c r="W78" s="81" t="str">
        <f>[40]Questionnaire!D106</f>
        <v>Beverages</v>
      </c>
      <c r="X78" s="81" t="str">
        <f>[11]Questionnaire!C160</f>
        <v>Eckes-Granini Finland</v>
      </c>
      <c r="Y78" s="81" t="str">
        <f>[11]Questionnaire!D160</f>
        <v>Beverages</v>
      </c>
      <c r="Z78" s="81" t="str">
        <f>[41]Questionnaire!C136</f>
        <v>DNA</v>
      </c>
      <c r="AA78" s="81" t="str">
        <f>[41]Questionnaire!D136</f>
        <v>Tele Communication</v>
      </c>
    </row>
    <row r="79" spans="1:27" ht="38.25">
      <c r="A79" s="88" t="s">
        <v>2926</v>
      </c>
      <c r="B79" s="201" t="s">
        <v>184</v>
      </c>
      <c r="C79" s="1069" t="s">
        <v>543</v>
      </c>
      <c r="D79" s="201" t="s">
        <v>188</v>
      </c>
      <c r="E79" s="1069" t="s">
        <v>542</v>
      </c>
      <c r="F79" s="201" t="s">
        <v>1314</v>
      </c>
      <c r="G79" s="1069" t="s">
        <v>1315</v>
      </c>
      <c r="H79" s="202" t="s">
        <v>1314</v>
      </c>
      <c r="I79" s="1067" t="s">
        <v>160</v>
      </c>
      <c r="J79" s="612" t="s">
        <v>144</v>
      </c>
      <c r="K79" s="1067" t="s">
        <v>147</v>
      </c>
      <c r="L79" s="612" t="s">
        <v>2957</v>
      </c>
      <c r="M79" s="1067" t="s">
        <v>763</v>
      </c>
      <c r="N79" s="612" t="s">
        <v>539</v>
      </c>
      <c r="O79" s="884" t="s">
        <v>3680</v>
      </c>
      <c r="P79" s="1048" t="s">
        <v>4287</v>
      </c>
      <c r="Q79" s="884" t="s">
        <v>3197</v>
      </c>
      <c r="R79" s="1048" t="s">
        <v>5361</v>
      </c>
      <c r="S79" s="884" t="s">
        <v>322</v>
      </c>
      <c r="T79" s="613" t="s">
        <v>4932</v>
      </c>
      <c r="U79" s="1031" t="s">
        <v>4933</v>
      </c>
      <c r="V79" s="81" t="str">
        <f>[40]Questionnaire!C107</f>
        <v>Sinebrychoff</v>
      </c>
      <c r="W79" s="81" t="str">
        <f>[40]Questionnaire!D107</f>
        <v>Beverages</v>
      </c>
      <c r="X79" s="81" t="str">
        <f>[11]Questionnaire!C161</f>
        <v>Sinebrychoff</v>
      </c>
      <c r="Y79" s="81" t="str">
        <f>[11]Questionnaire!D161</f>
        <v>Beverages</v>
      </c>
      <c r="Z79" s="81" t="str">
        <f>[41]Questionnaire!C137</f>
        <v>Bergsala</v>
      </c>
      <c r="AA79" s="81" t="str">
        <f>[41]Questionnaire!D137</f>
        <v>Games</v>
      </c>
    </row>
    <row r="80" spans="1:27">
      <c r="A80" s="88" t="s">
        <v>2927</v>
      </c>
      <c r="B80" s="201" t="s">
        <v>544</v>
      </c>
      <c r="C80" s="1069" t="s">
        <v>543</v>
      </c>
      <c r="D80" s="201" t="s">
        <v>189</v>
      </c>
      <c r="E80" s="1069" t="s">
        <v>169</v>
      </c>
      <c r="F80" s="201" t="s">
        <v>1316</v>
      </c>
      <c r="G80" s="1069" t="s">
        <v>1317</v>
      </c>
      <c r="H80" s="202" t="s">
        <v>1649</v>
      </c>
      <c r="I80" s="1067" t="s">
        <v>542</v>
      </c>
      <c r="J80" s="612" t="s">
        <v>2965</v>
      </c>
      <c r="K80" s="1067" t="s">
        <v>322</v>
      </c>
      <c r="L80" s="612" t="s">
        <v>539</v>
      </c>
      <c r="M80" s="1067" t="s">
        <v>322</v>
      </c>
      <c r="N80" s="612" t="s">
        <v>2965</v>
      </c>
      <c r="O80" s="884" t="s">
        <v>1239</v>
      </c>
      <c r="P80" s="1048" t="s">
        <v>4288</v>
      </c>
      <c r="Q80" s="884" t="s">
        <v>4279</v>
      </c>
      <c r="R80" s="1048" t="s">
        <v>2964</v>
      </c>
      <c r="S80" s="884" t="s">
        <v>1239</v>
      </c>
      <c r="T80" s="613" t="s">
        <v>2964</v>
      </c>
      <c r="U80" s="1031" t="s">
        <v>1239</v>
      </c>
      <c r="V80" s="81" t="str">
        <f>[40]Questionnaire!C108</f>
        <v>Orkla Care</v>
      </c>
      <c r="W80" s="81" t="str">
        <f>[40]Questionnaire!D108</f>
        <v>Cosmetics</v>
      </c>
      <c r="X80" s="81" t="str">
        <f>[11]Questionnaire!C162</f>
        <v>Orkla Care</v>
      </c>
      <c r="Y80" s="81" t="str">
        <f>[11]Questionnaire!D162</f>
        <v>Cosmetics</v>
      </c>
      <c r="Z80" s="81" t="str">
        <f>[41]Questionnaire!C138</f>
        <v>Hesburger</v>
      </c>
      <c r="AA80" s="81" t="str">
        <f>[41]Questionnaire!D138</f>
        <v>Fast Food</v>
      </c>
    </row>
    <row r="81" spans="1:27">
      <c r="A81" s="88" t="s">
        <v>2928</v>
      </c>
      <c r="B81" s="201" t="s">
        <v>183</v>
      </c>
      <c r="C81" s="1069" t="s">
        <v>169</v>
      </c>
      <c r="D81" s="201" t="s">
        <v>544</v>
      </c>
      <c r="E81" s="1069" t="s">
        <v>532</v>
      </c>
      <c r="F81" s="201" t="s">
        <v>1318</v>
      </c>
      <c r="G81" s="1069" t="s">
        <v>169</v>
      </c>
      <c r="H81" s="202" t="s">
        <v>183</v>
      </c>
      <c r="I81" s="1067" t="s">
        <v>1650</v>
      </c>
      <c r="J81" s="612" t="s">
        <v>2966</v>
      </c>
      <c r="K81" s="1067" t="s">
        <v>141</v>
      </c>
      <c r="L81" s="612" t="s">
        <v>219</v>
      </c>
      <c r="M81" s="1067" t="s">
        <v>3191</v>
      </c>
      <c r="N81" s="612" t="s">
        <v>3681</v>
      </c>
      <c r="O81" s="884" t="s">
        <v>3682</v>
      </c>
      <c r="P81" s="1048" t="s">
        <v>3181</v>
      </c>
      <c r="Q81" s="884" t="s">
        <v>763</v>
      </c>
      <c r="R81" s="1048" t="s">
        <v>184</v>
      </c>
      <c r="S81" s="884" t="s">
        <v>358</v>
      </c>
      <c r="T81" s="613" t="s">
        <v>544</v>
      </c>
      <c r="U81" s="1031" t="s">
        <v>358</v>
      </c>
      <c r="V81" s="81" t="str">
        <f>[40]Questionnaire!C109</f>
        <v>Unilever Finland</v>
      </c>
      <c r="W81" s="81" t="str">
        <f>[40]Questionnaire!D109</f>
        <v>FMCG</v>
      </c>
      <c r="X81" s="81" t="str">
        <f>[11]Questionnaire!C163</f>
        <v>Unilever Finland</v>
      </c>
      <c r="Y81" s="81" t="str">
        <f>[11]Questionnaire!D163</f>
        <v>FMCG</v>
      </c>
      <c r="Z81" s="81" t="str">
        <f>[41]Questionnaire!C139</f>
        <v>Fazer</v>
      </c>
      <c r="AA81" s="81" t="str">
        <f>[41]Questionnaire!D139</f>
        <v>Sweets</v>
      </c>
    </row>
    <row r="82" spans="1:27">
      <c r="A82" s="88" t="s">
        <v>2929</v>
      </c>
      <c r="B82" s="201" t="s">
        <v>189</v>
      </c>
      <c r="C82" s="1069" t="s">
        <v>169</v>
      </c>
      <c r="D82" s="201" t="s">
        <v>185</v>
      </c>
      <c r="E82" s="1069" t="s">
        <v>542</v>
      </c>
      <c r="F82" s="201" t="s">
        <v>191</v>
      </c>
      <c r="G82" s="1069" t="s">
        <v>543</v>
      </c>
      <c r="H82" s="202" t="s">
        <v>1651</v>
      </c>
      <c r="I82" s="1067" t="s">
        <v>671</v>
      </c>
      <c r="J82" s="612" t="s">
        <v>2967</v>
      </c>
      <c r="K82" s="1067" t="s">
        <v>830</v>
      </c>
      <c r="L82" s="612" t="s">
        <v>3198</v>
      </c>
      <c r="M82" s="1067" t="s">
        <v>3199</v>
      </c>
      <c r="N82" s="612" t="s">
        <v>2966</v>
      </c>
      <c r="O82" s="884" t="s">
        <v>139</v>
      </c>
      <c r="P82" s="1048" t="s">
        <v>4289</v>
      </c>
      <c r="Q82" s="884" t="s">
        <v>4290</v>
      </c>
      <c r="R82" s="1048" t="s">
        <v>4934</v>
      </c>
      <c r="S82" s="884" t="s">
        <v>283</v>
      </c>
      <c r="T82" s="613" t="s">
        <v>4934</v>
      </c>
      <c r="U82" s="1031" t="s">
        <v>4931</v>
      </c>
      <c r="V82" s="81" t="str">
        <f>[40]Questionnaire!C110</f>
        <v>Dr.Oetker Finland</v>
      </c>
      <c r="W82" s="81" t="str">
        <f>[40]Questionnaire!D110</f>
        <v>FMCG</v>
      </c>
      <c r="X82" s="81" t="str">
        <f>[11]Questionnaire!C164</f>
        <v>Dr.Oetker Finland</v>
      </c>
      <c r="Y82" s="81" t="str">
        <f>[11]Questionnaire!D164</f>
        <v>FMCG</v>
      </c>
      <c r="Z82" s="81" t="str">
        <f>[41]Questionnaire!C140</f>
        <v>EA</v>
      </c>
      <c r="AA82" s="81" t="str">
        <f>[41]Questionnaire!D140</f>
        <v>Games</v>
      </c>
    </row>
    <row r="83" spans="1:27" ht="30">
      <c r="A83" s="88" t="s">
        <v>2930</v>
      </c>
      <c r="B83" s="201" t="s">
        <v>188</v>
      </c>
      <c r="C83" s="1069" t="s">
        <v>542</v>
      </c>
      <c r="D83" s="201" t="s">
        <v>183</v>
      </c>
      <c r="E83" s="1069" t="s">
        <v>841</v>
      </c>
      <c r="F83" s="201" t="s">
        <v>1319</v>
      </c>
      <c r="G83" s="1069" t="s">
        <v>12</v>
      </c>
      <c r="H83" s="202" t="s">
        <v>384</v>
      </c>
      <c r="I83" s="1067" t="s">
        <v>141</v>
      </c>
      <c r="J83" s="612" t="s">
        <v>2968</v>
      </c>
      <c r="K83" s="1067" t="s">
        <v>2453</v>
      </c>
      <c r="L83" s="612" t="s">
        <v>3204</v>
      </c>
      <c r="M83" s="1067" t="s">
        <v>3203</v>
      </c>
      <c r="N83" s="612" t="s">
        <v>3683</v>
      </c>
      <c r="O83" s="884" t="s">
        <v>2746</v>
      </c>
      <c r="P83" s="1048" t="s">
        <v>876</v>
      </c>
      <c r="Q83" s="884" t="s">
        <v>4290</v>
      </c>
      <c r="R83" s="1048" t="s">
        <v>805</v>
      </c>
      <c r="S83" s="884" t="s">
        <v>322</v>
      </c>
      <c r="T83" s="613" t="s">
        <v>3679</v>
      </c>
      <c r="U83" s="1031" t="s">
        <v>322</v>
      </c>
      <c r="V83" s="81" t="str">
        <f>[40]Questionnaire!C111</f>
        <v>DNA Finland</v>
      </c>
      <c r="W83" s="81" t="str">
        <f>[40]Questionnaire!D111</f>
        <v>Telecom</v>
      </c>
      <c r="X83" s="81" t="str">
        <f>[11]Questionnaire!C165</f>
        <v>DNA Finland</v>
      </c>
      <c r="Y83" s="81" t="str">
        <f>[11]Questionnaire!D165</f>
        <v>Telecom</v>
      </c>
      <c r="Z83" s="81" t="str">
        <f>[41]Questionnaire!C141</f>
        <v>Mastercard</v>
      </c>
      <c r="AA83" s="81" t="str">
        <f>[41]Questionnaire!D141</f>
        <v>Banking</v>
      </c>
    </row>
    <row r="84" spans="1:27">
      <c r="A84" s="88" t="s">
        <v>2931</v>
      </c>
      <c r="B84" s="201" t="s">
        <v>187</v>
      </c>
      <c r="C84" s="1069" t="s">
        <v>447</v>
      </c>
      <c r="D84" s="201" t="s">
        <v>842</v>
      </c>
      <c r="E84" s="1069" t="s">
        <v>169</v>
      </c>
      <c r="F84" s="201" t="s">
        <v>1320</v>
      </c>
      <c r="G84" s="1069" t="s">
        <v>454</v>
      </c>
      <c r="H84" s="202" t="s">
        <v>1020</v>
      </c>
      <c r="I84" s="1067" t="s">
        <v>141</v>
      </c>
      <c r="J84" s="612" t="s">
        <v>219</v>
      </c>
      <c r="K84" s="1067" t="s">
        <v>355</v>
      </c>
      <c r="L84" s="612" t="s">
        <v>2967</v>
      </c>
      <c r="M84" s="1067" t="s">
        <v>3205</v>
      </c>
      <c r="N84" s="612" t="s">
        <v>1652</v>
      </c>
      <c r="O84" s="884" t="s">
        <v>2224</v>
      </c>
      <c r="P84" s="1048" t="s">
        <v>4291</v>
      </c>
      <c r="Q84" s="884" t="s">
        <v>4290</v>
      </c>
      <c r="R84" s="1048" t="s">
        <v>5362</v>
      </c>
      <c r="S84" s="884" t="s">
        <v>141</v>
      </c>
      <c r="T84" s="613" t="s">
        <v>805</v>
      </c>
      <c r="U84" s="1031" t="s">
        <v>322</v>
      </c>
      <c r="V84" s="81" t="str">
        <f>[40]Questionnaire!C112</f>
        <v>Veikkaus</v>
      </c>
      <c r="W84" s="81" t="str">
        <f>[40]Questionnaire!D112</f>
        <v>Lottery</v>
      </c>
      <c r="X84" s="81" t="str">
        <f>[11]Questionnaire!C166</f>
        <v>Veikkaus</v>
      </c>
      <c r="Y84" s="81" t="str">
        <f>[11]Questionnaire!D166</f>
        <v>Lottery</v>
      </c>
      <c r="Z84" s="81" t="str">
        <f>[41]Questionnaire!C142</f>
        <v>Dr. Oetker</v>
      </c>
      <c r="AA84" s="81" t="str">
        <f>[41]Questionnaire!D142</f>
        <v>FMCG</v>
      </c>
    </row>
    <row r="85" spans="1:27">
      <c r="A85" s="126"/>
      <c r="B85" s="89"/>
      <c r="C85" s="89"/>
      <c r="D85" s="125"/>
      <c r="E85" s="89"/>
      <c r="F85" s="125"/>
      <c r="G85" s="125"/>
      <c r="H85" s="121"/>
      <c r="I85" s="121"/>
      <c r="J85" s="121"/>
      <c r="K85" s="121"/>
      <c r="L85" s="123"/>
      <c r="M85" s="123"/>
      <c r="N85" s="102"/>
      <c r="O85" s="102"/>
      <c r="P85" s="102"/>
      <c r="Q85" s="102"/>
      <c r="R85" s="102"/>
      <c r="S85" s="102"/>
      <c r="T85" s="611"/>
      <c r="U85" s="611"/>
    </row>
    <row r="86" spans="1:27">
      <c r="A86" s="126"/>
      <c r="B86" s="89"/>
      <c r="C86" s="89"/>
      <c r="D86" s="125"/>
      <c r="E86" s="89"/>
      <c r="F86" s="125"/>
      <c r="G86" s="125"/>
      <c r="H86" s="121"/>
      <c r="I86" s="121"/>
      <c r="J86" s="121"/>
      <c r="K86" s="121"/>
      <c r="L86" s="123"/>
      <c r="M86" s="123"/>
      <c r="N86" s="102"/>
      <c r="O86" s="102"/>
      <c r="P86" s="102"/>
      <c r="Q86" s="102"/>
      <c r="R86" s="102"/>
      <c r="S86" s="102"/>
      <c r="T86" s="611"/>
      <c r="U86" s="611"/>
    </row>
    <row r="87" spans="1:27" ht="15.75">
      <c r="A87" s="83"/>
      <c r="B87" s="1460">
        <v>2010</v>
      </c>
      <c r="C87" s="1460"/>
      <c r="D87" s="1460">
        <v>2011</v>
      </c>
      <c r="E87" s="1460"/>
      <c r="F87" s="1460" t="s">
        <v>1185</v>
      </c>
      <c r="G87" s="1460"/>
      <c r="H87" s="1464">
        <v>2012</v>
      </c>
      <c r="I87" s="1464"/>
      <c r="J87" s="1464" t="s">
        <v>2325</v>
      </c>
      <c r="K87" s="1464"/>
      <c r="L87" s="1464" t="s">
        <v>2913</v>
      </c>
      <c r="M87" s="1464"/>
      <c r="N87" s="1464" t="s">
        <v>3553</v>
      </c>
      <c r="O87" s="1464"/>
      <c r="P87" s="1464" t="s">
        <v>4165</v>
      </c>
      <c r="Q87" s="1464"/>
      <c r="R87" s="1464" t="s">
        <v>4674</v>
      </c>
      <c r="S87" s="1464"/>
      <c r="T87" s="1460" t="s">
        <v>4675</v>
      </c>
      <c r="U87" s="1463"/>
      <c r="V87" s="1464" t="s">
        <v>5846</v>
      </c>
      <c r="W87" s="1464"/>
      <c r="X87" s="1464" t="s">
        <v>6494</v>
      </c>
      <c r="Y87" s="1464"/>
      <c r="Z87" s="1472" t="s">
        <v>6914</v>
      </c>
      <c r="AA87" s="1472"/>
    </row>
    <row r="88" spans="1:27" ht="15.75">
      <c r="A88" s="83" t="s">
        <v>97</v>
      </c>
      <c r="B88" s="781" t="s">
        <v>95</v>
      </c>
      <c r="C88" s="781" t="s">
        <v>96</v>
      </c>
      <c r="D88" s="781" t="s">
        <v>95</v>
      </c>
      <c r="E88" s="781" t="s">
        <v>96</v>
      </c>
      <c r="F88" s="781" t="s">
        <v>95</v>
      </c>
      <c r="G88" s="781" t="s">
        <v>96</v>
      </c>
      <c r="H88" s="782" t="s">
        <v>95</v>
      </c>
      <c r="I88" s="782" t="s">
        <v>96</v>
      </c>
      <c r="J88" s="782" t="s">
        <v>95</v>
      </c>
      <c r="K88" s="782" t="s">
        <v>96</v>
      </c>
      <c r="L88" s="782" t="s">
        <v>95</v>
      </c>
      <c r="M88" s="782" t="s">
        <v>96</v>
      </c>
      <c r="N88" s="782" t="s">
        <v>95</v>
      </c>
      <c r="O88" s="782" t="s">
        <v>96</v>
      </c>
      <c r="P88" s="782" t="s">
        <v>95</v>
      </c>
      <c r="Q88" s="782" t="s">
        <v>96</v>
      </c>
      <c r="R88" s="782" t="s">
        <v>95</v>
      </c>
      <c r="S88" s="782" t="s">
        <v>96</v>
      </c>
      <c r="T88" s="1348" t="s">
        <v>95</v>
      </c>
      <c r="U88" s="1351" t="s">
        <v>96</v>
      </c>
      <c r="V88" s="1349" t="s">
        <v>95</v>
      </c>
      <c r="W88" s="1349" t="s">
        <v>96</v>
      </c>
      <c r="X88" s="1349" t="s">
        <v>95</v>
      </c>
      <c r="Y88" s="1349" t="s">
        <v>96</v>
      </c>
      <c r="Z88" s="785" t="s">
        <v>95</v>
      </c>
      <c r="AA88" s="785" t="s">
        <v>96</v>
      </c>
    </row>
    <row r="89" spans="1:27">
      <c r="A89" s="88" t="s">
        <v>2922</v>
      </c>
      <c r="B89" s="201">
        <v>0</v>
      </c>
      <c r="C89" s="1069">
        <v>0</v>
      </c>
      <c r="D89" s="201" t="s">
        <v>838</v>
      </c>
      <c r="E89" s="1069" t="s">
        <v>537</v>
      </c>
      <c r="F89" s="201" t="s">
        <v>190</v>
      </c>
      <c r="G89" s="1069" t="s">
        <v>454</v>
      </c>
      <c r="H89" s="202" t="s">
        <v>1652</v>
      </c>
      <c r="I89" s="1067" t="s">
        <v>447</v>
      </c>
      <c r="J89" s="612" t="s">
        <v>384</v>
      </c>
      <c r="K89" s="1067" t="s">
        <v>141</v>
      </c>
      <c r="L89" s="122">
        <v>0</v>
      </c>
      <c r="M89" s="1067">
        <v>0</v>
      </c>
      <c r="N89" s="612" t="s">
        <v>3684</v>
      </c>
      <c r="O89" s="884" t="s">
        <v>3685</v>
      </c>
      <c r="P89" s="1048" t="s">
        <v>2965</v>
      </c>
      <c r="Q89" s="884" t="s">
        <v>4279</v>
      </c>
      <c r="R89" s="1048" t="s">
        <v>1225</v>
      </c>
      <c r="S89" s="884" t="s">
        <v>1225</v>
      </c>
      <c r="T89" s="610"/>
      <c r="U89" s="1013"/>
    </row>
    <row r="90" spans="1:27">
      <c r="A90" s="88" t="s">
        <v>2923</v>
      </c>
      <c r="B90" s="201">
        <v>0</v>
      </c>
      <c r="C90" s="1069">
        <v>0</v>
      </c>
      <c r="D90" s="201" t="s">
        <v>191</v>
      </c>
      <c r="E90" s="1069" t="s">
        <v>532</v>
      </c>
      <c r="F90" s="201" t="s">
        <v>1321</v>
      </c>
      <c r="G90" s="1069" t="s">
        <v>447</v>
      </c>
      <c r="H90" s="202" t="s">
        <v>384</v>
      </c>
      <c r="I90" s="1067" t="s">
        <v>141</v>
      </c>
      <c r="J90" s="612" t="s">
        <v>2761</v>
      </c>
      <c r="K90" s="1067" t="s">
        <v>2454</v>
      </c>
      <c r="L90" s="122">
        <v>0</v>
      </c>
      <c r="M90" s="1067">
        <v>0</v>
      </c>
      <c r="N90" s="122">
        <v>0</v>
      </c>
      <c r="O90" s="1067">
        <v>0</v>
      </c>
      <c r="P90" s="976">
        <v>0</v>
      </c>
      <c r="Q90" s="867">
        <v>0</v>
      </c>
      <c r="R90" s="976">
        <v>0</v>
      </c>
      <c r="S90" s="867">
        <v>0</v>
      </c>
      <c r="T90" s="610"/>
      <c r="U90" s="1013"/>
    </row>
    <row r="91" spans="1:27">
      <c r="A91" s="88" t="s">
        <v>2924</v>
      </c>
      <c r="B91" s="201">
        <v>0</v>
      </c>
      <c r="C91" s="1069">
        <v>0</v>
      </c>
      <c r="D91" s="201">
        <v>0</v>
      </c>
      <c r="E91" s="1069">
        <v>0</v>
      </c>
      <c r="F91" s="201" t="s">
        <v>1322</v>
      </c>
      <c r="G91" s="1069" t="s">
        <v>408</v>
      </c>
      <c r="H91" s="202" t="s">
        <v>124</v>
      </c>
      <c r="I91" s="1067" t="s">
        <v>1653</v>
      </c>
      <c r="J91" s="612" t="s">
        <v>1652</v>
      </c>
      <c r="K91" s="1067">
        <v>0</v>
      </c>
      <c r="L91" s="122">
        <v>0</v>
      </c>
      <c r="M91" s="1067">
        <v>0</v>
      </c>
      <c r="N91" s="122">
        <v>0</v>
      </c>
      <c r="O91" s="1067">
        <v>0</v>
      </c>
      <c r="P91" s="976">
        <v>0</v>
      </c>
      <c r="Q91" s="867">
        <v>0</v>
      </c>
      <c r="R91" s="976">
        <v>0</v>
      </c>
      <c r="S91" s="867">
        <v>0</v>
      </c>
      <c r="T91" s="610"/>
      <c r="U91" s="1013"/>
    </row>
    <row r="92" spans="1:27">
      <c r="A92" s="88" t="s">
        <v>2925</v>
      </c>
      <c r="B92" s="201">
        <v>0</v>
      </c>
      <c r="C92" s="1069">
        <v>0</v>
      </c>
      <c r="D92" s="201">
        <v>0</v>
      </c>
      <c r="E92" s="1069">
        <v>0</v>
      </c>
      <c r="F92" s="201">
        <v>0</v>
      </c>
      <c r="G92" s="1069">
        <v>0</v>
      </c>
      <c r="H92" s="202" t="s">
        <v>191</v>
      </c>
      <c r="I92" s="1067" t="s">
        <v>532</v>
      </c>
      <c r="J92" s="122">
        <v>0</v>
      </c>
      <c r="K92" s="1067">
        <v>0</v>
      </c>
      <c r="L92" s="122">
        <v>0</v>
      </c>
      <c r="M92" s="1067">
        <v>0</v>
      </c>
      <c r="N92" s="122">
        <v>0</v>
      </c>
      <c r="O92" s="1067">
        <v>0</v>
      </c>
      <c r="P92" s="976">
        <v>0</v>
      </c>
      <c r="Q92" s="867">
        <v>0</v>
      </c>
      <c r="R92" s="976">
        <v>0</v>
      </c>
      <c r="S92" s="867">
        <v>0</v>
      </c>
      <c r="T92" s="610"/>
      <c r="U92" s="1013"/>
    </row>
    <row r="93" spans="1:27">
      <c r="A93" s="88" t="s">
        <v>2926</v>
      </c>
      <c r="B93" s="201">
        <v>0</v>
      </c>
      <c r="C93" s="1069">
        <v>0</v>
      </c>
      <c r="D93" s="201">
        <v>0</v>
      </c>
      <c r="E93" s="1069">
        <v>0</v>
      </c>
      <c r="F93" s="201">
        <v>0</v>
      </c>
      <c r="G93" s="1069">
        <v>0</v>
      </c>
      <c r="H93" s="202" t="s">
        <v>1654</v>
      </c>
      <c r="I93" s="1067" t="s">
        <v>1655</v>
      </c>
      <c r="J93" s="122">
        <v>0</v>
      </c>
      <c r="K93" s="1067">
        <v>0</v>
      </c>
      <c r="L93" s="122">
        <v>0</v>
      </c>
      <c r="M93" s="1067">
        <v>0</v>
      </c>
      <c r="N93" s="122">
        <v>0</v>
      </c>
      <c r="O93" s="1067">
        <v>0</v>
      </c>
      <c r="P93" s="976">
        <v>0</v>
      </c>
      <c r="Q93" s="867">
        <v>0</v>
      </c>
      <c r="R93" s="976">
        <v>0</v>
      </c>
      <c r="S93" s="867">
        <v>0</v>
      </c>
      <c r="T93" s="610"/>
      <c r="U93" s="1013"/>
    </row>
    <row r="94" spans="1:27">
      <c r="A94" s="88" t="s">
        <v>2927</v>
      </c>
      <c r="B94" s="201">
        <v>0</v>
      </c>
      <c r="C94" s="1069">
        <v>0</v>
      </c>
      <c r="D94" s="201">
        <v>0</v>
      </c>
      <c r="E94" s="1069">
        <v>0</v>
      </c>
      <c r="F94" s="201">
        <v>0</v>
      </c>
      <c r="G94" s="1069">
        <v>0</v>
      </c>
      <c r="H94" s="202">
        <v>0</v>
      </c>
      <c r="I94" s="1067">
        <v>0</v>
      </c>
      <c r="J94" s="122">
        <v>0</v>
      </c>
      <c r="K94" s="1067">
        <v>0</v>
      </c>
      <c r="L94" s="122">
        <v>0</v>
      </c>
      <c r="M94" s="1067">
        <v>0</v>
      </c>
      <c r="N94" s="122">
        <v>0</v>
      </c>
      <c r="O94" s="1067">
        <v>0</v>
      </c>
      <c r="P94" s="976">
        <v>0</v>
      </c>
      <c r="Q94" s="867">
        <v>0</v>
      </c>
      <c r="R94" s="976">
        <v>0</v>
      </c>
      <c r="S94" s="867">
        <v>0</v>
      </c>
      <c r="T94" s="610"/>
      <c r="U94" s="1013"/>
    </row>
    <row r="95" spans="1:27">
      <c r="A95" s="88" t="s">
        <v>2928</v>
      </c>
      <c r="B95" s="201">
        <v>0</v>
      </c>
      <c r="C95" s="1069">
        <v>0</v>
      </c>
      <c r="D95" s="201">
        <v>0</v>
      </c>
      <c r="E95" s="1069">
        <v>0</v>
      </c>
      <c r="F95" s="201">
        <v>0</v>
      </c>
      <c r="G95" s="1069">
        <v>0</v>
      </c>
      <c r="H95" s="202">
        <v>0</v>
      </c>
      <c r="I95" s="1067">
        <v>0</v>
      </c>
      <c r="J95" s="122">
        <v>0</v>
      </c>
      <c r="K95" s="1067">
        <v>0</v>
      </c>
      <c r="L95" s="122">
        <v>0</v>
      </c>
      <c r="M95" s="1067">
        <v>0</v>
      </c>
      <c r="N95" s="122">
        <v>0</v>
      </c>
      <c r="O95" s="1067">
        <v>0</v>
      </c>
      <c r="P95" s="976">
        <v>0</v>
      </c>
      <c r="Q95" s="867">
        <v>0</v>
      </c>
      <c r="R95" s="976">
        <v>0</v>
      </c>
      <c r="S95" s="867">
        <v>0</v>
      </c>
      <c r="T95" s="610"/>
      <c r="U95" s="1013"/>
    </row>
    <row r="96" spans="1:27">
      <c r="A96" s="88" t="s">
        <v>2929</v>
      </c>
      <c r="B96" s="201">
        <v>0</v>
      </c>
      <c r="C96" s="1069">
        <v>0</v>
      </c>
      <c r="D96" s="201">
        <v>0</v>
      </c>
      <c r="E96" s="1069">
        <v>0</v>
      </c>
      <c r="F96" s="201">
        <v>0</v>
      </c>
      <c r="G96" s="1069">
        <v>0</v>
      </c>
      <c r="H96" s="202">
        <v>0</v>
      </c>
      <c r="I96" s="1067">
        <v>0</v>
      </c>
      <c r="J96" s="122">
        <v>0</v>
      </c>
      <c r="K96" s="1067">
        <v>0</v>
      </c>
      <c r="L96" s="122">
        <v>0</v>
      </c>
      <c r="M96" s="1067">
        <v>0</v>
      </c>
      <c r="N96" s="122">
        <v>0</v>
      </c>
      <c r="O96" s="1067">
        <v>0</v>
      </c>
      <c r="P96" s="976">
        <v>0</v>
      </c>
      <c r="Q96" s="867">
        <v>0</v>
      </c>
      <c r="R96" s="976">
        <v>0</v>
      </c>
      <c r="S96" s="867">
        <v>0</v>
      </c>
      <c r="T96" s="610"/>
      <c r="U96" s="1013"/>
    </row>
    <row r="97" spans="1:21">
      <c r="A97" s="88" t="s">
        <v>2930</v>
      </c>
      <c r="B97" s="201">
        <v>0</v>
      </c>
      <c r="C97" s="1069">
        <v>0</v>
      </c>
      <c r="D97" s="201">
        <v>0</v>
      </c>
      <c r="E97" s="1069">
        <v>0</v>
      </c>
      <c r="F97" s="201">
        <v>0</v>
      </c>
      <c r="G97" s="1069">
        <v>0</v>
      </c>
      <c r="H97" s="202">
        <v>0</v>
      </c>
      <c r="I97" s="1067">
        <v>0</v>
      </c>
      <c r="J97" s="122">
        <v>0</v>
      </c>
      <c r="K97" s="1067">
        <v>0</v>
      </c>
      <c r="L97" s="122">
        <v>0</v>
      </c>
      <c r="M97" s="1067">
        <v>0</v>
      </c>
      <c r="N97" s="122">
        <v>0</v>
      </c>
      <c r="O97" s="1067">
        <v>0</v>
      </c>
      <c r="P97" s="976">
        <v>0</v>
      </c>
      <c r="Q97" s="867">
        <v>0</v>
      </c>
      <c r="R97" s="976">
        <v>0</v>
      </c>
      <c r="S97" s="867">
        <v>0</v>
      </c>
      <c r="T97" s="610"/>
      <c r="U97" s="1013"/>
    </row>
    <row r="98" spans="1:21">
      <c r="A98" s="88" t="s">
        <v>2931</v>
      </c>
      <c r="B98" s="201">
        <v>0</v>
      </c>
      <c r="C98" s="1069">
        <v>0</v>
      </c>
      <c r="D98" s="201">
        <v>0</v>
      </c>
      <c r="E98" s="1069">
        <v>0</v>
      </c>
      <c r="F98" s="201">
        <v>0</v>
      </c>
      <c r="G98" s="1069">
        <v>0</v>
      </c>
      <c r="H98" s="202">
        <v>0</v>
      </c>
      <c r="I98" s="1067">
        <v>0</v>
      </c>
      <c r="J98" s="122">
        <v>0</v>
      </c>
      <c r="K98" s="1067">
        <v>0</v>
      </c>
      <c r="L98" s="122">
        <v>0</v>
      </c>
      <c r="M98" s="1067">
        <v>0</v>
      </c>
      <c r="N98" s="122">
        <v>0</v>
      </c>
      <c r="O98" s="1067">
        <v>0</v>
      </c>
      <c r="P98" s="976">
        <v>0</v>
      </c>
      <c r="Q98" s="867">
        <v>0</v>
      </c>
      <c r="R98" s="976">
        <v>0</v>
      </c>
      <c r="S98" s="867">
        <v>0</v>
      </c>
      <c r="T98" s="610"/>
      <c r="U98" s="1013"/>
    </row>
  </sheetData>
  <mergeCells count="39">
    <mergeCell ref="B59:C59"/>
    <mergeCell ref="D59:E59"/>
    <mergeCell ref="F59:G59"/>
    <mergeCell ref="H59:I59"/>
    <mergeCell ref="J59:K59"/>
    <mergeCell ref="L59:M59"/>
    <mergeCell ref="N59:O59"/>
    <mergeCell ref="P59:Q59"/>
    <mergeCell ref="R59:S59"/>
    <mergeCell ref="T59:U59"/>
    <mergeCell ref="V59:W59"/>
    <mergeCell ref="X59:Y59"/>
    <mergeCell ref="Z59:AA59"/>
    <mergeCell ref="B73:C73"/>
    <mergeCell ref="D73:E73"/>
    <mergeCell ref="F73:G73"/>
    <mergeCell ref="H73:I73"/>
    <mergeCell ref="J73:K73"/>
    <mergeCell ref="L73:M73"/>
    <mergeCell ref="N73:O73"/>
    <mergeCell ref="P73:Q73"/>
    <mergeCell ref="R73:S73"/>
    <mergeCell ref="T73:U73"/>
    <mergeCell ref="V73:W73"/>
    <mergeCell ref="X73:Y73"/>
    <mergeCell ref="Z73:AA73"/>
    <mergeCell ref="B87:C87"/>
    <mergeCell ref="D87:E87"/>
    <mergeCell ref="F87:G87"/>
    <mergeCell ref="H87:I87"/>
    <mergeCell ref="J87:K87"/>
    <mergeCell ref="L87:M87"/>
    <mergeCell ref="Z87:AA87"/>
    <mergeCell ref="N87:O87"/>
    <mergeCell ref="P87:Q87"/>
    <mergeCell ref="R87:S87"/>
    <mergeCell ref="T87:U87"/>
    <mergeCell ref="V87:W87"/>
    <mergeCell ref="X87:Y87"/>
  </mergeCells>
  <conditionalFormatting sqref="A7">
    <cfRule type="cellIs" dxfId="47" priority="1" stopIfTrue="1" operator="equal">
      <formula>0</formula>
    </cfRule>
    <cfRule type="cellIs" dxfId="46" priority="2" stopIfTrue="1" operator="equal">
      <formula>"na"</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42578125" style="81" customWidth="1"/>
    <col min="2" max="21" width="20.85546875" style="81" customWidth="1"/>
    <col min="22" max="22" width="27" style="81" customWidth="1"/>
    <col min="23" max="23" width="16.5703125" style="81" customWidth="1"/>
    <col min="24" max="24" width="28.140625" style="81" customWidth="1"/>
    <col min="25" max="25" width="15.85546875" style="81" bestFit="1" customWidth="1"/>
    <col min="26" max="26" width="21" style="81" customWidth="1"/>
    <col min="27" max="27" width="22" style="81" customWidth="1"/>
    <col min="28" max="16384" width="11.42578125" style="81"/>
  </cols>
  <sheetData>
    <row r="1" spans="1:21">
      <c r="A1" s="126"/>
      <c r="B1" s="89"/>
      <c r="C1" s="125"/>
      <c r="D1" s="125"/>
      <c r="E1" s="89"/>
      <c r="F1" s="89"/>
      <c r="G1" s="89"/>
      <c r="H1" s="89"/>
      <c r="I1" s="89"/>
      <c r="J1" s="89"/>
      <c r="K1" s="89"/>
      <c r="L1" s="89"/>
      <c r="M1" s="89"/>
      <c r="N1" s="89"/>
      <c r="O1" s="89"/>
      <c r="P1" s="89"/>
      <c r="Q1" s="89"/>
      <c r="R1" s="89"/>
      <c r="S1" s="89"/>
      <c r="T1" s="611"/>
      <c r="U1" s="611"/>
    </row>
    <row r="2" spans="1:21">
      <c r="A2" s="126"/>
      <c r="B2" s="89"/>
      <c r="C2" s="89"/>
      <c r="D2" s="89"/>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27</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88" t="s">
        <v>2285</v>
      </c>
      <c r="B10" s="114">
        <v>100983799.99999999</v>
      </c>
      <c r="C10" s="114">
        <v>107952761</v>
      </c>
      <c r="D10" s="114">
        <v>130467880.00000001</v>
      </c>
      <c r="E10" s="114">
        <v>46919156.984249935</v>
      </c>
      <c r="F10" s="114">
        <v>133123630.04888099</v>
      </c>
      <c r="G10" s="114">
        <v>58647167.405020811</v>
      </c>
      <c r="H10" s="108">
        <v>139158000.99408999</v>
      </c>
      <c r="I10" s="108">
        <v>62565702.389078498</v>
      </c>
      <c r="J10" s="108">
        <v>151292430.7166402</v>
      </c>
      <c r="K10" s="108">
        <v>57891241</v>
      </c>
      <c r="L10" s="108">
        <v>167405951.68539324</v>
      </c>
      <c r="M10" s="108">
        <f>[42]Questionnaire!C21</f>
        <v>53193394.100000001</v>
      </c>
      <c r="N10" s="108">
        <f>[12]Questionnaire!C48</f>
        <v>157289746.18000001</v>
      </c>
      <c r="O10" s="108">
        <f>[43]Questionnaire!C48</f>
        <v>77898685.299999997</v>
      </c>
      <c r="P10" s="89"/>
      <c r="Q10" s="89"/>
      <c r="R10" s="89"/>
      <c r="S10" s="89"/>
      <c r="T10" s="611"/>
      <c r="U10" s="611"/>
    </row>
    <row r="11" spans="1:21">
      <c r="A11" s="88" t="s">
        <v>2303</v>
      </c>
      <c r="B11" s="152">
        <v>77363689.179999992</v>
      </c>
      <c r="C11" s="152">
        <v>82702610.202099994</v>
      </c>
      <c r="D11" s="152">
        <v>99951442.868000016</v>
      </c>
      <c r="E11" s="152">
        <v>36343579</v>
      </c>
      <c r="F11" s="152">
        <v>103490310</v>
      </c>
      <c r="G11" s="152">
        <v>43686275</v>
      </c>
      <c r="H11" s="153">
        <v>101266000</v>
      </c>
      <c r="I11" s="153">
        <v>45829377</v>
      </c>
      <c r="J11" s="153">
        <v>123923630</v>
      </c>
      <c r="K11" s="153">
        <v>51890235</v>
      </c>
      <c r="L11" s="153">
        <v>148991297</v>
      </c>
      <c r="M11" s="153">
        <f>[42]Questionnaire!B21</f>
        <v>48357631</v>
      </c>
      <c r="N11" s="153">
        <f>[12]Questionnaire!B48</f>
        <v>148386553</v>
      </c>
      <c r="O11" s="153">
        <f>[43]Questionnaire!B48</f>
        <v>66015835</v>
      </c>
      <c r="P11" s="89"/>
      <c r="Q11" s="89"/>
      <c r="R11" s="89"/>
      <c r="S11" s="89"/>
      <c r="T11" s="611"/>
      <c r="U11" s="611"/>
    </row>
    <row r="12" spans="1:21">
      <c r="A12" s="88"/>
      <c r="B12" s="203"/>
      <c r="C12" s="203"/>
      <c r="D12" s="203"/>
      <c r="E12" s="203"/>
      <c r="F12" s="203"/>
      <c r="G12" s="203"/>
      <c r="H12" s="102"/>
      <c r="I12" s="102"/>
      <c r="J12" s="102"/>
      <c r="K12" s="102"/>
      <c r="L12" s="102"/>
      <c r="M12" s="102"/>
      <c r="N12" s="102"/>
      <c r="O12" s="102"/>
      <c r="P12" s="89"/>
      <c r="Q12" s="89"/>
      <c r="R12" s="89"/>
      <c r="S12" s="89"/>
      <c r="T12" s="611"/>
      <c r="U12" s="611"/>
    </row>
    <row r="13" spans="1:21" ht="15.75">
      <c r="A13" s="88"/>
      <c r="B13" s="197"/>
      <c r="C13" s="197"/>
      <c r="D13" s="197"/>
      <c r="E13" s="197"/>
      <c r="F13" s="197"/>
      <c r="G13" s="125"/>
      <c r="H13" s="102"/>
      <c r="I13" s="102"/>
      <c r="J13" s="102"/>
      <c r="K13" s="102"/>
      <c r="L13" s="132"/>
      <c r="M13" s="102"/>
      <c r="N13" s="102"/>
      <c r="O13" s="102"/>
      <c r="P13" s="89"/>
      <c r="Q13" s="89"/>
      <c r="R13" s="89"/>
      <c r="S13" s="89"/>
      <c r="T13" s="611"/>
      <c r="U13" s="611"/>
    </row>
    <row r="14" spans="1:21" ht="15.75">
      <c r="A14" s="83" t="s">
        <v>53</v>
      </c>
      <c r="B14" s="84">
        <v>2009</v>
      </c>
      <c r="C14" s="84">
        <v>2010</v>
      </c>
      <c r="D14" s="84">
        <v>2011</v>
      </c>
      <c r="E14" s="84" t="s">
        <v>1185</v>
      </c>
      <c r="F14" s="84">
        <v>2012</v>
      </c>
      <c r="G14" s="84" t="s">
        <v>2325</v>
      </c>
      <c r="H14" s="105" t="s">
        <v>2913</v>
      </c>
      <c r="I14" s="105" t="s">
        <v>3553</v>
      </c>
      <c r="J14" s="105" t="s">
        <v>4165</v>
      </c>
      <c r="K14" s="105" t="s">
        <v>4674</v>
      </c>
      <c r="L14" s="105" t="s">
        <v>4675</v>
      </c>
      <c r="M14" s="105" t="s">
        <v>5846</v>
      </c>
      <c r="N14" s="105" t="s">
        <v>6494</v>
      </c>
      <c r="O14" s="127" t="s">
        <v>6914</v>
      </c>
      <c r="P14" s="89"/>
      <c r="Q14" s="89"/>
      <c r="R14" s="89"/>
      <c r="S14" s="89"/>
      <c r="T14" s="611"/>
      <c r="U14" s="611"/>
    </row>
    <row r="15" spans="1:21">
      <c r="A15" s="179" t="s">
        <v>54</v>
      </c>
      <c r="B15" s="112">
        <v>454</v>
      </c>
      <c r="C15" s="112">
        <v>804</v>
      </c>
      <c r="D15" s="112">
        <v>1724</v>
      </c>
      <c r="E15" s="112">
        <v>2113</v>
      </c>
      <c r="F15" s="112">
        <v>2612</v>
      </c>
      <c r="G15" s="205">
        <v>3081</v>
      </c>
      <c r="H15" s="205">
        <v>3586</v>
      </c>
      <c r="I15" s="205">
        <v>3696</v>
      </c>
      <c r="J15" s="205">
        <v>3721</v>
      </c>
      <c r="K15" s="205">
        <v>3791</v>
      </c>
      <c r="L15" s="118">
        <v>4047</v>
      </c>
      <c r="M15" s="113">
        <f>[42]Questionnaire!C43</f>
        <v>4066</v>
      </c>
      <c r="N15" s="113">
        <f>[12]Questionnaire!C54</f>
        <v>589</v>
      </c>
      <c r="O15" s="113">
        <f>[43]Questionnaire!C58</f>
        <v>3814</v>
      </c>
      <c r="P15" s="89"/>
      <c r="Q15" s="89"/>
      <c r="R15" s="89"/>
      <c r="S15" s="89"/>
      <c r="T15" s="611"/>
      <c r="U15" s="611"/>
    </row>
    <row r="16" spans="1:21">
      <c r="A16" s="179" t="s">
        <v>90</v>
      </c>
      <c r="B16" s="112">
        <v>175</v>
      </c>
      <c r="C16" s="112">
        <v>680</v>
      </c>
      <c r="D16" s="112">
        <v>1222</v>
      </c>
      <c r="E16" s="112">
        <v>1273</v>
      </c>
      <c r="F16" s="112">
        <v>1493</v>
      </c>
      <c r="G16" s="205">
        <v>1745</v>
      </c>
      <c r="H16" s="205">
        <v>1911</v>
      </c>
      <c r="I16" s="205">
        <v>1984</v>
      </c>
      <c r="J16" s="205">
        <v>1995</v>
      </c>
      <c r="K16" s="205">
        <v>1957</v>
      </c>
      <c r="L16" s="118">
        <v>3055</v>
      </c>
      <c r="M16" s="113">
        <f>[42]Questionnaire!C44</f>
        <v>3425</v>
      </c>
      <c r="N16" s="113">
        <f>[12]Questionnaire!C55</f>
        <v>3463</v>
      </c>
      <c r="O16" s="113">
        <f>[43]Questionnaire!C59</f>
        <v>1464</v>
      </c>
      <c r="P16" s="89"/>
      <c r="Q16" s="89"/>
      <c r="R16" s="89"/>
      <c r="S16" s="89"/>
      <c r="T16" s="611"/>
      <c r="U16" s="611"/>
    </row>
    <row r="17" spans="1:21">
      <c r="A17" s="179" t="s">
        <v>1457</v>
      </c>
      <c r="B17" s="156">
        <v>0</v>
      </c>
      <c r="C17" s="156">
        <v>0</v>
      </c>
      <c r="D17" s="156">
        <v>0</v>
      </c>
      <c r="E17" s="156">
        <v>0</v>
      </c>
      <c r="F17" s="112">
        <v>1208</v>
      </c>
      <c r="G17" s="205">
        <v>715</v>
      </c>
      <c r="H17" s="205">
        <v>230</v>
      </c>
      <c r="I17" s="205">
        <v>32</v>
      </c>
      <c r="J17" s="205">
        <v>0</v>
      </c>
      <c r="K17" s="205">
        <v>0</v>
      </c>
      <c r="L17" s="118">
        <v>0</v>
      </c>
      <c r="M17" s="113">
        <f>[42]Questionnaire!C45</f>
        <v>0</v>
      </c>
      <c r="N17" s="113">
        <f>[12]Questionnaire!C56</f>
        <v>0</v>
      </c>
      <c r="O17" s="113">
        <f>[43]Questionnaire!C60</f>
        <v>0</v>
      </c>
      <c r="P17" s="89"/>
      <c r="Q17" s="89"/>
      <c r="R17" s="89"/>
      <c r="S17" s="89"/>
      <c r="T17" s="611"/>
      <c r="U17" s="611"/>
    </row>
    <row r="18" spans="1:21">
      <c r="A18" s="179" t="s">
        <v>91</v>
      </c>
      <c r="B18" s="112">
        <v>4734</v>
      </c>
      <c r="C18" s="112">
        <v>4699</v>
      </c>
      <c r="D18" s="112">
        <v>4640</v>
      </c>
      <c r="E18" s="112">
        <v>4640</v>
      </c>
      <c r="F18" s="112">
        <v>3820</v>
      </c>
      <c r="G18" s="205">
        <v>3796</v>
      </c>
      <c r="H18" s="205">
        <v>3816</v>
      </c>
      <c r="I18" s="205">
        <v>3728</v>
      </c>
      <c r="J18" s="205">
        <v>3721</v>
      </c>
      <c r="K18" s="205">
        <v>3791</v>
      </c>
      <c r="L18" s="118">
        <v>4047</v>
      </c>
      <c r="M18" s="113">
        <f>[42]Questionnaire!C46</f>
        <v>7491</v>
      </c>
      <c r="N18" s="113">
        <f>[12]Questionnaire!C57</f>
        <v>4052</v>
      </c>
      <c r="O18" s="113">
        <f>[43]Questionnaire!C61</f>
        <v>3814</v>
      </c>
      <c r="P18" s="89"/>
      <c r="Q18" s="89"/>
      <c r="R18" s="89"/>
      <c r="S18" s="89"/>
      <c r="T18" s="611"/>
      <c r="U18" s="611"/>
    </row>
    <row r="19" spans="1:21">
      <c r="A19" s="88"/>
      <c r="B19" s="89"/>
      <c r="C19" s="89"/>
      <c r="D19" s="89"/>
      <c r="E19" s="89"/>
      <c r="F19" s="89"/>
      <c r="G19" s="89"/>
      <c r="H19" s="102"/>
      <c r="I19" s="102"/>
      <c r="J19" s="102"/>
      <c r="K19" s="102"/>
      <c r="L19" s="102"/>
      <c r="M19" s="102"/>
      <c r="N19" s="102"/>
      <c r="O19" s="102"/>
      <c r="P19" s="89"/>
      <c r="Q19" s="89"/>
      <c r="R19" s="89"/>
      <c r="S19" s="89"/>
      <c r="T19" s="611"/>
      <c r="U19" s="611"/>
    </row>
    <row r="20" spans="1:21">
      <c r="A20" s="88"/>
      <c r="B20" s="89"/>
      <c r="C20" s="89"/>
      <c r="D20" s="89"/>
      <c r="E20" s="89"/>
      <c r="F20" s="89"/>
      <c r="G20" s="89"/>
      <c r="H20" s="102"/>
      <c r="I20" s="102"/>
      <c r="J20" s="102"/>
      <c r="K20" s="102"/>
      <c r="L20" s="102"/>
      <c r="M20" s="102"/>
      <c r="N20" s="102"/>
      <c r="O20" s="102"/>
      <c r="P20" s="89"/>
      <c r="Q20" s="89"/>
      <c r="R20" s="89"/>
      <c r="S20" s="89"/>
      <c r="T20" s="611"/>
      <c r="U20" s="611"/>
    </row>
    <row r="21" spans="1:21" ht="15.75">
      <c r="A21" s="83" t="s">
        <v>2290</v>
      </c>
      <c r="B21" s="84">
        <v>2009</v>
      </c>
      <c r="C21" s="84">
        <v>2010</v>
      </c>
      <c r="D21" s="84">
        <v>2011</v>
      </c>
      <c r="E21" s="84" t="s">
        <v>1185</v>
      </c>
      <c r="F21" s="84">
        <v>2012</v>
      </c>
      <c r="G21" s="84" t="s">
        <v>2325</v>
      </c>
      <c r="H21" s="105" t="s">
        <v>2913</v>
      </c>
      <c r="I21" s="105" t="s">
        <v>3553</v>
      </c>
      <c r="J21" s="105" t="s">
        <v>4165</v>
      </c>
      <c r="K21" s="105" t="s">
        <v>4674</v>
      </c>
      <c r="L21" s="105" t="s">
        <v>4675</v>
      </c>
      <c r="M21" s="105" t="s">
        <v>5846</v>
      </c>
      <c r="N21" s="105" t="s">
        <v>6494</v>
      </c>
      <c r="O21" s="127" t="s">
        <v>6914</v>
      </c>
      <c r="P21" s="89"/>
      <c r="Q21" s="89"/>
      <c r="R21" s="89"/>
      <c r="S21" s="89"/>
      <c r="T21" s="611"/>
      <c r="U21" s="611"/>
    </row>
    <row r="22" spans="1:21">
      <c r="A22" s="88" t="s">
        <v>2285</v>
      </c>
      <c r="B22" s="114">
        <v>1359450880</v>
      </c>
      <c r="C22" s="114">
        <v>1223641887</v>
      </c>
      <c r="D22" s="114">
        <v>1334053565.2076001</v>
      </c>
      <c r="E22" s="114">
        <v>596075761.68344951</v>
      </c>
      <c r="F22" s="114">
        <v>1328825016.7224081</v>
      </c>
      <c r="G22" s="114" t="s">
        <v>2908</v>
      </c>
      <c r="H22" s="108">
        <v>1405792968.2561495</v>
      </c>
      <c r="I22" s="102" t="s">
        <v>2908</v>
      </c>
      <c r="J22" s="108">
        <v>1196019870.5896716</v>
      </c>
      <c r="K22" s="102" t="s">
        <v>2908</v>
      </c>
      <c r="L22" s="108">
        <v>1311389832.5842698</v>
      </c>
      <c r="M22" s="102" t="s">
        <v>2908</v>
      </c>
      <c r="N22" s="108">
        <f>[12]Questionnaire!D61</f>
        <v>1084342524.76</v>
      </c>
      <c r="O22" s="102" t="s">
        <v>2908</v>
      </c>
      <c r="P22" s="89"/>
      <c r="Q22" s="89"/>
      <c r="R22" s="89"/>
      <c r="S22" s="89"/>
      <c r="T22" s="611"/>
      <c r="U22" s="611"/>
    </row>
    <row r="23" spans="1:21">
      <c r="A23" s="88" t="s">
        <v>2303</v>
      </c>
      <c r="B23" s="152">
        <v>1041475319.168</v>
      </c>
      <c r="C23" s="152">
        <v>937432049.63069999</v>
      </c>
      <c r="D23" s="152">
        <v>1022018436.3055425</v>
      </c>
      <c r="E23" s="152">
        <v>461720285</v>
      </c>
      <c r="F23" s="152">
        <v>1033028568</v>
      </c>
      <c r="G23" s="152" t="s">
        <v>2908</v>
      </c>
      <c r="H23" s="153">
        <v>1022995543</v>
      </c>
      <c r="I23" s="102" t="s">
        <v>2908</v>
      </c>
      <c r="J23" s="153">
        <v>979659876</v>
      </c>
      <c r="K23" s="102" t="s">
        <v>2908</v>
      </c>
      <c r="L23" s="153">
        <v>1167136951</v>
      </c>
      <c r="M23" s="102" t="s">
        <v>2908</v>
      </c>
      <c r="N23" s="153">
        <f>[12]Questionnaire!C61</f>
        <v>1022964646</v>
      </c>
      <c r="O23" s="102" t="s">
        <v>2908</v>
      </c>
      <c r="P23" s="89"/>
      <c r="Q23" s="89"/>
      <c r="R23" s="89"/>
      <c r="S23" s="89"/>
      <c r="T23" s="611"/>
      <c r="U23" s="611"/>
    </row>
    <row r="24" spans="1:21">
      <c r="A24" s="88"/>
      <c r="B24" s="89"/>
      <c r="C24" s="89"/>
      <c r="D24" s="89"/>
      <c r="E24" s="89"/>
      <c r="F24" s="89"/>
      <c r="G24" s="89"/>
      <c r="H24" s="102"/>
      <c r="I24" s="102"/>
      <c r="J24" s="102"/>
      <c r="K24" s="102"/>
      <c r="L24" s="102"/>
      <c r="M24" s="102"/>
      <c r="N24" s="102"/>
      <c r="O24" s="102"/>
      <c r="P24" s="89"/>
      <c r="Q24" s="89"/>
      <c r="R24" s="89"/>
      <c r="S24" s="89"/>
      <c r="T24" s="611"/>
      <c r="U24" s="611"/>
    </row>
    <row r="25" spans="1:21" ht="15.75">
      <c r="A25" s="83" t="s">
        <v>59</v>
      </c>
      <c r="B25" s="84">
        <v>2009</v>
      </c>
      <c r="C25" s="84">
        <v>2010</v>
      </c>
      <c r="D25" s="84">
        <v>2011</v>
      </c>
      <c r="E25" s="84" t="s">
        <v>1185</v>
      </c>
      <c r="F25" s="84">
        <v>2012</v>
      </c>
      <c r="G25" s="84" t="s">
        <v>2325</v>
      </c>
      <c r="H25" s="105" t="s">
        <v>2913</v>
      </c>
      <c r="I25" s="105" t="s">
        <v>3553</v>
      </c>
      <c r="J25" s="105" t="s">
        <v>4165</v>
      </c>
      <c r="K25" s="105" t="s">
        <v>4674</v>
      </c>
      <c r="L25" s="105" t="s">
        <v>4675</v>
      </c>
      <c r="M25" s="105" t="s">
        <v>5846</v>
      </c>
      <c r="N25" s="105" t="s">
        <v>6494</v>
      </c>
      <c r="O25" s="127" t="s">
        <v>6914</v>
      </c>
      <c r="P25" s="89"/>
      <c r="Q25" s="89"/>
      <c r="R25" s="89"/>
      <c r="S25" s="89"/>
      <c r="T25" s="611"/>
      <c r="U25" s="611"/>
    </row>
    <row r="26" spans="1:21">
      <c r="A26" s="88"/>
      <c r="B26" s="168">
        <v>146300000</v>
      </c>
      <c r="C26" s="168">
        <v>126600000</v>
      </c>
      <c r="D26" s="168">
        <v>129579115</v>
      </c>
      <c r="E26" s="168">
        <v>62208678</v>
      </c>
      <c r="F26" s="168">
        <v>135060935</v>
      </c>
      <c r="G26" s="89" t="s">
        <v>2908</v>
      </c>
      <c r="H26" s="205">
        <v>129674543</v>
      </c>
      <c r="I26" s="102" t="s">
        <v>2908</v>
      </c>
      <c r="J26" s="1060">
        <v>121740690</v>
      </c>
      <c r="K26" s="102" t="s">
        <v>2908</v>
      </c>
      <c r="L26" s="1039">
        <v>139180601</v>
      </c>
      <c r="M26" s="102" t="s">
        <v>2908</v>
      </c>
      <c r="N26" s="113">
        <f>[12]Questionnaire!C67</f>
        <v>121103513</v>
      </c>
      <c r="O26" s="113">
        <f>[43]Questionnaire!C65</f>
        <v>60186545</v>
      </c>
      <c r="P26" s="89"/>
      <c r="Q26" s="89"/>
      <c r="R26" s="89"/>
      <c r="S26" s="89"/>
      <c r="T26" s="611"/>
      <c r="U26" s="611"/>
    </row>
    <row r="27" spans="1:21">
      <c r="A27" s="88"/>
      <c r="B27" s="89"/>
      <c r="C27" s="89"/>
      <c r="D27" s="89"/>
      <c r="E27" s="89"/>
      <c r="F27" s="89"/>
      <c r="G27" s="89"/>
      <c r="H27" s="102"/>
      <c r="I27" s="102"/>
      <c r="J27" s="102"/>
      <c r="K27" s="102"/>
      <c r="L27" s="102"/>
      <c r="M27" s="102"/>
      <c r="N27" s="102"/>
      <c r="O27" s="102"/>
      <c r="P27" s="89"/>
      <c r="Q27" s="89"/>
      <c r="R27" s="89"/>
      <c r="S27" s="89"/>
      <c r="T27" s="611"/>
      <c r="U27" s="611"/>
    </row>
    <row r="28" spans="1:21" ht="15.75">
      <c r="A28" s="88"/>
      <c r="B28" s="89"/>
      <c r="C28" s="89"/>
      <c r="D28" s="89"/>
      <c r="E28" s="89"/>
      <c r="F28" s="89"/>
      <c r="G28" s="89"/>
      <c r="H28" s="102"/>
      <c r="I28" s="102"/>
      <c r="J28" s="102"/>
      <c r="K28" s="102"/>
      <c r="L28" s="132"/>
      <c r="M28" s="102"/>
      <c r="N28" s="102"/>
      <c r="O28" s="102"/>
      <c r="P28" s="89"/>
      <c r="Q28" s="89"/>
      <c r="R28" s="89"/>
      <c r="S28" s="89"/>
      <c r="T28" s="611"/>
      <c r="U28" s="611"/>
    </row>
    <row r="29" spans="1:21" ht="15.75">
      <c r="A29" s="83" t="s">
        <v>60</v>
      </c>
      <c r="B29" s="84">
        <v>2009</v>
      </c>
      <c r="C29" s="84">
        <v>2010</v>
      </c>
      <c r="D29" s="84">
        <v>2011</v>
      </c>
      <c r="E29" s="84" t="s">
        <v>1185</v>
      </c>
      <c r="F29" s="84">
        <v>2012</v>
      </c>
      <c r="G29" s="84" t="s">
        <v>2325</v>
      </c>
      <c r="H29" s="105" t="s">
        <v>2913</v>
      </c>
      <c r="I29" s="105" t="s">
        <v>3553</v>
      </c>
      <c r="J29" s="105" t="s">
        <v>4165</v>
      </c>
      <c r="K29" s="105" t="s">
        <v>4674</v>
      </c>
      <c r="L29" s="105" t="s">
        <v>4675</v>
      </c>
      <c r="M29" s="105" t="s">
        <v>5846</v>
      </c>
      <c r="N29" s="105" t="s">
        <v>6494</v>
      </c>
      <c r="O29" s="127" t="s">
        <v>6914</v>
      </c>
      <c r="P29" s="89"/>
      <c r="Q29" s="89"/>
      <c r="R29" s="89"/>
      <c r="S29" s="89"/>
      <c r="T29" s="611"/>
      <c r="U29" s="611"/>
    </row>
    <row r="30" spans="1:21" ht="15.75">
      <c r="A30" s="88" t="s">
        <v>2284</v>
      </c>
      <c r="B30" s="136"/>
      <c r="C30" s="136"/>
      <c r="D30" s="136"/>
      <c r="E30" s="136"/>
      <c r="F30" s="137">
        <v>81843743</v>
      </c>
      <c r="G30" s="136">
        <v>0</v>
      </c>
      <c r="H30" s="116">
        <v>80619000</v>
      </c>
      <c r="I30" s="138">
        <v>0</v>
      </c>
      <c r="J30" s="116">
        <v>80833000</v>
      </c>
      <c r="K30" s="116">
        <v>0</v>
      </c>
      <c r="L30" s="116">
        <v>81197000</v>
      </c>
      <c r="M30" s="116">
        <v>0</v>
      </c>
      <c r="N30" s="116" t="str">
        <f>[12]Questionnaire!C90</f>
        <v>82 175 700</v>
      </c>
      <c r="O30" s="102"/>
      <c r="P30" s="89"/>
      <c r="Q30" s="89"/>
      <c r="R30" s="89"/>
      <c r="S30" s="89"/>
      <c r="T30" s="611"/>
      <c r="U30" s="611"/>
    </row>
    <row r="31" spans="1:21">
      <c r="A31" s="88" t="s">
        <v>61</v>
      </c>
      <c r="B31" s="156">
        <v>0</v>
      </c>
      <c r="C31" s="139">
        <v>0.52600000000000002</v>
      </c>
      <c r="D31" s="139">
        <v>0.53</v>
      </c>
      <c r="E31" s="139">
        <v>0.53</v>
      </c>
      <c r="F31" s="139">
        <v>0.44</v>
      </c>
      <c r="G31" s="89" t="s">
        <v>2908</v>
      </c>
      <c r="H31" s="1026">
        <v>0.54</v>
      </c>
      <c r="I31" s="102" t="s">
        <v>2908</v>
      </c>
      <c r="J31" s="119">
        <v>0.54</v>
      </c>
      <c r="K31" s="102" t="s">
        <v>2908</v>
      </c>
      <c r="L31" s="119">
        <v>0.53180661164449627</v>
      </c>
      <c r="M31" s="102" t="s">
        <v>2908</v>
      </c>
      <c r="N31" s="119">
        <f>[12]Questionnaire!C81</f>
        <v>0.54</v>
      </c>
      <c r="O31" s="102" t="s">
        <v>2908</v>
      </c>
      <c r="P31" s="89"/>
      <c r="Q31" s="89"/>
      <c r="R31" s="89"/>
      <c r="S31" s="89"/>
      <c r="T31" s="611"/>
      <c r="U31" s="611"/>
    </row>
    <row r="32" spans="1:21">
      <c r="A32" s="88" t="s">
        <v>62</v>
      </c>
      <c r="B32" s="156">
        <v>0</v>
      </c>
      <c r="C32" s="139">
        <v>0.47399999999999998</v>
      </c>
      <c r="D32" s="139">
        <v>0.47</v>
      </c>
      <c r="E32" s="139">
        <v>0.47</v>
      </c>
      <c r="F32" s="139">
        <v>0.56000000000000005</v>
      </c>
      <c r="G32" s="89" t="s">
        <v>2908</v>
      </c>
      <c r="H32" s="1026">
        <v>0.46</v>
      </c>
      <c r="I32" s="102" t="s">
        <v>2908</v>
      </c>
      <c r="J32" s="119">
        <v>0.46</v>
      </c>
      <c r="K32" s="102" t="s">
        <v>2908</v>
      </c>
      <c r="L32" s="119">
        <v>0.46819338835544178</v>
      </c>
      <c r="M32" s="102" t="s">
        <v>2908</v>
      </c>
      <c r="N32" s="119">
        <f>[12]Questionnaire!C82</f>
        <v>0.46</v>
      </c>
      <c r="O32" s="102" t="s">
        <v>2908</v>
      </c>
      <c r="P32" s="89"/>
      <c r="Q32" s="89"/>
      <c r="R32" s="89"/>
      <c r="S32" s="89"/>
      <c r="T32" s="611"/>
      <c r="U32" s="611"/>
    </row>
    <row r="33" spans="1:27">
      <c r="A33" s="88" t="s">
        <v>92</v>
      </c>
      <c r="B33" s="156">
        <v>0</v>
      </c>
      <c r="C33" s="139">
        <v>0</v>
      </c>
      <c r="D33" s="139">
        <v>0</v>
      </c>
      <c r="E33" s="139">
        <v>0</v>
      </c>
      <c r="F33" s="139">
        <v>0</v>
      </c>
      <c r="G33" s="89" t="s">
        <v>2908</v>
      </c>
      <c r="H33" s="1026">
        <v>8.4000000000000005E-2</v>
      </c>
      <c r="I33" s="102" t="s">
        <v>2908</v>
      </c>
      <c r="J33" s="119">
        <v>0.1</v>
      </c>
      <c r="K33" s="102" t="s">
        <v>2908</v>
      </c>
      <c r="L33" s="119">
        <v>0.19076206224896514</v>
      </c>
      <c r="M33" s="102" t="s">
        <v>2908</v>
      </c>
      <c r="N33" s="119">
        <f>[12]Questionnaire!C84</f>
        <v>0.19</v>
      </c>
      <c r="O33" s="102" t="s">
        <v>2908</v>
      </c>
      <c r="P33" s="89"/>
      <c r="Q33" s="89"/>
      <c r="R33" s="89"/>
      <c r="S33" s="89"/>
      <c r="T33" s="611"/>
      <c r="U33" s="611"/>
    </row>
    <row r="34" spans="1:27">
      <c r="A34" s="88" t="s">
        <v>93</v>
      </c>
      <c r="B34" s="156">
        <v>0</v>
      </c>
      <c r="C34" s="139">
        <v>0.14599999999999999</v>
      </c>
      <c r="D34" s="139">
        <v>0.15</v>
      </c>
      <c r="E34" s="139">
        <v>0.15</v>
      </c>
      <c r="F34" s="139">
        <v>0</v>
      </c>
      <c r="G34" s="89" t="s">
        <v>2908</v>
      </c>
      <c r="H34" s="1026">
        <v>5.7000000000000002E-2</v>
      </c>
      <c r="I34" s="102" t="s">
        <v>2908</v>
      </c>
      <c r="J34" s="119">
        <v>0.05</v>
      </c>
      <c r="K34" s="102" t="s">
        <v>2908</v>
      </c>
      <c r="L34" s="119">
        <v>5.7688828758854553E-2</v>
      </c>
      <c r="M34" s="102" t="s">
        <v>2908</v>
      </c>
      <c r="N34" s="119">
        <f>[12]Questionnaire!C85</f>
        <v>0.05</v>
      </c>
      <c r="O34" s="102" t="s">
        <v>2908</v>
      </c>
      <c r="P34" s="89"/>
      <c r="Q34" s="89"/>
      <c r="R34" s="89"/>
      <c r="S34" s="89"/>
      <c r="T34" s="611"/>
      <c r="U34" s="611"/>
    </row>
    <row r="35" spans="1:27">
      <c r="A35" s="88" t="s">
        <v>63</v>
      </c>
      <c r="B35" s="156">
        <v>0</v>
      </c>
      <c r="C35" s="139">
        <v>0.52400000000000002</v>
      </c>
      <c r="D35" s="139">
        <v>0.54</v>
      </c>
      <c r="E35" s="139">
        <v>0.54</v>
      </c>
      <c r="F35" s="139">
        <v>0</v>
      </c>
      <c r="G35" s="89" t="s">
        <v>2908</v>
      </c>
      <c r="H35" s="1026">
        <v>0.504</v>
      </c>
      <c r="I35" s="102" t="s">
        <v>2908</v>
      </c>
      <c r="J35" s="119">
        <v>0.48</v>
      </c>
      <c r="K35" s="102" t="s">
        <v>2908</v>
      </c>
      <c r="L35" s="119">
        <v>0.33392551547356286</v>
      </c>
      <c r="M35" s="102" t="s">
        <v>2908</v>
      </c>
      <c r="N35" s="119">
        <f>[12]Questionnaire!C86</f>
        <v>0.36</v>
      </c>
      <c r="O35" s="102" t="s">
        <v>2908</v>
      </c>
      <c r="P35" s="89"/>
      <c r="Q35" s="89"/>
      <c r="R35" s="89"/>
      <c r="S35" s="89"/>
      <c r="T35" s="611"/>
      <c r="U35" s="611"/>
    </row>
    <row r="36" spans="1:27">
      <c r="A36" s="88" t="s">
        <v>64</v>
      </c>
      <c r="B36" s="156">
        <v>0</v>
      </c>
      <c r="C36" s="139">
        <v>0.21600000000000003</v>
      </c>
      <c r="D36" s="139">
        <v>0.21</v>
      </c>
      <c r="E36" s="139">
        <v>0.21</v>
      </c>
      <c r="F36" s="139">
        <v>0</v>
      </c>
      <c r="G36" s="89" t="s">
        <v>2908</v>
      </c>
      <c r="H36" s="1026">
        <v>0.26500000000000001</v>
      </c>
      <c r="I36" s="102" t="s">
        <v>2908</v>
      </c>
      <c r="J36" s="119">
        <v>0.27</v>
      </c>
      <c r="K36" s="102" t="s">
        <v>2908</v>
      </c>
      <c r="L36" s="119">
        <v>0.29439281448141441</v>
      </c>
      <c r="M36" s="102" t="s">
        <v>2908</v>
      </c>
      <c r="N36" s="119">
        <f>[12]Questionnaire!C87</f>
        <v>0.27</v>
      </c>
      <c r="O36" s="102" t="s">
        <v>2908</v>
      </c>
      <c r="P36" s="89"/>
      <c r="Q36" s="89"/>
      <c r="R36" s="89"/>
      <c r="S36" s="89"/>
      <c r="T36" s="611"/>
      <c r="U36" s="611"/>
    </row>
    <row r="37" spans="1:27">
      <c r="A37" s="88" t="s">
        <v>703</v>
      </c>
      <c r="B37" s="156">
        <v>0</v>
      </c>
      <c r="C37" s="139">
        <v>0.114</v>
      </c>
      <c r="D37" s="139">
        <v>0.11</v>
      </c>
      <c r="E37" s="139">
        <v>0.11</v>
      </c>
      <c r="F37" s="139">
        <v>0</v>
      </c>
      <c r="G37" s="89" t="s">
        <v>2908</v>
      </c>
      <c r="H37" s="1026">
        <v>9.0999999999999998E-2</v>
      </c>
      <c r="I37" s="102" t="s">
        <v>2908</v>
      </c>
      <c r="J37" s="119">
        <v>0.1</v>
      </c>
      <c r="K37" s="102" t="s">
        <v>2908</v>
      </c>
      <c r="L37" s="119">
        <v>0.12323077903713843</v>
      </c>
      <c r="M37" s="102" t="s">
        <v>2908</v>
      </c>
      <c r="N37" s="119">
        <f>[12]Questionnaire!C88</f>
        <v>0.14000000000000001</v>
      </c>
      <c r="O37" s="102" t="s">
        <v>2908</v>
      </c>
      <c r="P37" s="89"/>
      <c r="Q37" s="89"/>
      <c r="R37" s="89"/>
      <c r="S37" s="89"/>
      <c r="T37" s="611"/>
      <c r="U37" s="611"/>
    </row>
    <row r="38" spans="1:27" ht="15.75">
      <c r="A38" s="88"/>
      <c r="B38" s="89"/>
      <c r="C38" s="89"/>
      <c r="D38" s="89"/>
      <c r="E38" s="89"/>
      <c r="F38" s="89"/>
      <c r="G38" s="89"/>
      <c r="H38" s="102"/>
      <c r="I38" s="102"/>
      <c r="J38" s="102"/>
      <c r="K38" s="102"/>
      <c r="L38" s="132"/>
      <c r="M38" s="102"/>
      <c r="N38" s="102"/>
      <c r="O38" s="102"/>
      <c r="P38" s="89"/>
      <c r="Q38" s="89"/>
      <c r="R38" s="89"/>
      <c r="S38" s="89"/>
      <c r="T38" s="611"/>
      <c r="U38" s="611"/>
    </row>
    <row r="39" spans="1:27" ht="31.5">
      <c r="A39" s="83" t="s">
        <v>67</v>
      </c>
      <c r="B39" s="84">
        <v>2009</v>
      </c>
      <c r="C39" s="84">
        <v>2010</v>
      </c>
      <c r="D39" s="84">
        <v>2011</v>
      </c>
      <c r="E39" s="84" t="s">
        <v>1185</v>
      </c>
      <c r="F39" s="84">
        <v>2012</v>
      </c>
      <c r="G39" s="84" t="s">
        <v>2325</v>
      </c>
      <c r="H39" s="105" t="s">
        <v>2913</v>
      </c>
      <c r="I39" s="105" t="s">
        <v>3553</v>
      </c>
      <c r="J39" s="105" t="s">
        <v>4165</v>
      </c>
      <c r="K39" s="105" t="s">
        <v>4674</v>
      </c>
      <c r="L39" s="105" t="s">
        <v>4675</v>
      </c>
      <c r="M39" s="105" t="s">
        <v>5846</v>
      </c>
      <c r="N39" s="105" t="s">
        <v>6494</v>
      </c>
      <c r="O39" s="127" t="s">
        <v>6914</v>
      </c>
      <c r="P39" s="89"/>
      <c r="Q39" s="89"/>
      <c r="R39" s="89"/>
      <c r="S39" s="89"/>
      <c r="T39" s="611"/>
      <c r="U39" s="611"/>
    </row>
    <row r="40" spans="1:27" ht="30">
      <c r="A40" s="88"/>
      <c r="B40" s="156">
        <v>0</v>
      </c>
      <c r="C40" s="168" t="s">
        <v>113</v>
      </c>
      <c r="D40" s="168" t="s">
        <v>121</v>
      </c>
      <c r="E40" s="168" t="s">
        <v>121</v>
      </c>
      <c r="F40" s="168" t="s">
        <v>121</v>
      </c>
      <c r="G40" s="89" t="s">
        <v>2908</v>
      </c>
      <c r="H40" s="168" t="s">
        <v>121</v>
      </c>
      <c r="I40" s="102" t="s">
        <v>2908</v>
      </c>
      <c r="J40" s="168" t="s">
        <v>121</v>
      </c>
      <c r="K40" s="102" t="s">
        <v>2908</v>
      </c>
      <c r="L40" s="108" t="s">
        <v>121</v>
      </c>
      <c r="M40" s="102" t="s">
        <v>2908</v>
      </c>
      <c r="N40" s="102" t="str">
        <f>[12]Questionnaire!B96</f>
        <v>Less than 5 times per year</v>
      </c>
      <c r="O40" s="102" t="s">
        <v>2908</v>
      </c>
      <c r="P40" s="89"/>
      <c r="Q40" s="89"/>
      <c r="R40" s="89"/>
      <c r="S40" s="89"/>
      <c r="T40" s="611"/>
      <c r="U40" s="611"/>
    </row>
    <row r="41" spans="1:27">
      <c r="A41" s="88"/>
      <c r="B41" s="89"/>
      <c r="C41" s="89"/>
      <c r="D41" s="89"/>
      <c r="E41" s="89"/>
      <c r="F41" s="89"/>
      <c r="G41" s="89"/>
      <c r="H41" s="102"/>
      <c r="I41" s="102"/>
      <c r="J41" s="102"/>
      <c r="K41" s="102"/>
      <c r="L41" s="102"/>
      <c r="M41" s="102"/>
      <c r="N41" s="102"/>
      <c r="O41" s="102"/>
      <c r="P41" s="89"/>
      <c r="Q41" s="89"/>
      <c r="R41" s="89"/>
      <c r="S41" s="89"/>
      <c r="T41" s="611"/>
      <c r="U41" s="611"/>
    </row>
    <row r="42" spans="1:27" ht="15.75">
      <c r="A42" s="88"/>
      <c r="B42" s="89"/>
      <c r="C42" s="89"/>
      <c r="D42" s="89"/>
      <c r="E42" s="89"/>
      <c r="F42" s="89"/>
      <c r="G42" s="89"/>
      <c r="H42" s="102"/>
      <c r="I42" s="102"/>
      <c r="J42" s="102"/>
      <c r="K42" s="102"/>
      <c r="L42" s="132"/>
      <c r="M42" s="102"/>
      <c r="N42" s="102"/>
      <c r="O42" s="102"/>
      <c r="P42" s="89"/>
      <c r="Q42" s="89"/>
      <c r="R42" s="89"/>
      <c r="S42" s="89"/>
      <c r="T42" s="611"/>
      <c r="U42" s="611"/>
    </row>
    <row r="43" spans="1:27" ht="15.75">
      <c r="A43" s="83" t="s">
        <v>94</v>
      </c>
      <c r="B43" s="84">
        <v>2009</v>
      </c>
      <c r="C43" s="84">
        <v>2010</v>
      </c>
      <c r="D43" s="84">
        <v>2011</v>
      </c>
      <c r="E43" s="84" t="s">
        <v>1185</v>
      </c>
      <c r="F43" s="84">
        <v>2012</v>
      </c>
      <c r="G43" s="84" t="s">
        <v>2325</v>
      </c>
      <c r="H43" s="105" t="s">
        <v>2913</v>
      </c>
      <c r="I43" s="105" t="s">
        <v>3553</v>
      </c>
      <c r="J43" s="105" t="s">
        <v>4165</v>
      </c>
      <c r="K43" s="105" t="s">
        <v>4674</v>
      </c>
      <c r="L43" s="105" t="s">
        <v>4675</v>
      </c>
      <c r="M43" s="105" t="s">
        <v>5846</v>
      </c>
      <c r="N43" s="105" t="s">
        <v>6494</v>
      </c>
      <c r="O43" s="127" t="s">
        <v>6914</v>
      </c>
      <c r="P43" s="89"/>
      <c r="Q43" s="89"/>
      <c r="R43" s="89"/>
      <c r="S43" s="89"/>
      <c r="T43" s="611"/>
      <c r="U43" s="611"/>
    </row>
    <row r="44" spans="1:27" ht="30">
      <c r="A44" s="88" t="s">
        <v>66</v>
      </c>
      <c r="B44" s="156">
        <v>0</v>
      </c>
      <c r="C44" s="139">
        <v>5.0000000000000001E-3</v>
      </c>
      <c r="D44" s="139">
        <v>3.0000000000000001E-3</v>
      </c>
      <c r="E44" s="139">
        <v>3.0000000000000001E-3</v>
      </c>
      <c r="F44" s="139" t="s">
        <v>1574</v>
      </c>
      <c r="G44" s="89" t="s">
        <v>2908</v>
      </c>
      <c r="H44" s="1026" t="s">
        <v>1574</v>
      </c>
      <c r="I44" s="102" t="s">
        <v>2908</v>
      </c>
      <c r="J44" s="119" t="s">
        <v>1574</v>
      </c>
      <c r="K44" s="102" t="s">
        <v>2908</v>
      </c>
      <c r="L44" s="139">
        <v>5.0000000000000001E-3</v>
      </c>
      <c r="M44" s="102" t="s">
        <v>2908</v>
      </c>
      <c r="N44" s="102"/>
      <c r="O44" s="120">
        <f>[43]Questionnaire!C126</f>
        <v>5.0000000000000001E-3</v>
      </c>
      <c r="P44" s="89"/>
      <c r="Q44" s="89"/>
      <c r="R44" s="89"/>
      <c r="S44" s="89"/>
      <c r="T44" s="611"/>
      <c r="U44" s="611"/>
    </row>
    <row r="45" spans="1:27">
      <c r="A45" s="126"/>
      <c r="B45" s="125"/>
      <c r="C45" s="125"/>
      <c r="D45" s="125"/>
      <c r="E45" s="125"/>
      <c r="F45" s="125"/>
      <c r="G45" s="125"/>
      <c r="H45" s="121"/>
      <c r="I45" s="121"/>
      <c r="J45" s="121"/>
      <c r="K45" s="121"/>
      <c r="L45" s="102"/>
      <c r="M45" s="102"/>
      <c r="N45" s="102"/>
      <c r="O45" s="102"/>
      <c r="P45" s="89"/>
      <c r="Q45" s="89"/>
      <c r="R45" s="89"/>
      <c r="S45" s="89"/>
      <c r="T45" s="611"/>
      <c r="U45" s="611"/>
    </row>
    <row r="46" spans="1:27">
      <c r="A46" s="126"/>
      <c r="B46" s="89"/>
      <c r="C46" s="89"/>
      <c r="D46" s="89"/>
      <c r="E46" s="89"/>
      <c r="F46" s="89"/>
      <c r="G46" s="89"/>
      <c r="H46" s="102"/>
      <c r="I46" s="102"/>
      <c r="J46" s="102"/>
      <c r="K46" s="102"/>
      <c r="L46" s="102"/>
      <c r="M46" s="102"/>
      <c r="N46" s="102"/>
      <c r="O46" s="102"/>
      <c r="P46" s="89"/>
      <c r="Q46" s="89"/>
      <c r="R46" s="89"/>
      <c r="S46" s="89"/>
      <c r="T46" s="611"/>
      <c r="U46" s="611"/>
    </row>
    <row r="47" spans="1:27">
      <c r="A47" s="126"/>
      <c r="B47" s="89"/>
      <c r="C47" s="89"/>
      <c r="D47" s="89"/>
      <c r="E47" s="89"/>
      <c r="F47" s="89"/>
      <c r="G47" s="89"/>
      <c r="H47" s="102"/>
      <c r="I47" s="102"/>
      <c r="J47" s="102"/>
      <c r="K47" s="102"/>
      <c r="L47" s="102"/>
      <c r="M47" s="102"/>
      <c r="N47" s="102"/>
      <c r="O47" s="102"/>
      <c r="P47" s="89"/>
      <c r="Q47" s="89"/>
      <c r="R47" s="89"/>
      <c r="S47" s="89"/>
      <c r="T47" s="611"/>
      <c r="U47" s="611"/>
    </row>
    <row r="48" spans="1:27" ht="31.5">
      <c r="A48" s="83" t="s">
        <v>2288</v>
      </c>
      <c r="B48" s="84">
        <v>2009</v>
      </c>
      <c r="C48" s="84">
        <v>2010</v>
      </c>
      <c r="D48" s="84">
        <v>2011</v>
      </c>
      <c r="E48" s="84" t="s">
        <v>2933</v>
      </c>
      <c r="F48" s="84" t="s">
        <v>2915</v>
      </c>
      <c r="G48" s="84" t="s">
        <v>2934</v>
      </c>
      <c r="H48" s="105" t="s">
        <v>2917</v>
      </c>
      <c r="I48" s="105" t="s">
        <v>2935</v>
      </c>
      <c r="J48" s="105" t="s">
        <v>2919</v>
      </c>
      <c r="K48" s="105" t="s">
        <v>2936</v>
      </c>
      <c r="L48" s="105" t="s">
        <v>2921</v>
      </c>
      <c r="M48" s="105" t="s">
        <v>3572</v>
      </c>
      <c r="N48" s="105" t="s">
        <v>3556</v>
      </c>
      <c r="O48" s="105" t="s">
        <v>5363</v>
      </c>
      <c r="P48" s="105" t="s">
        <v>4168</v>
      </c>
      <c r="Q48" s="105" t="s">
        <v>5188</v>
      </c>
      <c r="R48" s="105" t="s">
        <v>5169</v>
      </c>
      <c r="S48" s="84" t="s">
        <v>5189</v>
      </c>
      <c r="T48" s="906" t="s">
        <v>5171</v>
      </c>
      <c r="U48" s="105" t="s">
        <v>5872</v>
      </c>
      <c r="V48" s="105" t="s">
        <v>5848</v>
      </c>
      <c r="W48" s="1368"/>
      <c r="X48" s="105" t="s">
        <v>6637</v>
      </c>
      <c r="Y48" s="105" t="s">
        <v>5877</v>
      </c>
      <c r="Z48" s="127" t="s">
        <v>7052</v>
      </c>
      <c r="AA48" s="127" t="s">
        <v>6919</v>
      </c>
    </row>
    <row r="49" spans="1:27" ht="45">
      <c r="A49" s="88" t="s">
        <v>46</v>
      </c>
      <c r="B49" s="1062">
        <v>0</v>
      </c>
      <c r="C49" s="1075">
        <v>1329467.5</v>
      </c>
      <c r="D49" s="1075">
        <v>1253160</v>
      </c>
      <c r="E49" s="206">
        <v>297634.78999999998</v>
      </c>
      <c r="F49" s="1062">
        <v>384243.20939839917</v>
      </c>
      <c r="G49" s="206">
        <v>0</v>
      </c>
      <c r="H49" s="1063">
        <v>0</v>
      </c>
      <c r="I49" s="207">
        <v>135000</v>
      </c>
      <c r="J49" s="1063">
        <v>181232.38018525977</v>
      </c>
      <c r="K49" s="207">
        <v>211000</v>
      </c>
      <c r="L49" s="1063">
        <v>289954.6516421602</v>
      </c>
      <c r="M49" s="207">
        <v>40000</v>
      </c>
      <c r="N49" s="1063">
        <v>54607.508532423206</v>
      </c>
      <c r="O49" s="207">
        <v>234000</v>
      </c>
      <c r="P49" s="1074">
        <v>285679.40422414843</v>
      </c>
      <c r="Q49" s="207">
        <v>56100</v>
      </c>
      <c r="R49" s="1074">
        <v>62588</v>
      </c>
      <c r="S49" s="449">
        <v>50010</v>
      </c>
      <c r="T49" s="1073">
        <v>56191.011235955055</v>
      </c>
      <c r="U49" s="207">
        <v>0</v>
      </c>
      <c r="V49" s="1074">
        <v>0</v>
      </c>
      <c r="W49" s="107" t="s">
        <v>6592</v>
      </c>
      <c r="X49" s="207">
        <f>[12]Questionnaire!D108</f>
        <v>241783.62</v>
      </c>
      <c r="Y49" s="1074">
        <f>[12]Questionnaire!E108</f>
        <v>256290.6372</v>
      </c>
      <c r="Z49" s="207">
        <f>[43]Questionnaire!C79</f>
        <v>260572.19</v>
      </c>
      <c r="AA49" s="1074">
        <f>[43]Questionnaire!D79</f>
        <v>307475.18419999996</v>
      </c>
    </row>
    <row r="50" spans="1:27" ht="30">
      <c r="A50" s="88" t="s">
        <v>47</v>
      </c>
      <c r="B50" s="1062">
        <v>0</v>
      </c>
      <c r="C50" s="1075">
        <v>3323668.75</v>
      </c>
      <c r="D50" s="1075">
        <v>278480</v>
      </c>
      <c r="E50" s="206">
        <v>495651.14</v>
      </c>
      <c r="F50" s="1062">
        <v>639880.11877097865</v>
      </c>
      <c r="G50" s="206">
        <v>0</v>
      </c>
      <c r="H50" s="1063">
        <v>0</v>
      </c>
      <c r="I50" s="207">
        <v>231000</v>
      </c>
      <c r="J50" s="1063">
        <v>310108.73942811118</v>
      </c>
      <c r="K50" s="207">
        <v>282000</v>
      </c>
      <c r="L50" s="1063">
        <v>387522.33063075441</v>
      </c>
      <c r="M50" s="207">
        <v>140000</v>
      </c>
      <c r="N50" s="1063">
        <v>191126.27986348121</v>
      </c>
      <c r="O50" s="207">
        <v>188000</v>
      </c>
      <c r="P50" s="1074">
        <v>229520.20510316201</v>
      </c>
      <c r="Q50" s="207">
        <v>54200</v>
      </c>
      <c r="R50" s="1074">
        <v>60468</v>
      </c>
      <c r="S50" s="449">
        <v>255100</v>
      </c>
      <c r="T50" s="1073">
        <v>286629.21348314604</v>
      </c>
      <c r="U50" s="207">
        <v>20300</v>
      </c>
      <c r="V50" s="1074">
        <v>22330</v>
      </c>
      <c r="W50" s="107" t="s">
        <v>6593</v>
      </c>
      <c r="X50" s="207">
        <f>[12]Questionnaire!D109</f>
        <v>754575.2</v>
      </c>
      <c r="Y50" s="1074">
        <f>[12]Questionnaire!E109</f>
        <v>799849.71199999994</v>
      </c>
      <c r="Z50" s="207">
        <f>[43]Questionnaire!C80</f>
        <v>7504.18</v>
      </c>
      <c r="AA50" s="1074">
        <f>[43]Questionnaire!D80</f>
        <v>8854.9323999999997</v>
      </c>
    </row>
    <row r="51" spans="1:27">
      <c r="A51" s="88" t="s">
        <v>48</v>
      </c>
      <c r="B51" s="1062">
        <v>0</v>
      </c>
      <c r="C51" s="1075">
        <v>0</v>
      </c>
      <c r="D51" s="1075">
        <v>0</v>
      </c>
      <c r="E51" s="206">
        <v>0</v>
      </c>
      <c r="F51" s="1062">
        <v>0</v>
      </c>
      <c r="G51" s="206">
        <v>0</v>
      </c>
      <c r="H51" s="1063">
        <v>0</v>
      </c>
      <c r="I51" s="207">
        <v>0</v>
      </c>
      <c r="J51" s="1063">
        <v>0</v>
      </c>
      <c r="K51" s="207">
        <v>0</v>
      </c>
      <c r="L51" s="1063">
        <v>0</v>
      </c>
      <c r="M51" s="207">
        <v>0</v>
      </c>
      <c r="N51" s="1063">
        <v>0</v>
      </c>
      <c r="O51" s="207">
        <v>0</v>
      </c>
      <c r="P51" s="1074">
        <v>0</v>
      </c>
      <c r="Q51" s="207">
        <v>0</v>
      </c>
      <c r="R51" s="1074">
        <v>0</v>
      </c>
      <c r="S51" s="449" t="s">
        <v>1530</v>
      </c>
      <c r="T51" s="1073" t="s">
        <v>1530</v>
      </c>
      <c r="U51" s="207" t="s">
        <v>1530</v>
      </c>
      <c r="V51" s="1074" t="s">
        <v>1530</v>
      </c>
      <c r="W51" s="107" t="s">
        <v>5190</v>
      </c>
      <c r="X51" s="207">
        <f>[12]Questionnaire!D110</f>
        <v>0</v>
      </c>
      <c r="Y51" s="1074">
        <f>[12]Questionnaire!E110</f>
        <v>0</v>
      </c>
      <c r="Z51" s="207">
        <f>[43]Questionnaire!C81</f>
        <v>0</v>
      </c>
      <c r="AA51" s="1074">
        <f>[43]Questionnaire!D81</f>
        <v>0</v>
      </c>
    </row>
    <row r="52" spans="1:27">
      <c r="A52" s="88" t="s">
        <v>50</v>
      </c>
      <c r="B52" s="1062">
        <v>0</v>
      </c>
      <c r="C52" s="1075">
        <v>0</v>
      </c>
      <c r="D52" s="1075">
        <v>278480</v>
      </c>
      <c r="E52" s="206">
        <v>45182.67</v>
      </c>
      <c r="F52" s="1062">
        <v>58330.325329202169</v>
      </c>
      <c r="G52" s="206">
        <v>0</v>
      </c>
      <c r="H52" s="1063">
        <v>0</v>
      </c>
      <c r="I52" s="207">
        <v>19000</v>
      </c>
      <c r="J52" s="1063">
        <v>25506.779433481002</v>
      </c>
      <c r="K52" s="207">
        <v>157000</v>
      </c>
      <c r="L52" s="1063">
        <v>215748.24790435619</v>
      </c>
      <c r="M52" s="207">
        <v>160000</v>
      </c>
      <c r="N52" s="1063">
        <v>218430.03412969282</v>
      </c>
      <c r="O52" s="207">
        <v>429000</v>
      </c>
      <c r="P52" s="1074">
        <v>523745.57441093877</v>
      </c>
      <c r="Q52" s="207">
        <v>70100</v>
      </c>
      <c r="R52" s="1074">
        <v>78207</v>
      </c>
      <c r="S52" s="449">
        <v>75000</v>
      </c>
      <c r="T52" s="1073">
        <v>84269.66292134831</v>
      </c>
      <c r="U52" s="207">
        <v>30505</v>
      </c>
      <c r="V52" s="1074">
        <v>33556</v>
      </c>
      <c r="W52" s="107" t="s">
        <v>6594</v>
      </c>
      <c r="X52" s="207">
        <f>[12]Questionnaire!D111</f>
        <v>3000000</v>
      </c>
      <c r="Y52" s="1074">
        <f>[12]Questionnaire!E111</f>
        <v>3180000</v>
      </c>
      <c r="Z52" s="207">
        <f>[43]Questionnaire!C82</f>
        <v>0</v>
      </c>
      <c r="AA52" s="1074">
        <f>[43]Questionnaire!D82</f>
        <v>0</v>
      </c>
    </row>
    <row r="53" spans="1:27">
      <c r="A53" s="88" t="s">
        <v>51</v>
      </c>
      <c r="B53" s="1062">
        <v>0</v>
      </c>
      <c r="C53" s="1075">
        <v>0</v>
      </c>
      <c r="D53" s="1075">
        <v>0</v>
      </c>
      <c r="E53" s="206">
        <v>0</v>
      </c>
      <c r="F53" s="1062">
        <v>0</v>
      </c>
      <c r="G53" s="206">
        <v>0</v>
      </c>
      <c r="H53" s="1063">
        <v>0</v>
      </c>
      <c r="I53" s="207">
        <v>0</v>
      </c>
      <c r="J53" s="1063">
        <v>0</v>
      </c>
      <c r="K53" s="207">
        <v>0</v>
      </c>
      <c r="L53" s="1063">
        <v>0</v>
      </c>
      <c r="M53" s="207">
        <v>0</v>
      </c>
      <c r="N53" s="1063">
        <v>0</v>
      </c>
      <c r="O53" s="207">
        <v>0</v>
      </c>
      <c r="P53" s="1074">
        <v>0</v>
      </c>
      <c r="Q53" s="207">
        <v>0</v>
      </c>
      <c r="R53" s="1074">
        <v>0</v>
      </c>
      <c r="S53" s="449" t="s">
        <v>1530</v>
      </c>
      <c r="T53" s="1073" t="s">
        <v>1530</v>
      </c>
      <c r="U53" s="207" t="s">
        <v>1530</v>
      </c>
      <c r="V53" s="1074" t="s">
        <v>1530</v>
      </c>
      <c r="W53" s="107" t="s">
        <v>6500</v>
      </c>
      <c r="X53" s="207">
        <f>[12]Questionnaire!D112</f>
        <v>300000</v>
      </c>
      <c r="Y53" s="1074">
        <f>[12]Questionnaire!E112</f>
        <v>318000</v>
      </c>
      <c r="Z53" s="207">
        <f>[43]Questionnaire!C83</f>
        <v>0</v>
      </c>
      <c r="AA53" s="1074">
        <f>[43]Questionnaire!D83</f>
        <v>0</v>
      </c>
    </row>
    <row r="54" spans="1:27">
      <c r="A54" s="88" t="s">
        <v>5190</v>
      </c>
      <c r="B54" s="1062"/>
      <c r="C54" s="1075"/>
      <c r="D54" s="1075"/>
      <c r="E54" s="206"/>
      <c r="F54" s="1062"/>
      <c r="G54" s="206"/>
      <c r="H54" s="1063"/>
      <c r="I54" s="207"/>
      <c r="J54" s="1063"/>
      <c r="K54" s="207"/>
      <c r="L54" s="1063"/>
      <c r="M54" s="207"/>
      <c r="N54" s="1063"/>
      <c r="O54" s="207"/>
      <c r="P54" s="1074"/>
      <c r="Q54" s="207"/>
      <c r="R54" s="1074"/>
      <c r="S54" s="449">
        <v>0</v>
      </c>
      <c r="T54" s="1073">
        <v>0</v>
      </c>
      <c r="U54" s="207">
        <v>0</v>
      </c>
      <c r="V54" s="1074">
        <v>0</v>
      </c>
      <c r="W54" s="107" t="s">
        <v>49</v>
      </c>
      <c r="X54" s="207">
        <f>[12]Questionnaire!D113</f>
        <v>5700</v>
      </c>
      <c r="Y54" s="1074">
        <f>[12]Questionnaire!E113</f>
        <v>6042</v>
      </c>
      <c r="Z54" s="207">
        <f>[43]Questionnaire!C84</f>
        <v>85791</v>
      </c>
      <c r="AA54" s="1074">
        <f>[43]Questionnaire!D84</f>
        <v>101233.37999999999</v>
      </c>
    </row>
    <row r="55" spans="1:27">
      <c r="A55" s="88" t="s">
        <v>5177</v>
      </c>
      <c r="B55" s="1062"/>
      <c r="C55" s="1075"/>
      <c r="D55" s="1075"/>
      <c r="E55" s="206"/>
      <c r="F55" s="1062"/>
      <c r="G55" s="206"/>
      <c r="H55" s="1063"/>
      <c r="I55" s="207"/>
      <c r="J55" s="1063"/>
      <c r="K55" s="207"/>
      <c r="L55" s="1063"/>
      <c r="M55" s="207"/>
      <c r="N55" s="1063"/>
      <c r="O55" s="207"/>
      <c r="P55" s="1074"/>
      <c r="Q55" s="207"/>
      <c r="R55" s="1074"/>
      <c r="S55" s="449">
        <v>0</v>
      </c>
      <c r="T55" s="1073">
        <v>0</v>
      </c>
      <c r="U55" s="207">
        <v>0</v>
      </c>
      <c r="V55" s="1074">
        <v>0</v>
      </c>
      <c r="W55" s="107"/>
      <c r="X55" s="207">
        <f>[12]Questionnaire!D114</f>
        <v>0</v>
      </c>
      <c r="Y55" s="1074">
        <f>[12]Questionnaire!E114</f>
        <v>0</v>
      </c>
      <c r="Z55" s="207">
        <f>[12]Questionnaire!F114</f>
        <v>0</v>
      </c>
      <c r="AA55" s="1074">
        <f>[12]Questionnaire!G114</f>
        <v>0</v>
      </c>
    </row>
    <row r="56" spans="1:27">
      <c r="A56" s="88" t="s">
        <v>49</v>
      </c>
      <c r="B56" s="1062">
        <v>0</v>
      </c>
      <c r="C56" s="1075">
        <v>0</v>
      </c>
      <c r="D56" s="1075">
        <v>0</v>
      </c>
      <c r="E56" s="206">
        <v>25401.3</v>
      </c>
      <c r="F56" s="1062">
        <v>32792.796281951974</v>
      </c>
      <c r="G56" s="206">
        <v>0</v>
      </c>
      <c r="H56" s="1063">
        <v>0</v>
      </c>
      <c r="I56" s="207">
        <v>0</v>
      </c>
      <c r="J56" s="1063">
        <v>0</v>
      </c>
      <c r="K56" s="207">
        <v>0</v>
      </c>
      <c r="L56" s="1063">
        <v>0</v>
      </c>
      <c r="M56" s="207">
        <v>0</v>
      </c>
      <c r="N56" s="1063">
        <v>0</v>
      </c>
      <c r="O56" s="207">
        <v>0</v>
      </c>
      <c r="P56" s="1074">
        <v>0</v>
      </c>
      <c r="Q56" s="207">
        <v>47100</v>
      </c>
      <c r="R56" s="1074">
        <v>52547</v>
      </c>
      <c r="S56" s="449">
        <v>0</v>
      </c>
      <c r="T56" s="1073">
        <v>0</v>
      </c>
      <c r="U56" s="207">
        <v>845</v>
      </c>
      <c r="V56" s="1074">
        <v>930</v>
      </c>
      <c r="W56" s="107"/>
      <c r="X56" s="207">
        <f>[12]Questionnaire!D115</f>
        <v>0</v>
      </c>
      <c r="Y56" s="1074">
        <f>[12]Questionnaire!E115</f>
        <v>0</v>
      </c>
      <c r="Z56" s="207">
        <f>[12]Questionnaire!F115</f>
        <v>0</v>
      </c>
      <c r="AA56" s="1074">
        <f>[12]Questionnaire!G115</f>
        <v>0</v>
      </c>
    </row>
    <row r="57" spans="1:27">
      <c r="A57" s="88" t="s">
        <v>479</v>
      </c>
      <c r="B57" s="1062">
        <v>0</v>
      </c>
      <c r="C57" s="1075">
        <v>0</v>
      </c>
      <c r="D57" s="1075">
        <v>3202520</v>
      </c>
      <c r="E57" s="206">
        <v>863869.9</v>
      </c>
      <c r="F57" s="1062">
        <v>1115246.4497805319</v>
      </c>
      <c r="G57" s="206">
        <v>0</v>
      </c>
      <c r="H57" s="1063">
        <v>0</v>
      </c>
      <c r="I57" s="207">
        <v>385000</v>
      </c>
      <c r="J57" s="1063">
        <v>516847.8990468519</v>
      </c>
      <c r="K57" s="207">
        <v>650000</v>
      </c>
      <c r="L57" s="1063">
        <v>893225.23017727083</v>
      </c>
      <c r="M57" s="207">
        <v>340000</v>
      </c>
      <c r="N57" s="1063">
        <v>464163.82252559724</v>
      </c>
      <c r="O57" s="207">
        <v>851000</v>
      </c>
      <c r="P57" s="1074">
        <v>1038945.1837382492</v>
      </c>
      <c r="Q57" s="207">
        <v>227500</v>
      </c>
      <c r="R57" s="1074">
        <v>253810</v>
      </c>
      <c r="S57" s="449">
        <v>380110</v>
      </c>
      <c r="T57" s="1073">
        <v>427089.88764044945</v>
      </c>
      <c r="U57" s="207">
        <v>51650</v>
      </c>
      <c r="V57" s="1074">
        <v>56815</v>
      </c>
      <c r="W57" s="107" t="s">
        <v>479</v>
      </c>
      <c r="X57" s="207">
        <f>SUM(X49:X56)</f>
        <v>4302058.82</v>
      </c>
      <c r="Y57" s="1074">
        <f>SUM(Y49:Y56)</f>
        <v>4560182.3492000001</v>
      </c>
      <c r="Z57" s="207">
        <f>[43]Questionnaire!C90</f>
        <v>353867.37</v>
      </c>
      <c r="AA57" s="1074">
        <f>[43]Questionnaire!D90</f>
        <v>417563.49659999995</v>
      </c>
    </row>
    <row r="58" spans="1:27">
      <c r="A58" s="126"/>
      <c r="B58" s="146"/>
      <c r="C58" s="125"/>
      <c r="D58" s="125"/>
      <c r="E58" s="125"/>
      <c r="F58" s="125"/>
      <c r="G58" s="125"/>
      <c r="H58" s="121"/>
      <c r="I58" s="121"/>
      <c r="J58" s="121"/>
      <c r="K58" s="121"/>
      <c r="L58" s="102"/>
      <c r="M58" s="102"/>
      <c r="N58" s="102"/>
      <c r="O58" s="102"/>
      <c r="P58" s="89"/>
      <c r="Q58" s="89"/>
      <c r="R58" s="89"/>
      <c r="S58" s="89"/>
      <c r="U58" s="611"/>
    </row>
    <row r="59" spans="1:27" ht="15.75">
      <c r="A59" s="83"/>
      <c r="B59" s="1460">
        <v>2010</v>
      </c>
      <c r="C59" s="1460"/>
      <c r="D59" s="1460">
        <v>2011</v>
      </c>
      <c r="E59" s="1460"/>
      <c r="F59" s="1460" t="s">
        <v>1185</v>
      </c>
      <c r="G59" s="1460"/>
      <c r="H59" s="1464">
        <v>2012</v>
      </c>
      <c r="I59" s="1464"/>
      <c r="J59" s="1464" t="s">
        <v>2325</v>
      </c>
      <c r="K59" s="1464"/>
      <c r="L59" s="1464" t="s">
        <v>2913</v>
      </c>
      <c r="M59" s="1464"/>
      <c r="N59" s="1464" t="s">
        <v>3553</v>
      </c>
      <c r="O59" s="1464"/>
      <c r="P59" s="1464" t="s">
        <v>4165</v>
      </c>
      <c r="Q59" s="1464"/>
      <c r="R59" s="1464" t="s">
        <v>4674</v>
      </c>
      <c r="S59" s="1464"/>
      <c r="T59" s="1465" t="s">
        <v>4675</v>
      </c>
      <c r="U59" s="1463"/>
      <c r="V59" s="1464" t="s">
        <v>5846</v>
      </c>
      <c r="W59" s="1464"/>
      <c r="X59" s="1464" t="s">
        <v>6494</v>
      </c>
      <c r="Y59" s="1464"/>
      <c r="Z59" s="1472" t="s">
        <v>6914</v>
      </c>
      <c r="AA59" s="1472"/>
    </row>
    <row r="60" spans="1:27" ht="15.75">
      <c r="A60" s="83" t="s">
        <v>2326</v>
      </c>
      <c r="B60" s="781" t="s">
        <v>95</v>
      </c>
      <c r="C60" s="781" t="s">
        <v>96</v>
      </c>
      <c r="D60" s="781" t="s">
        <v>95</v>
      </c>
      <c r="E60" s="781" t="s">
        <v>96</v>
      </c>
      <c r="F60" s="781" t="s">
        <v>95</v>
      </c>
      <c r="G60" s="781" t="s">
        <v>96</v>
      </c>
      <c r="H60" s="782" t="s">
        <v>95</v>
      </c>
      <c r="I60" s="782" t="s">
        <v>96</v>
      </c>
      <c r="J60" s="782" t="s">
        <v>95</v>
      </c>
      <c r="K60" s="782" t="s">
        <v>96</v>
      </c>
      <c r="L60" s="782" t="s">
        <v>95</v>
      </c>
      <c r="M60" s="782" t="s">
        <v>96</v>
      </c>
      <c r="N60" s="782" t="s">
        <v>95</v>
      </c>
      <c r="O60" s="782" t="s">
        <v>96</v>
      </c>
      <c r="P60" s="782" t="s">
        <v>95</v>
      </c>
      <c r="Q60" s="782" t="s">
        <v>96</v>
      </c>
      <c r="R60" s="782" t="s">
        <v>95</v>
      </c>
      <c r="S60" s="782" t="s">
        <v>96</v>
      </c>
      <c r="T60" s="1350" t="s">
        <v>95</v>
      </c>
      <c r="U60" s="1351" t="s">
        <v>96</v>
      </c>
      <c r="V60" s="1349" t="s">
        <v>95</v>
      </c>
      <c r="W60" s="1349" t="s">
        <v>96</v>
      </c>
      <c r="X60" s="1349" t="s">
        <v>95</v>
      </c>
      <c r="Y60" s="1349" t="s">
        <v>96</v>
      </c>
      <c r="Z60" s="785" t="s">
        <v>95</v>
      </c>
      <c r="AA60" s="785" t="s">
        <v>96</v>
      </c>
    </row>
    <row r="61" spans="1:27">
      <c r="A61" s="88" t="s">
        <v>2922</v>
      </c>
      <c r="B61" s="183">
        <v>0</v>
      </c>
      <c r="C61" s="867">
        <v>0</v>
      </c>
      <c r="D61" s="183">
        <v>0</v>
      </c>
      <c r="E61" s="867">
        <v>0</v>
      </c>
      <c r="F61" s="183">
        <v>0</v>
      </c>
      <c r="G61" s="867">
        <v>0</v>
      </c>
      <c r="H61" s="122">
        <v>0</v>
      </c>
      <c r="I61" s="883">
        <v>0</v>
      </c>
      <c r="J61" s="122" t="s">
        <v>449</v>
      </c>
      <c r="K61" s="883" t="s">
        <v>209</v>
      </c>
      <c r="L61" s="122" t="s">
        <v>3128</v>
      </c>
      <c r="M61" s="883" t="s">
        <v>1071</v>
      </c>
      <c r="N61" s="612" t="s">
        <v>1059</v>
      </c>
      <c r="O61" s="883" t="s">
        <v>209</v>
      </c>
      <c r="P61" s="612" t="s">
        <v>4446</v>
      </c>
      <c r="Q61" s="884" t="s">
        <v>320</v>
      </c>
      <c r="R61" s="612" t="s">
        <v>4731</v>
      </c>
      <c r="S61" s="612" t="s">
        <v>320</v>
      </c>
      <c r="T61" s="1014" t="s">
        <v>971</v>
      </c>
      <c r="U61" s="1013" t="s">
        <v>137</v>
      </c>
      <c r="V61" s="81" t="str">
        <f>[42]Questionnaire!C86</f>
        <v>Sparkassenverband</v>
      </c>
      <c r="W61" s="81" t="str">
        <f>[42]Questionnaire!D86</f>
        <v>Financial</v>
      </c>
      <c r="X61" s="81" t="str">
        <f>[12]Questionnaire!C140</f>
        <v>Hosta Group</v>
      </c>
      <c r="Y61" s="81" t="str">
        <f>[12]Questionnaire!D140</f>
        <v>Food</v>
      </c>
      <c r="Z61" s="81" t="str">
        <f>[43]Questionnaire!C110</f>
        <v>Instagram</v>
      </c>
      <c r="AA61" s="81" t="str">
        <f>[43]Questionnaire!D110</f>
        <v>Media</v>
      </c>
    </row>
    <row r="62" spans="1:27">
      <c r="A62" s="88" t="s">
        <v>2923</v>
      </c>
      <c r="B62" s="183">
        <v>0</v>
      </c>
      <c r="C62" s="867">
        <v>0</v>
      </c>
      <c r="D62" s="183">
        <v>0</v>
      </c>
      <c r="E62" s="867">
        <v>0</v>
      </c>
      <c r="F62" s="183">
        <v>0</v>
      </c>
      <c r="G62" s="867">
        <v>0</v>
      </c>
      <c r="H62" s="122">
        <v>0</v>
      </c>
      <c r="I62" s="883">
        <v>0</v>
      </c>
      <c r="J62" s="122" t="s">
        <v>2455</v>
      </c>
      <c r="K62" s="883" t="s">
        <v>320</v>
      </c>
      <c r="L62" s="122" t="s">
        <v>3206</v>
      </c>
      <c r="M62" s="883" t="s">
        <v>3207</v>
      </c>
      <c r="N62" s="612" t="s">
        <v>3686</v>
      </c>
      <c r="O62" s="883" t="s">
        <v>447</v>
      </c>
      <c r="P62" s="612" t="s">
        <v>3101</v>
      </c>
      <c r="Q62" s="884" t="s">
        <v>709</v>
      </c>
      <c r="R62" s="612" t="s">
        <v>5364</v>
      </c>
      <c r="S62" s="612" t="s">
        <v>447</v>
      </c>
      <c r="T62" s="1014" t="s">
        <v>4730</v>
      </c>
      <c r="U62" s="1013" t="s">
        <v>671</v>
      </c>
      <c r="V62" s="81" t="str">
        <f>[42]Questionnaire!C87</f>
        <v>Verlagsgruppe Oetinger</v>
      </c>
      <c r="W62" s="81" t="str">
        <f>[42]Questionnaire!D87</f>
        <v>Book</v>
      </c>
      <c r="X62" s="81" t="str">
        <f>[12]Questionnaire!C141</f>
        <v>Reemtsma</v>
      </c>
      <c r="Y62" s="81" t="str">
        <f>[12]Questionnaire!D141</f>
        <v>Cigarette</v>
      </c>
      <c r="Z62" s="81" t="str">
        <f>[43]Questionnaire!C111</f>
        <v>HomeAway</v>
      </c>
      <c r="AA62" s="81" t="str">
        <f>[43]Questionnaire!D111</f>
        <v>Travel</v>
      </c>
    </row>
    <row r="63" spans="1:27" ht="30">
      <c r="A63" s="88" t="s">
        <v>2924</v>
      </c>
      <c r="B63" s="183">
        <v>0</v>
      </c>
      <c r="C63" s="867">
        <v>0</v>
      </c>
      <c r="D63" s="183">
        <v>0</v>
      </c>
      <c r="E63" s="867">
        <v>0</v>
      </c>
      <c r="F63" s="183">
        <v>0</v>
      </c>
      <c r="G63" s="867">
        <v>0</v>
      </c>
      <c r="H63" s="122">
        <v>0</v>
      </c>
      <c r="I63" s="883">
        <v>0</v>
      </c>
      <c r="J63" s="122" t="s">
        <v>2456</v>
      </c>
      <c r="K63" s="883" t="s">
        <v>320</v>
      </c>
      <c r="L63" s="122" t="s">
        <v>3208</v>
      </c>
      <c r="M63" s="883" t="s">
        <v>1007</v>
      </c>
      <c r="N63" s="612" t="s">
        <v>1880</v>
      </c>
      <c r="O63" s="883" t="s">
        <v>447</v>
      </c>
      <c r="P63" s="612" t="s">
        <v>1059</v>
      </c>
      <c r="Q63" s="884" t="s">
        <v>209</v>
      </c>
      <c r="R63" s="612" t="s">
        <v>5365</v>
      </c>
      <c r="S63" s="612" t="s">
        <v>671</v>
      </c>
      <c r="T63" s="1014" t="s">
        <v>4731</v>
      </c>
      <c r="U63" s="1013" t="s">
        <v>320</v>
      </c>
      <c r="V63" s="81" t="str">
        <f>[42]Questionnaire!C88</f>
        <v>Rowohlt Verlag</v>
      </c>
      <c r="W63" s="81" t="str">
        <f>[42]Questionnaire!D88</f>
        <v>Book</v>
      </c>
      <c r="X63" s="81" t="str">
        <f>[12]Questionnaire!C142</f>
        <v>Pohl Boskamp</v>
      </c>
      <c r="Y63" s="81" t="str">
        <f>[12]Questionnaire!D142</f>
        <v>Medical</v>
      </c>
      <c r="Z63" s="81" t="str">
        <f>[43]Questionnaire!C112</f>
        <v>Lego</v>
      </c>
      <c r="AA63" s="81" t="str">
        <f>[43]Questionnaire!D112</f>
        <v>Toys</v>
      </c>
    </row>
    <row r="64" spans="1:27">
      <c r="A64" s="88" t="s">
        <v>2925</v>
      </c>
      <c r="B64" s="183">
        <v>0</v>
      </c>
      <c r="C64" s="867">
        <v>0</v>
      </c>
      <c r="D64" s="183">
        <v>0</v>
      </c>
      <c r="E64" s="867">
        <v>0</v>
      </c>
      <c r="F64" s="183">
        <v>0</v>
      </c>
      <c r="G64" s="867">
        <v>0</v>
      </c>
      <c r="H64" s="122">
        <v>0</v>
      </c>
      <c r="I64" s="883">
        <v>0</v>
      </c>
      <c r="J64" s="122" t="s">
        <v>2457</v>
      </c>
      <c r="K64" s="883" t="s">
        <v>2726</v>
      </c>
      <c r="L64" s="122" t="s">
        <v>2457</v>
      </c>
      <c r="M64" s="883" t="s">
        <v>671</v>
      </c>
      <c r="N64" s="612" t="s">
        <v>573</v>
      </c>
      <c r="O64" s="883" t="s">
        <v>535</v>
      </c>
      <c r="P64" s="612" t="s">
        <v>4447</v>
      </c>
      <c r="Q64" s="884" t="s">
        <v>709</v>
      </c>
      <c r="R64" s="612" t="s">
        <v>5366</v>
      </c>
      <c r="S64" s="612" t="s">
        <v>1655</v>
      </c>
      <c r="T64" s="1014" t="s">
        <v>4732</v>
      </c>
      <c r="U64" s="1013" t="s">
        <v>137</v>
      </c>
      <c r="V64" s="81" t="str">
        <f>[42]Questionnaire!C89</f>
        <v>Ullstein Buchverlag</v>
      </c>
      <c r="W64" s="81" t="str">
        <f>[42]Questionnaire!D89</f>
        <v>Book</v>
      </c>
      <c r="X64" s="81" t="str">
        <f>[12]Questionnaire!C143</f>
        <v>Mars - Pedigree</v>
      </c>
      <c r="Y64" s="81" t="str">
        <f>[12]Questionnaire!D143</f>
        <v>Food</v>
      </c>
      <c r="Z64" s="81" t="str">
        <f>[43]Questionnaire!C113</f>
        <v>Fischer Verlag</v>
      </c>
      <c r="AA64" s="81" t="str">
        <f>[43]Questionnaire!D113</f>
        <v>Books</v>
      </c>
    </row>
    <row r="65" spans="1:27" ht="30">
      <c r="A65" s="88" t="s">
        <v>2926</v>
      </c>
      <c r="B65" s="183">
        <v>0</v>
      </c>
      <c r="C65" s="867">
        <v>0</v>
      </c>
      <c r="D65" s="183">
        <v>0</v>
      </c>
      <c r="E65" s="867">
        <v>0</v>
      </c>
      <c r="F65" s="183">
        <v>0</v>
      </c>
      <c r="G65" s="867">
        <v>0</v>
      </c>
      <c r="H65" s="122">
        <v>0</v>
      </c>
      <c r="I65" s="883">
        <v>0</v>
      </c>
      <c r="J65" s="122" t="s">
        <v>2458</v>
      </c>
      <c r="K65" s="883" t="s">
        <v>2727</v>
      </c>
      <c r="L65" s="122" t="s">
        <v>2459</v>
      </c>
      <c r="M65" s="883" t="s">
        <v>3209</v>
      </c>
      <c r="N65" s="612" t="s">
        <v>3687</v>
      </c>
      <c r="O65" s="883" t="s">
        <v>533</v>
      </c>
      <c r="P65" s="612" t="s">
        <v>4448</v>
      </c>
      <c r="Q65" s="884" t="s">
        <v>709</v>
      </c>
      <c r="R65" s="612" t="s">
        <v>5367</v>
      </c>
      <c r="S65" s="612" t="s">
        <v>671</v>
      </c>
      <c r="T65" s="1014" t="s">
        <v>4733</v>
      </c>
      <c r="U65" s="1013" t="s">
        <v>983</v>
      </c>
      <c r="V65" s="81" t="str">
        <f>[42]Questionnaire!C90</f>
        <v>Bundeszentrale für gesundheitliche Aufklärung</v>
      </c>
      <c r="W65" s="81" t="str">
        <f>[42]Questionnaire!D90</f>
        <v>Government</v>
      </c>
      <c r="X65" s="81" t="str">
        <f>[12]Questionnaire!C144</f>
        <v>MDR Kultur</v>
      </c>
      <c r="Y65" s="81" t="str">
        <f>[12]Questionnaire!D144</f>
        <v>Media</v>
      </c>
      <c r="Z65" s="81" t="str">
        <f>[43]Questionnaire!C114</f>
        <v>Sparkassenverband</v>
      </c>
      <c r="AA65" s="81" t="str">
        <f>[43]Questionnaire!D114</f>
        <v>Finance</v>
      </c>
    </row>
    <row r="66" spans="1:27" ht="30">
      <c r="A66" s="88" t="s">
        <v>2927</v>
      </c>
      <c r="B66" s="183">
        <v>0</v>
      </c>
      <c r="C66" s="867">
        <v>0</v>
      </c>
      <c r="D66" s="183">
        <v>0</v>
      </c>
      <c r="E66" s="867">
        <v>0</v>
      </c>
      <c r="F66" s="183">
        <v>0</v>
      </c>
      <c r="G66" s="867">
        <v>0</v>
      </c>
      <c r="H66" s="122">
        <v>0</v>
      </c>
      <c r="I66" s="883">
        <v>0</v>
      </c>
      <c r="J66" s="122" t="s">
        <v>2459</v>
      </c>
      <c r="K66" s="883" t="s">
        <v>2363</v>
      </c>
      <c r="L66" s="122" t="s">
        <v>432</v>
      </c>
      <c r="M66" s="883" t="s">
        <v>3210</v>
      </c>
      <c r="N66" s="612" t="s">
        <v>3688</v>
      </c>
      <c r="O66" s="883" t="s">
        <v>3</v>
      </c>
      <c r="P66" s="612" t="s">
        <v>2057</v>
      </c>
      <c r="Q66" s="884" t="s">
        <v>676</v>
      </c>
      <c r="R66" s="612" t="s">
        <v>5368</v>
      </c>
      <c r="S66" s="612" t="s">
        <v>671</v>
      </c>
      <c r="T66" s="1014" t="s">
        <v>4734</v>
      </c>
      <c r="U66" s="1013" t="s">
        <v>4269</v>
      </c>
      <c r="V66" s="81" t="str">
        <f>[42]Questionnaire!C91</f>
        <v>Thüringer Energie</v>
      </c>
      <c r="W66" s="81" t="str">
        <f>[42]Questionnaire!D91</f>
        <v>Energy</v>
      </c>
      <c r="X66" s="81" t="str">
        <f>[12]Questionnaire!C145</f>
        <v>Super RTL</v>
      </c>
      <c r="Y66" s="81" t="str">
        <f>[12]Questionnaire!D145</f>
        <v>Media</v>
      </c>
      <c r="Z66" s="81" t="str">
        <f>[43]Questionnaire!C115</f>
        <v>Sparkasse München</v>
      </c>
      <c r="AA66" s="81" t="str">
        <f>[43]Questionnaire!D115</f>
        <v>Finance</v>
      </c>
    </row>
    <row r="67" spans="1:27">
      <c r="A67" s="88" t="s">
        <v>2928</v>
      </c>
      <c r="B67" s="183">
        <v>0</v>
      </c>
      <c r="C67" s="867">
        <v>0</v>
      </c>
      <c r="D67" s="183">
        <v>0</v>
      </c>
      <c r="E67" s="867">
        <v>0</v>
      </c>
      <c r="F67" s="183">
        <v>0</v>
      </c>
      <c r="G67" s="867">
        <v>0</v>
      </c>
      <c r="H67" s="122">
        <v>0</v>
      </c>
      <c r="I67" s="883">
        <v>0</v>
      </c>
      <c r="J67" s="122" t="s">
        <v>2460</v>
      </c>
      <c r="K67" s="883" t="s">
        <v>2728</v>
      </c>
      <c r="L67" s="122" t="s">
        <v>3211</v>
      </c>
      <c r="M67" s="883" t="s">
        <v>3212</v>
      </c>
      <c r="N67" s="612" t="s">
        <v>3689</v>
      </c>
      <c r="O67" s="883" t="s">
        <v>469</v>
      </c>
      <c r="P67" s="612" t="s">
        <v>4449</v>
      </c>
      <c r="Q67" s="884" t="s">
        <v>399</v>
      </c>
      <c r="R67" s="612" t="s">
        <v>4734</v>
      </c>
      <c r="S67" s="612" t="s">
        <v>4269</v>
      </c>
      <c r="T67" s="1014" t="s">
        <v>4735</v>
      </c>
      <c r="U67" s="1013" t="s">
        <v>242</v>
      </c>
      <c r="V67" s="81" t="str">
        <f>[42]Questionnaire!C92</f>
        <v>Landeshauptstadt Düsseldorf, Amt für Verkehrsmanagement</v>
      </c>
      <c r="W67" s="81" t="str">
        <f>[42]Questionnaire!D92</f>
        <v>Government</v>
      </c>
      <c r="X67" s="81" t="str">
        <f>[12]Questionnaire!C146</f>
        <v>KFC</v>
      </c>
      <c r="Y67" s="81" t="str">
        <f>[12]Questionnaire!D146</f>
        <v>Food</v>
      </c>
      <c r="Z67" s="81" t="str">
        <f>[43]Questionnaire!C116</f>
        <v>Piper Verlag</v>
      </c>
      <c r="AA67" s="81" t="str">
        <f>[43]Questionnaire!D116</f>
        <v>Books</v>
      </c>
    </row>
    <row r="68" spans="1:27">
      <c r="A68" s="88" t="s">
        <v>2929</v>
      </c>
      <c r="B68" s="183">
        <v>0</v>
      </c>
      <c r="C68" s="867">
        <v>0</v>
      </c>
      <c r="D68" s="183">
        <v>0</v>
      </c>
      <c r="E68" s="867">
        <v>0</v>
      </c>
      <c r="F68" s="183">
        <v>0</v>
      </c>
      <c r="G68" s="867">
        <v>0</v>
      </c>
      <c r="H68" s="122">
        <v>0</v>
      </c>
      <c r="I68" s="883">
        <v>0</v>
      </c>
      <c r="J68" s="122" t="s">
        <v>432</v>
      </c>
      <c r="K68" s="883" t="s">
        <v>2729</v>
      </c>
      <c r="L68" s="122" t="s">
        <v>971</v>
      </c>
      <c r="M68" s="883" t="s">
        <v>447</v>
      </c>
      <c r="N68" s="612" t="s">
        <v>3690</v>
      </c>
      <c r="O68" s="883" t="s">
        <v>3691</v>
      </c>
      <c r="P68" s="612" t="s">
        <v>1880</v>
      </c>
      <c r="Q68" s="884" t="s">
        <v>1865</v>
      </c>
      <c r="R68" s="612" t="s">
        <v>5369</v>
      </c>
      <c r="S68" s="612" t="s">
        <v>469</v>
      </c>
      <c r="T68" s="1014" t="s">
        <v>4736</v>
      </c>
      <c r="U68" s="1013" t="s">
        <v>160</v>
      </c>
      <c r="V68" s="81" t="str">
        <f>[42]Questionnaire!C93</f>
        <v>FOX Channel</v>
      </c>
      <c r="W68" s="81" t="str">
        <f>[42]Questionnaire!D93</f>
        <v>TV</v>
      </c>
      <c r="X68" s="81" t="str">
        <f>[12]Questionnaire!C147</f>
        <v>Wickie Musical</v>
      </c>
      <c r="Y68" s="81" t="str">
        <f>[12]Questionnaire!D147</f>
        <v>Musical</v>
      </c>
      <c r="Z68" s="81" t="str">
        <f>[43]Questionnaire!C117</f>
        <v>MFI Shopping Center</v>
      </c>
      <c r="AA68" s="81" t="str">
        <f>[43]Questionnaire!D117</f>
        <v>Retail</v>
      </c>
    </row>
    <row r="69" spans="1:27">
      <c r="A69" s="88" t="s">
        <v>2930</v>
      </c>
      <c r="B69" s="183">
        <v>0</v>
      </c>
      <c r="C69" s="867">
        <v>0</v>
      </c>
      <c r="D69" s="183">
        <v>0</v>
      </c>
      <c r="E69" s="867">
        <v>0</v>
      </c>
      <c r="F69" s="183">
        <v>0</v>
      </c>
      <c r="G69" s="867">
        <v>0</v>
      </c>
      <c r="H69" s="122">
        <v>0</v>
      </c>
      <c r="I69" s="883">
        <v>0</v>
      </c>
      <c r="J69" s="122" t="s">
        <v>309</v>
      </c>
      <c r="K69" s="883" t="s">
        <v>2730</v>
      </c>
      <c r="L69" s="122" t="s">
        <v>309</v>
      </c>
      <c r="M69" s="883" t="s">
        <v>316</v>
      </c>
      <c r="N69" s="612" t="s">
        <v>3692</v>
      </c>
      <c r="O69" s="883" t="s">
        <v>535</v>
      </c>
      <c r="P69" s="612" t="s">
        <v>573</v>
      </c>
      <c r="Q69" s="884" t="s">
        <v>535</v>
      </c>
      <c r="R69" s="612" t="s">
        <v>5370</v>
      </c>
      <c r="S69" s="612" t="s">
        <v>5371</v>
      </c>
      <c r="T69" s="1014" t="s">
        <v>4737</v>
      </c>
      <c r="U69" s="1013" t="s">
        <v>463</v>
      </c>
      <c r="V69" s="81" t="str">
        <f>[42]Questionnaire!C94</f>
        <v>Stadtwerke Trier</v>
      </c>
      <c r="W69" s="81" t="str">
        <f>[42]Questionnaire!D94</f>
        <v>Energy</v>
      </c>
      <c r="X69" s="81" t="str">
        <f>[12]Questionnaire!C148</f>
        <v>Café Royal</v>
      </c>
      <c r="Y69" s="81" t="str">
        <f>[12]Questionnaire!D148</f>
        <v>Food</v>
      </c>
      <c r="Z69" s="81" t="str">
        <f>[43]Questionnaire!C118</f>
        <v>Musical Schöne &amp; Biest</v>
      </c>
      <c r="AA69" s="81" t="str">
        <f>[43]Questionnaire!D118</f>
        <v>Media</v>
      </c>
    </row>
    <row r="70" spans="1:27" ht="30">
      <c r="A70" s="88" t="s">
        <v>2931</v>
      </c>
      <c r="B70" s="183">
        <v>0</v>
      </c>
      <c r="C70" s="867">
        <v>0</v>
      </c>
      <c r="D70" s="183">
        <v>0</v>
      </c>
      <c r="E70" s="867">
        <v>0</v>
      </c>
      <c r="F70" s="183">
        <v>0</v>
      </c>
      <c r="G70" s="867">
        <v>0</v>
      </c>
      <c r="H70" s="122">
        <v>0</v>
      </c>
      <c r="I70" s="883">
        <v>0</v>
      </c>
      <c r="J70" s="122" t="s">
        <v>2461</v>
      </c>
      <c r="K70" s="883" t="s">
        <v>2731</v>
      </c>
      <c r="L70" s="122" t="s">
        <v>3213</v>
      </c>
      <c r="M70" s="883" t="s">
        <v>671</v>
      </c>
      <c r="N70" s="612" t="s">
        <v>3693</v>
      </c>
      <c r="O70" s="883" t="s">
        <v>3694</v>
      </c>
      <c r="P70" s="612" t="s">
        <v>3687</v>
      </c>
      <c r="Q70" s="884" t="s">
        <v>709</v>
      </c>
      <c r="R70" s="612" t="s">
        <v>5372</v>
      </c>
      <c r="S70" s="612" t="s">
        <v>525</v>
      </c>
      <c r="T70" s="1014" t="s">
        <v>4738</v>
      </c>
      <c r="U70" s="1013" t="s">
        <v>4739</v>
      </c>
      <c r="V70" s="81" t="str">
        <f>[42]Questionnaire!C95</f>
        <v>Dealerdirect</v>
      </c>
      <c r="W70" s="81" t="str">
        <f>[42]Questionnaire!D95</f>
        <v>Services</v>
      </c>
      <c r="X70" s="81" t="str">
        <f>[12]Questionnaire!C149</f>
        <v>Droemer Knaur Verlag</v>
      </c>
      <c r="Y70" s="81" t="str">
        <f>[12]Questionnaire!D149</f>
        <v>Book</v>
      </c>
      <c r="Z70" s="81" t="str">
        <f>[43]Questionnaire!C119</f>
        <v>Sparkasse Hannover</v>
      </c>
      <c r="AA70" s="81" t="str">
        <f>[43]Questionnaire!D119</f>
        <v>Finance</v>
      </c>
    </row>
    <row r="71" spans="1:27">
      <c r="A71" s="126"/>
      <c r="B71" s="89"/>
      <c r="C71" s="89"/>
      <c r="D71" s="125"/>
      <c r="E71" s="89"/>
      <c r="F71" s="125"/>
      <c r="G71" s="125"/>
      <c r="H71" s="121"/>
      <c r="I71" s="121"/>
      <c r="J71" s="121"/>
      <c r="K71" s="121"/>
      <c r="L71" s="123"/>
      <c r="M71" s="123"/>
      <c r="N71" s="102"/>
      <c r="O71" s="102"/>
      <c r="P71" s="102"/>
      <c r="Q71" s="102"/>
      <c r="R71" s="102"/>
      <c r="S71" s="102"/>
      <c r="T71" s="611"/>
      <c r="U71" s="611"/>
    </row>
    <row r="72" spans="1:27">
      <c r="A72" s="126"/>
      <c r="B72" s="146"/>
      <c r="C72" s="125"/>
      <c r="D72" s="125"/>
      <c r="E72" s="125"/>
      <c r="F72" s="125"/>
      <c r="G72" s="125"/>
      <c r="H72" s="121"/>
      <c r="I72" s="121"/>
      <c r="J72" s="121"/>
      <c r="K72" s="121"/>
      <c r="L72" s="123"/>
      <c r="M72" s="123"/>
      <c r="N72" s="102"/>
      <c r="O72" s="102"/>
      <c r="P72" s="102"/>
      <c r="Q72" s="102"/>
      <c r="R72" s="102"/>
      <c r="S72" s="102"/>
      <c r="T72" s="611"/>
      <c r="U72" s="611"/>
    </row>
    <row r="73" spans="1:27" ht="15.75">
      <c r="A73" s="83"/>
      <c r="B73" s="1460">
        <v>2010</v>
      </c>
      <c r="C73" s="1460"/>
      <c r="D73" s="1460">
        <v>2011</v>
      </c>
      <c r="E73" s="1460"/>
      <c r="F73" s="1460" t="s">
        <v>1185</v>
      </c>
      <c r="G73" s="1460"/>
      <c r="H73" s="1464">
        <v>2012</v>
      </c>
      <c r="I73" s="1464"/>
      <c r="J73" s="1464" t="s">
        <v>2325</v>
      </c>
      <c r="K73" s="1464"/>
      <c r="L73" s="1464" t="s">
        <v>2913</v>
      </c>
      <c r="M73" s="1464"/>
      <c r="N73" s="1464" t="s">
        <v>3553</v>
      </c>
      <c r="O73" s="1464"/>
      <c r="P73" s="1464" t="s">
        <v>4165</v>
      </c>
      <c r="Q73" s="1464"/>
      <c r="R73" s="1464" t="s">
        <v>4674</v>
      </c>
      <c r="S73" s="1464"/>
      <c r="T73" s="1465" t="s">
        <v>4675</v>
      </c>
      <c r="U73" s="1463"/>
      <c r="V73" s="1464" t="s">
        <v>5846</v>
      </c>
      <c r="W73" s="1464"/>
      <c r="X73" s="1464" t="s">
        <v>6494</v>
      </c>
      <c r="Y73" s="1464"/>
      <c r="Z73" s="1472" t="s">
        <v>6914</v>
      </c>
      <c r="AA73" s="1472"/>
    </row>
    <row r="74" spans="1:27" ht="15.75">
      <c r="A74" s="83" t="s">
        <v>68</v>
      </c>
      <c r="B74" s="781" t="s">
        <v>95</v>
      </c>
      <c r="C74" s="781" t="s">
        <v>96</v>
      </c>
      <c r="D74" s="781" t="s">
        <v>95</v>
      </c>
      <c r="E74" s="781" t="s">
        <v>96</v>
      </c>
      <c r="F74" s="781" t="s">
        <v>95</v>
      </c>
      <c r="G74" s="781" t="s">
        <v>96</v>
      </c>
      <c r="H74" s="782" t="s">
        <v>95</v>
      </c>
      <c r="I74" s="782" t="s">
        <v>96</v>
      </c>
      <c r="J74" s="782" t="s">
        <v>95</v>
      </c>
      <c r="K74" s="782" t="s">
        <v>96</v>
      </c>
      <c r="L74" s="782" t="s">
        <v>95</v>
      </c>
      <c r="M74" s="782" t="s">
        <v>96</v>
      </c>
      <c r="N74" s="782" t="s">
        <v>95</v>
      </c>
      <c r="O74" s="782" t="s">
        <v>96</v>
      </c>
      <c r="P74" s="782" t="s">
        <v>95</v>
      </c>
      <c r="Q74" s="782" t="s">
        <v>96</v>
      </c>
      <c r="R74" s="782" t="s">
        <v>95</v>
      </c>
      <c r="S74" s="782" t="s">
        <v>96</v>
      </c>
      <c r="T74" s="1350" t="s">
        <v>95</v>
      </c>
      <c r="U74" s="1351" t="s">
        <v>96</v>
      </c>
      <c r="V74" s="1349" t="s">
        <v>95</v>
      </c>
      <c r="W74" s="1349" t="s">
        <v>96</v>
      </c>
      <c r="X74" s="1349" t="s">
        <v>95</v>
      </c>
      <c r="Y74" s="1349" t="s">
        <v>96</v>
      </c>
      <c r="Z74" s="785" t="s">
        <v>95</v>
      </c>
      <c r="AA74" s="785" t="s">
        <v>96</v>
      </c>
    </row>
    <row r="75" spans="1:27" ht="30">
      <c r="A75" s="88" t="s">
        <v>2922</v>
      </c>
      <c r="B75" s="183" t="s">
        <v>175</v>
      </c>
      <c r="C75" s="867" t="s">
        <v>160</v>
      </c>
      <c r="D75" s="183" t="s">
        <v>173</v>
      </c>
      <c r="E75" s="867" t="s">
        <v>853</v>
      </c>
      <c r="F75" s="183" t="s">
        <v>173</v>
      </c>
      <c r="G75" s="867" t="s">
        <v>1234</v>
      </c>
      <c r="H75" s="122" t="s">
        <v>568</v>
      </c>
      <c r="I75" s="883" t="s">
        <v>10</v>
      </c>
      <c r="J75" s="122" t="s">
        <v>2462</v>
      </c>
      <c r="K75" s="883" t="s">
        <v>2463</v>
      </c>
      <c r="L75" s="122" t="s">
        <v>3214</v>
      </c>
      <c r="M75" s="883" t="s">
        <v>1725</v>
      </c>
      <c r="N75" s="612" t="s">
        <v>2472</v>
      </c>
      <c r="O75" s="883" t="s">
        <v>1534</v>
      </c>
      <c r="P75" s="612" t="s">
        <v>4615</v>
      </c>
      <c r="Q75" s="884" t="s">
        <v>447</v>
      </c>
      <c r="R75" s="612" t="s">
        <v>4620</v>
      </c>
      <c r="S75" s="612" t="s">
        <v>447</v>
      </c>
      <c r="T75" s="1014" t="s">
        <v>4620</v>
      </c>
      <c r="U75" s="1013" t="s">
        <v>447</v>
      </c>
      <c r="V75" s="81" t="str">
        <f>[42]Questionnaire!C103</f>
        <v>UNILEVER DT., HH</v>
      </c>
      <c r="W75" s="81" t="str">
        <f>[42]Questionnaire!D103</f>
        <v>Food</v>
      </c>
      <c r="X75" s="81" t="str">
        <f>[12]Questionnaire!C157</f>
        <v>STRAUSS ENGELBERT, BIEBERGEMUEND</v>
      </c>
      <c r="Y75" s="81" t="str">
        <f>[12]Questionnaire!D157</f>
        <v>Textiles + Clothing</v>
      </c>
      <c r="Z75" s="81" t="str">
        <f>[43]Questionnaire!C133</f>
        <v>ALDI, MUELHEIM</v>
      </c>
      <c r="AA75" s="81" t="str">
        <f>[43]Questionnaire!D133</f>
        <v>Retail + Mail-Order</v>
      </c>
    </row>
    <row r="76" spans="1:27" ht="30">
      <c r="A76" s="88" t="s">
        <v>2923</v>
      </c>
      <c r="B76" s="183" t="s">
        <v>149</v>
      </c>
      <c r="C76" s="867" t="s">
        <v>139</v>
      </c>
      <c r="D76" s="183" t="s">
        <v>854</v>
      </c>
      <c r="E76" s="867" t="s">
        <v>856</v>
      </c>
      <c r="F76" s="183" t="s">
        <v>146</v>
      </c>
      <c r="G76" s="867" t="s">
        <v>331</v>
      </c>
      <c r="H76" s="122" t="s">
        <v>1575</v>
      </c>
      <c r="I76" s="883" t="s">
        <v>320</v>
      </c>
      <c r="J76" s="122" t="s">
        <v>2464</v>
      </c>
      <c r="K76" s="883" t="s">
        <v>447</v>
      </c>
      <c r="L76" s="122" t="s">
        <v>2462</v>
      </c>
      <c r="M76" s="883" t="s">
        <v>3215</v>
      </c>
      <c r="N76" s="612" t="s">
        <v>3695</v>
      </c>
      <c r="O76" s="883" t="s">
        <v>1725</v>
      </c>
      <c r="P76" s="612" t="s">
        <v>2466</v>
      </c>
      <c r="Q76" s="884" t="s">
        <v>447</v>
      </c>
      <c r="R76" s="612" t="s">
        <v>4615</v>
      </c>
      <c r="S76" s="612" t="s">
        <v>447</v>
      </c>
      <c r="T76" s="1014" t="s">
        <v>4615</v>
      </c>
      <c r="U76" s="1013" t="s">
        <v>447</v>
      </c>
      <c r="V76" s="81" t="str">
        <f>[42]Questionnaire!C104</f>
        <v>BUNDESZ.F.GESUNDH.AUFKLAER., KOELN</v>
      </c>
      <c r="W76" s="81" t="str">
        <f>[42]Questionnaire!D104</f>
        <v>Services</v>
      </c>
      <c r="X76" s="81" t="str">
        <f>[12]Questionnaire!C158</f>
        <v>BUNDESZ.F.GESUNDH.AUFKLAER., KOELN</v>
      </c>
      <c r="Y76" s="81" t="str">
        <f>[12]Questionnaire!D158</f>
        <v>Services</v>
      </c>
      <c r="Z76" s="81" t="str">
        <f>[43]Questionnaire!C134</f>
        <v>ALDI, ESSEN</v>
      </c>
      <c r="AA76" s="81" t="str">
        <f>[43]Questionnaire!D134</f>
        <v>Retail + Mail-Order</v>
      </c>
    </row>
    <row r="77" spans="1:27" ht="30">
      <c r="A77" s="88" t="s">
        <v>2924</v>
      </c>
      <c r="B77" s="183" t="s">
        <v>174</v>
      </c>
      <c r="C77" s="867" t="s">
        <v>317</v>
      </c>
      <c r="D77" s="183" t="s">
        <v>857</v>
      </c>
      <c r="E77" s="867" t="s">
        <v>856</v>
      </c>
      <c r="F77" s="183" t="s">
        <v>1235</v>
      </c>
      <c r="G77" s="867" t="s">
        <v>1236</v>
      </c>
      <c r="H77" s="122" t="s">
        <v>1576</v>
      </c>
      <c r="I77" s="883" t="s">
        <v>447</v>
      </c>
      <c r="J77" s="122" t="s">
        <v>2465</v>
      </c>
      <c r="K77" s="883" t="s">
        <v>181</v>
      </c>
      <c r="L77" s="122" t="s">
        <v>3216</v>
      </c>
      <c r="M77" s="883" t="s">
        <v>765</v>
      </c>
      <c r="N77" s="612" t="s">
        <v>2466</v>
      </c>
      <c r="O77" s="883" t="s">
        <v>1534</v>
      </c>
      <c r="P77" s="612" t="s">
        <v>4616</v>
      </c>
      <c r="Q77" s="884" t="s">
        <v>181</v>
      </c>
      <c r="R77" s="612" t="s">
        <v>4935</v>
      </c>
      <c r="S77" s="612" t="s">
        <v>209</v>
      </c>
      <c r="T77" s="1014" t="s">
        <v>4617</v>
      </c>
      <c r="U77" s="1013" t="s">
        <v>671</v>
      </c>
      <c r="V77" s="81" t="str">
        <f>[42]Questionnaire!C105</f>
        <v>BOOKING.COM, AMSTERDAM</v>
      </c>
      <c r="W77" s="81" t="str">
        <f>[42]Questionnaire!D105</f>
        <v>Retail and Mail-order</v>
      </c>
      <c r="X77" s="81" t="str">
        <f>[12]Questionnaire!C159</f>
        <v>UNILEVER DT., HH</v>
      </c>
      <c r="Y77" s="81" t="str">
        <f>[12]Questionnaire!D159</f>
        <v>Food</v>
      </c>
      <c r="Z77" s="81" t="str">
        <f>[43]Questionnaire!C135</f>
        <v>MC DONALD'S DT., MUC</v>
      </c>
      <c r="AA77" s="81" t="str">
        <f>[43]Questionnaire!D135</f>
        <v>Gastronomy</v>
      </c>
    </row>
    <row r="78" spans="1:27" ht="45">
      <c r="A78" s="88" t="s">
        <v>2925</v>
      </c>
      <c r="B78" s="183" t="s">
        <v>180</v>
      </c>
      <c r="C78" s="867" t="s">
        <v>318</v>
      </c>
      <c r="D78" s="183" t="s">
        <v>858</v>
      </c>
      <c r="E78" s="867" t="s">
        <v>447</v>
      </c>
      <c r="F78" s="183" t="s">
        <v>1237</v>
      </c>
      <c r="G78" s="867" t="s">
        <v>1238</v>
      </c>
      <c r="H78" s="122" t="s">
        <v>219</v>
      </c>
      <c r="I78" s="883" t="s">
        <v>320</v>
      </c>
      <c r="J78" s="122" t="s">
        <v>2466</v>
      </c>
      <c r="K78" s="883" t="s">
        <v>447</v>
      </c>
      <c r="L78" s="122" t="s">
        <v>2464</v>
      </c>
      <c r="M78" s="883" t="s">
        <v>1534</v>
      </c>
      <c r="N78" s="612" t="s">
        <v>3216</v>
      </c>
      <c r="O78" s="883" t="s">
        <v>765</v>
      </c>
      <c r="P78" s="612" t="s">
        <v>4617</v>
      </c>
      <c r="Q78" s="884" t="s">
        <v>671</v>
      </c>
      <c r="R78" s="612" t="s">
        <v>5373</v>
      </c>
      <c r="S78" s="612" t="s">
        <v>320</v>
      </c>
      <c r="T78" s="1014" t="s">
        <v>4935</v>
      </c>
      <c r="U78" s="1013" t="s">
        <v>331</v>
      </c>
      <c r="V78" s="81" t="str">
        <f>[42]Questionnaire!C106</f>
        <v>MC DONALD'S DT., MUC</v>
      </c>
      <c r="W78" s="81" t="str">
        <f>[42]Questionnaire!D106</f>
        <v>Gastronomy</v>
      </c>
      <c r="X78" s="81" t="str">
        <f>[12]Questionnaire!C160</f>
        <v>FERRERO DT., FFM</v>
      </c>
      <c r="Y78" s="81" t="str">
        <f>[12]Questionnaire!D160</f>
        <v>Food</v>
      </c>
      <c r="Z78" s="81" t="str">
        <f>[43]Questionnaire!C136</f>
        <v>UNILEVER DT., HH</v>
      </c>
      <c r="AA78" s="81" t="str">
        <f>[43]Questionnaire!D136</f>
        <v>Food</v>
      </c>
    </row>
    <row r="79" spans="1:27" ht="45">
      <c r="A79" s="88" t="s">
        <v>2926</v>
      </c>
      <c r="B79" s="183" t="s">
        <v>178</v>
      </c>
      <c r="C79" s="867" t="s">
        <v>319</v>
      </c>
      <c r="D79" s="183" t="s">
        <v>859</v>
      </c>
      <c r="E79" s="867" t="s">
        <v>671</v>
      </c>
      <c r="F79" s="183" t="s">
        <v>971</v>
      </c>
      <c r="G79" s="867" t="s">
        <v>1239</v>
      </c>
      <c r="H79" s="122" t="s">
        <v>1059</v>
      </c>
      <c r="I79" s="883" t="s">
        <v>331</v>
      </c>
      <c r="J79" s="122" t="s">
        <v>2467</v>
      </c>
      <c r="K79" s="883" t="s">
        <v>671</v>
      </c>
      <c r="L79" s="122" t="s">
        <v>2467</v>
      </c>
      <c r="M79" s="883" t="s">
        <v>2648</v>
      </c>
      <c r="N79" s="612" t="s">
        <v>3220</v>
      </c>
      <c r="O79" s="883" t="s">
        <v>819</v>
      </c>
      <c r="P79" s="612" t="s">
        <v>3220</v>
      </c>
      <c r="Q79" s="884" t="s">
        <v>358</v>
      </c>
      <c r="R79" s="612" t="s">
        <v>4938</v>
      </c>
      <c r="S79" s="612" t="s">
        <v>983</v>
      </c>
      <c r="T79" s="1014" t="s">
        <v>4936</v>
      </c>
      <c r="U79" s="1013" t="s">
        <v>4937</v>
      </c>
      <c r="V79" s="81" t="str">
        <f>[42]Questionnaire!C107</f>
        <v>COCA-COLA, BER</v>
      </c>
      <c r="W79" s="81" t="str">
        <f>[42]Questionnaire!D107</f>
        <v>Beverages</v>
      </c>
      <c r="X79" s="81" t="str">
        <f>[12]Questionnaire!C161</f>
        <v>GOOGLE GERMANY, HH</v>
      </c>
      <c r="Y79" s="81" t="str">
        <f>[12]Questionnaire!D161</f>
        <v>Telecommunications</v>
      </c>
      <c r="Z79" s="81" t="str">
        <f>[43]Questionnaire!C137</f>
        <v>SAMSUNG ELECTRONICS, SCHWALBACH</v>
      </c>
      <c r="AA79" s="81" t="str">
        <f>[43]Questionnaire!D137</f>
        <v>Telecommunications</v>
      </c>
    </row>
    <row r="80" spans="1:27" ht="45">
      <c r="A80" s="88" t="s">
        <v>2927</v>
      </c>
      <c r="B80" s="183" t="s">
        <v>177</v>
      </c>
      <c r="C80" s="867" t="s">
        <v>320</v>
      </c>
      <c r="D80" s="183" t="s">
        <v>860</v>
      </c>
      <c r="E80" s="867" t="s">
        <v>447</v>
      </c>
      <c r="F80" s="183" t="s">
        <v>1240</v>
      </c>
      <c r="G80" s="867" t="s">
        <v>1241</v>
      </c>
      <c r="H80" s="122" t="s">
        <v>179</v>
      </c>
      <c r="I80" s="883" t="s">
        <v>316</v>
      </c>
      <c r="J80" s="122" t="s">
        <v>2468</v>
      </c>
      <c r="K80" s="883" t="s">
        <v>331</v>
      </c>
      <c r="L80" s="122" t="s">
        <v>2466</v>
      </c>
      <c r="M80" s="883" t="s">
        <v>1534</v>
      </c>
      <c r="N80" s="612" t="s">
        <v>2470</v>
      </c>
      <c r="O80" s="883" t="s">
        <v>1040</v>
      </c>
      <c r="P80" s="612" t="s">
        <v>4618</v>
      </c>
      <c r="Q80" s="884" t="s">
        <v>983</v>
      </c>
      <c r="R80" s="612" t="s">
        <v>4942</v>
      </c>
      <c r="S80" s="612" t="s">
        <v>320</v>
      </c>
      <c r="T80" s="1014" t="s">
        <v>4938</v>
      </c>
      <c r="U80" s="1013" t="s">
        <v>983</v>
      </c>
      <c r="V80" s="81" t="str">
        <f>[42]Questionnaire!C108</f>
        <v>FERRERO DT., FFM</v>
      </c>
      <c r="W80" s="81" t="str">
        <f>[42]Questionnaire!D108</f>
        <v>Food</v>
      </c>
      <c r="X80" s="81" t="str">
        <f>[12]Questionnaire!C162</f>
        <v>TELEFONICA GERMANY, MUC</v>
      </c>
      <c r="Y80" s="81" t="str">
        <f>[12]Questionnaire!D162</f>
        <v>Telecommunications</v>
      </c>
      <c r="Z80" s="81" t="str">
        <f>[43]Questionnaire!C138</f>
        <v>BUNDESM.F.WIRTSCHAFT+ENERGIE, BER</v>
      </c>
      <c r="AA80" s="81" t="str">
        <f>[43]Questionnaire!D138</f>
        <v>Services</v>
      </c>
    </row>
    <row r="81" spans="1:27" ht="45">
      <c r="A81" s="88" t="s">
        <v>2928</v>
      </c>
      <c r="B81" s="183" t="s">
        <v>321</v>
      </c>
      <c r="C81" s="867" t="s">
        <v>322</v>
      </c>
      <c r="D81" s="183" t="s">
        <v>568</v>
      </c>
      <c r="E81" s="867" t="s">
        <v>297</v>
      </c>
      <c r="F81" s="183" t="s">
        <v>1242</v>
      </c>
      <c r="G81" s="867" t="s">
        <v>1239</v>
      </c>
      <c r="H81" s="122" t="s">
        <v>191</v>
      </c>
      <c r="I81" s="883" t="s">
        <v>1577</v>
      </c>
      <c r="J81" s="122" t="s">
        <v>2469</v>
      </c>
      <c r="K81" s="883" t="s">
        <v>169</v>
      </c>
      <c r="L81" s="122" t="s">
        <v>3217</v>
      </c>
      <c r="M81" s="883" t="s">
        <v>3218</v>
      </c>
      <c r="N81" s="612" t="s">
        <v>3696</v>
      </c>
      <c r="O81" s="883" t="s">
        <v>765</v>
      </c>
      <c r="P81" s="612" t="s">
        <v>4619</v>
      </c>
      <c r="Q81" s="884" t="s">
        <v>358</v>
      </c>
      <c r="R81" s="612" t="s">
        <v>4621</v>
      </c>
      <c r="S81" s="612" t="s">
        <v>320</v>
      </c>
      <c r="T81" s="1014" t="s">
        <v>4939</v>
      </c>
      <c r="U81" s="1013" t="s">
        <v>4940</v>
      </c>
      <c r="V81" s="81" t="str">
        <f>[42]Questionnaire!C109</f>
        <v>SAMSUNG ELECTRONICS, SCHWALBACH</v>
      </c>
      <c r="W81" s="81" t="str">
        <f>[42]Questionnaire!D109</f>
        <v>Telecommunications</v>
      </c>
      <c r="X81" s="81" t="str">
        <f>[12]Questionnaire!C163</f>
        <v>CHECK24 VERGLEICHSPORTAL, MUC</v>
      </c>
      <c r="Y81" s="81" t="str">
        <f>[12]Questionnaire!D163</f>
        <v>Services</v>
      </c>
      <c r="Z81" s="81" t="str">
        <f>[43]Questionnaire!C139</f>
        <v>AMAZON.DE, MUC</v>
      </c>
      <c r="AA81" s="81" t="str">
        <f>[43]Questionnaire!D139</f>
        <v>Retail + Mail-Order</v>
      </c>
    </row>
    <row r="82" spans="1:27" ht="60">
      <c r="A82" s="88" t="s">
        <v>2929</v>
      </c>
      <c r="B82" s="183" t="s">
        <v>168</v>
      </c>
      <c r="C82" s="867" t="s">
        <v>317</v>
      </c>
      <c r="D82" s="183" t="s">
        <v>862</v>
      </c>
      <c r="E82" s="867" t="s">
        <v>525</v>
      </c>
      <c r="F82" s="183" t="s">
        <v>1243</v>
      </c>
      <c r="G82" s="867" t="s">
        <v>1244</v>
      </c>
      <c r="H82" s="122" t="s">
        <v>1578</v>
      </c>
      <c r="I82" s="883" t="s">
        <v>181</v>
      </c>
      <c r="J82" s="122" t="s">
        <v>2470</v>
      </c>
      <c r="K82" s="883" t="s">
        <v>169</v>
      </c>
      <c r="L82" s="122" t="s">
        <v>3219</v>
      </c>
      <c r="M82" s="883" t="s">
        <v>1725</v>
      </c>
      <c r="N82" s="612" t="s">
        <v>2468</v>
      </c>
      <c r="O82" s="883" t="s">
        <v>1049</v>
      </c>
      <c r="P82" s="612" t="s">
        <v>4620</v>
      </c>
      <c r="Q82" s="884" t="s">
        <v>447</v>
      </c>
      <c r="R82" s="612" t="s">
        <v>4936</v>
      </c>
      <c r="S82" s="612" t="s">
        <v>5374</v>
      </c>
      <c r="T82" s="1014" t="s">
        <v>4619</v>
      </c>
      <c r="U82" s="1013" t="s">
        <v>358</v>
      </c>
      <c r="V82" s="81" t="str">
        <f>[42]Questionnaire!C110</f>
        <v>MAZDA MOTORS DT., LEVERKUSEN</v>
      </c>
      <c r="W82" s="81" t="str">
        <f>[42]Questionnaire!D110</f>
        <v>Automotive</v>
      </c>
      <c r="X82" s="81" t="str">
        <f>[12]Questionnaire!C164</f>
        <v>DAIMLER AG, STUTTG</v>
      </c>
      <c r="Y82" s="81" t="str">
        <f>[12]Questionnaire!D164</f>
        <v>Automotive</v>
      </c>
      <c r="Z82" s="81" t="str">
        <f>[43]Questionnaire!C140</f>
        <v>FERRERO DT., FFM</v>
      </c>
      <c r="AA82" s="81" t="str">
        <f>[43]Questionnaire!D140</f>
        <v>Food</v>
      </c>
    </row>
    <row r="83" spans="1:27" ht="60">
      <c r="A83" s="88" t="s">
        <v>2930</v>
      </c>
      <c r="B83" s="183" t="s">
        <v>176</v>
      </c>
      <c r="C83" s="867" t="s">
        <v>320</v>
      </c>
      <c r="D83" s="183" t="s">
        <v>312</v>
      </c>
      <c r="E83" s="867" t="s">
        <v>320</v>
      </c>
      <c r="F83" s="183" t="s">
        <v>219</v>
      </c>
      <c r="G83" s="867" t="s">
        <v>320</v>
      </c>
      <c r="H83" s="122" t="s">
        <v>1579</v>
      </c>
      <c r="I83" s="883" t="s">
        <v>983</v>
      </c>
      <c r="J83" s="122" t="s">
        <v>2471</v>
      </c>
      <c r="K83" s="883" t="s">
        <v>358</v>
      </c>
      <c r="L83" s="122" t="s">
        <v>3220</v>
      </c>
      <c r="M83" s="883" t="s">
        <v>819</v>
      </c>
      <c r="N83" s="612" t="s">
        <v>3697</v>
      </c>
      <c r="O83" s="883" t="s">
        <v>819</v>
      </c>
      <c r="P83" s="612" t="s">
        <v>4621</v>
      </c>
      <c r="Q83" s="884" t="s">
        <v>169</v>
      </c>
      <c r="R83" s="612" t="s">
        <v>4939</v>
      </c>
      <c r="S83" s="612" t="s">
        <v>5375</v>
      </c>
      <c r="T83" s="1014" t="s">
        <v>4941</v>
      </c>
      <c r="U83" s="1013" t="s">
        <v>358</v>
      </c>
      <c r="V83" s="81" t="str">
        <f>[42]Questionnaire!C111</f>
        <v>GOOGLE GERMANY, HH</v>
      </c>
      <c r="W83" s="81" t="str">
        <f>[42]Questionnaire!D111</f>
        <v>Telecommunications</v>
      </c>
      <c r="X83" s="81" t="str">
        <f>[12]Questionnaire!C165</f>
        <v>DT.SPARK.-+GIROVERBAND, BER</v>
      </c>
      <c r="Y83" s="81" t="str">
        <f>[12]Questionnaire!D165</f>
        <v>Finance</v>
      </c>
      <c r="Z83" s="81" t="str">
        <f>[43]Questionnaire!C141</f>
        <v>BUNDESM.F.BILDUNG+FORSCHUNG, BER</v>
      </c>
      <c r="AA83" s="81" t="str">
        <f>[43]Questionnaire!D141</f>
        <v>Services</v>
      </c>
    </row>
    <row r="84" spans="1:27" ht="45">
      <c r="A84" s="88" t="s">
        <v>2931</v>
      </c>
      <c r="B84" s="183" t="s">
        <v>179</v>
      </c>
      <c r="C84" s="867" t="s">
        <v>316</v>
      </c>
      <c r="D84" s="183" t="s">
        <v>168</v>
      </c>
      <c r="E84" s="867" t="s">
        <v>865</v>
      </c>
      <c r="F84" s="183" t="s">
        <v>168</v>
      </c>
      <c r="G84" s="867" t="s">
        <v>358</v>
      </c>
      <c r="H84" s="122" t="s">
        <v>1580</v>
      </c>
      <c r="I84" s="883" t="s">
        <v>160</v>
      </c>
      <c r="J84" s="122" t="s">
        <v>2472</v>
      </c>
      <c r="K84" s="883" t="s">
        <v>447</v>
      </c>
      <c r="L84" s="122" t="s">
        <v>2471</v>
      </c>
      <c r="M84" s="883" t="s">
        <v>819</v>
      </c>
      <c r="N84" s="612" t="s">
        <v>2467</v>
      </c>
      <c r="O84" s="883" t="s">
        <v>2648</v>
      </c>
      <c r="P84" s="612" t="s">
        <v>4622</v>
      </c>
      <c r="Q84" s="884" t="s">
        <v>331</v>
      </c>
      <c r="R84" s="612" t="s">
        <v>4617</v>
      </c>
      <c r="S84" s="612" t="s">
        <v>671</v>
      </c>
      <c r="T84" s="1014" t="s">
        <v>4942</v>
      </c>
      <c r="U84" s="1013" t="s">
        <v>169</v>
      </c>
      <c r="V84" s="81" t="str">
        <f>[42]Questionnaire!C112</f>
        <v>TELEFONICA GERMANY, MUC</v>
      </c>
      <c r="W84" s="81" t="str">
        <f>[42]Questionnaire!D112</f>
        <v>Telecommunications</v>
      </c>
      <c r="X84" s="81" t="str">
        <f>[12]Questionnaire!C166</f>
        <v>COCA-COLA, BER</v>
      </c>
      <c r="Y84" s="81" t="str">
        <f>[12]Questionnaire!D166</f>
        <v>Beverages</v>
      </c>
      <c r="Z84" s="81" t="str">
        <f>[43]Questionnaire!C142</f>
        <v>ARAG ALLG.RECHTSCHUTZ-VERSICHERUNG, DDF</v>
      </c>
      <c r="AA84" s="81" t="str">
        <f>[43]Questionnaire!D142</f>
        <v>Finance</v>
      </c>
    </row>
    <row r="85" spans="1:27">
      <c r="A85" s="126"/>
      <c r="B85" s="89"/>
      <c r="C85" s="89"/>
      <c r="D85" s="125"/>
      <c r="E85" s="89"/>
      <c r="F85" s="125"/>
      <c r="G85" s="125"/>
      <c r="H85" s="121"/>
      <c r="I85" s="121"/>
      <c r="J85" s="121"/>
      <c r="K85" s="121"/>
      <c r="L85" s="123"/>
      <c r="M85" s="123"/>
      <c r="N85" s="102"/>
      <c r="O85" s="102"/>
      <c r="P85" s="102"/>
      <c r="Q85" s="102"/>
      <c r="R85" s="102"/>
      <c r="S85" s="102"/>
      <c r="T85" s="611"/>
      <c r="U85" s="611"/>
    </row>
    <row r="86" spans="1:27">
      <c r="A86" s="126"/>
      <c r="B86" s="89"/>
      <c r="C86" s="89"/>
      <c r="D86" s="125"/>
      <c r="E86" s="89"/>
      <c r="F86" s="125"/>
      <c r="G86" s="125"/>
      <c r="H86" s="121"/>
      <c r="I86" s="121"/>
      <c r="J86" s="121"/>
      <c r="K86" s="121"/>
      <c r="L86" s="123"/>
      <c r="M86" s="123"/>
      <c r="N86" s="102"/>
      <c r="O86" s="102"/>
      <c r="P86" s="102"/>
      <c r="Q86" s="102"/>
      <c r="R86" s="102"/>
      <c r="S86" s="102"/>
      <c r="T86" s="611"/>
      <c r="U86" s="611"/>
    </row>
    <row r="87" spans="1:27" ht="15.75">
      <c r="A87" s="83"/>
      <c r="B87" s="1460">
        <v>2010</v>
      </c>
      <c r="C87" s="1460"/>
      <c r="D87" s="1460">
        <v>2011</v>
      </c>
      <c r="E87" s="1460"/>
      <c r="F87" s="1460" t="s">
        <v>1185</v>
      </c>
      <c r="G87" s="1460"/>
      <c r="H87" s="1464">
        <v>2012</v>
      </c>
      <c r="I87" s="1464"/>
      <c r="J87" s="1464" t="s">
        <v>2325</v>
      </c>
      <c r="K87" s="1464"/>
      <c r="L87" s="1464" t="s">
        <v>2913</v>
      </c>
      <c r="M87" s="1464"/>
      <c r="N87" s="1464" t="s">
        <v>3553</v>
      </c>
      <c r="O87" s="1464"/>
      <c r="P87" s="1464" t="s">
        <v>4165</v>
      </c>
      <c r="Q87" s="1464"/>
      <c r="R87" s="1464" t="s">
        <v>4674</v>
      </c>
      <c r="S87" s="1464"/>
      <c r="T87" s="1465" t="s">
        <v>4675</v>
      </c>
      <c r="U87" s="1463"/>
      <c r="V87" s="1464" t="s">
        <v>5846</v>
      </c>
      <c r="W87" s="1464"/>
      <c r="X87" s="1464" t="s">
        <v>6494</v>
      </c>
      <c r="Y87" s="1464"/>
      <c r="Z87" s="1472" t="s">
        <v>6914</v>
      </c>
      <c r="AA87" s="1472"/>
    </row>
    <row r="88" spans="1:27" ht="15.75">
      <c r="A88" s="83" t="s">
        <v>97</v>
      </c>
      <c r="B88" s="781" t="s">
        <v>95</v>
      </c>
      <c r="C88" s="781" t="s">
        <v>96</v>
      </c>
      <c r="D88" s="781" t="s">
        <v>95</v>
      </c>
      <c r="E88" s="781" t="s">
        <v>96</v>
      </c>
      <c r="F88" s="781" t="s">
        <v>95</v>
      </c>
      <c r="G88" s="781" t="s">
        <v>96</v>
      </c>
      <c r="H88" s="782" t="s">
        <v>95</v>
      </c>
      <c r="I88" s="782" t="s">
        <v>96</v>
      </c>
      <c r="J88" s="782" t="s">
        <v>95</v>
      </c>
      <c r="K88" s="782" t="s">
        <v>96</v>
      </c>
      <c r="L88" s="782" t="s">
        <v>95</v>
      </c>
      <c r="M88" s="782" t="s">
        <v>96</v>
      </c>
      <c r="N88" s="782" t="s">
        <v>95</v>
      </c>
      <c r="O88" s="782" t="s">
        <v>96</v>
      </c>
      <c r="P88" s="782" t="s">
        <v>95</v>
      </c>
      <c r="Q88" s="782" t="s">
        <v>96</v>
      </c>
      <c r="R88" s="782" t="s">
        <v>95</v>
      </c>
      <c r="S88" s="782" t="s">
        <v>96</v>
      </c>
      <c r="T88" s="1350" t="s">
        <v>95</v>
      </c>
      <c r="U88" s="1351" t="s">
        <v>96</v>
      </c>
      <c r="V88" s="1349" t="s">
        <v>95</v>
      </c>
      <c r="W88" s="1349" t="s">
        <v>96</v>
      </c>
      <c r="X88" s="1349" t="s">
        <v>95</v>
      </c>
      <c r="Y88" s="1349" t="s">
        <v>96</v>
      </c>
      <c r="Z88" s="785" t="s">
        <v>95</v>
      </c>
      <c r="AA88" s="785" t="s">
        <v>96</v>
      </c>
    </row>
    <row r="89" spans="1:27" ht="30">
      <c r="A89" s="88" t="s">
        <v>2922</v>
      </c>
      <c r="B89" s="183" t="s">
        <v>565</v>
      </c>
      <c r="C89" s="867" t="s">
        <v>207</v>
      </c>
      <c r="D89" s="183" t="s">
        <v>568</v>
      </c>
      <c r="E89" s="867" t="s">
        <v>297</v>
      </c>
      <c r="F89" s="183" t="s">
        <v>1059</v>
      </c>
      <c r="G89" s="867" t="s">
        <v>331</v>
      </c>
      <c r="H89" s="122">
        <v>0</v>
      </c>
      <c r="I89" s="883">
        <v>0</v>
      </c>
      <c r="J89" s="122" t="s">
        <v>2473</v>
      </c>
      <c r="K89" s="883" t="s">
        <v>2474</v>
      </c>
      <c r="L89" s="122">
        <v>0</v>
      </c>
      <c r="M89" s="883">
        <v>0</v>
      </c>
      <c r="N89" s="612" t="s">
        <v>3698</v>
      </c>
      <c r="O89" s="883" t="s">
        <v>209</v>
      </c>
      <c r="P89" s="612" t="s">
        <v>4623</v>
      </c>
      <c r="Q89" s="884" t="s">
        <v>447</v>
      </c>
      <c r="R89" s="612" t="s">
        <v>5376</v>
      </c>
      <c r="S89" s="612" t="s">
        <v>320</v>
      </c>
      <c r="T89" s="1014" t="s">
        <v>5155</v>
      </c>
      <c r="U89" s="1013" t="s">
        <v>239</v>
      </c>
      <c r="V89" s="81" t="str">
        <f>[42]Questionnaire!C123</f>
        <v>o2</v>
      </c>
      <c r="W89" s="81" t="str">
        <f>[42]Questionnaire!D123</f>
        <v>Telecommunication</v>
      </c>
      <c r="X89" s="81" t="str">
        <f>[12]Questionnaire!C175</f>
        <v>O2</v>
      </c>
      <c r="Y89" s="81" t="str">
        <f>[12]Questionnaire!D175</f>
        <v>Telecommunication</v>
      </c>
      <c r="Z89" s="81" t="str">
        <f>[43]Questionnaire!C153</f>
        <v>o2</v>
      </c>
      <c r="AA89" s="81" t="str">
        <f>[43]Questionnaire!D153</f>
        <v>Telecommunication</v>
      </c>
    </row>
    <row r="90" spans="1:27" ht="30">
      <c r="A90" s="88" t="s">
        <v>2923</v>
      </c>
      <c r="B90" s="183" t="s">
        <v>179</v>
      </c>
      <c r="C90" s="867" t="s">
        <v>316</v>
      </c>
      <c r="D90" s="183" t="s">
        <v>855</v>
      </c>
      <c r="E90" s="867" t="s">
        <v>320</v>
      </c>
      <c r="F90" s="183" t="s">
        <v>1245</v>
      </c>
      <c r="G90" s="867" t="s">
        <v>1246</v>
      </c>
      <c r="H90" s="122">
        <v>0</v>
      </c>
      <c r="I90" s="883">
        <v>0</v>
      </c>
      <c r="J90" s="122" t="s">
        <v>2475</v>
      </c>
      <c r="K90" s="883" t="s">
        <v>1026</v>
      </c>
      <c r="L90" s="122">
        <v>0</v>
      </c>
      <c r="M90" s="883">
        <v>0</v>
      </c>
      <c r="N90" s="612" t="s">
        <v>3699</v>
      </c>
      <c r="O90" s="883" t="s">
        <v>3700</v>
      </c>
      <c r="P90" s="612" t="s">
        <v>4624</v>
      </c>
      <c r="Q90" s="884" t="s">
        <v>4625</v>
      </c>
      <c r="R90" s="612" t="s">
        <v>5377</v>
      </c>
      <c r="S90" s="612" t="s">
        <v>239</v>
      </c>
      <c r="T90" s="1014" t="s">
        <v>462</v>
      </c>
      <c r="U90" s="1013" t="s">
        <v>297</v>
      </c>
      <c r="V90" s="81" t="str">
        <f>[42]Questionnaire!C124</f>
        <v>Müller Joghurt</v>
      </c>
      <c r="W90" s="81" t="str">
        <f>[42]Questionnaire!D124</f>
        <v>Food</v>
      </c>
      <c r="X90" s="81" t="str">
        <f>[12]Questionnaire!C176</f>
        <v>Müller Joghurt</v>
      </c>
      <c r="Y90" s="81" t="str">
        <f>[12]Questionnaire!D176</f>
        <v>Food</v>
      </c>
      <c r="Z90" s="81" t="str">
        <f>[43]Questionnaire!C154</f>
        <v>Audi</v>
      </c>
      <c r="AA90" s="81" t="str">
        <f>[43]Questionnaire!D154</f>
        <v>Automobile</v>
      </c>
    </row>
    <row r="91" spans="1:27" ht="30">
      <c r="A91" s="88" t="s">
        <v>2924</v>
      </c>
      <c r="B91" s="183">
        <v>0</v>
      </c>
      <c r="C91" s="867">
        <v>0</v>
      </c>
      <c r="D91" s="183" t="s">
        <v>312</v>
      </c>
      <c r="E91" s="867" t="s">
        <v>320</v>
      </c>
      <c r="F91" s="183" t="s">
        <v>146</v>
      </c>
      <c r="G91" s="867" t="s">
        <v>331</v>
      </c>
      <c r="H91" s="122">
        <v>0</v>
      </c>
      <c r="I91" s="883">
        <v>0</v>
      </c>
      <c r="J91" s="122" t="s">
        <v>2476</v>
      </c>
      <c r="K91" s="883" t="s">
        <v>1315</v>
      </c>
      <c r="L91" s="122">
        <v>0</v>
      </c>
      <c r="M91" s="883">
        <v>0</v>
      </c>
      <c r="N91" s="612" t="s">
        <v>3701</v>
      </c>
      <c r="O91" s="883" t="s">
        <v>1666</v>
      </c>
      <c r="P91" s="612" t="s">
        <v>4626</v>
      </c>
      <c r="Q91" s="884" t="s">
        <v>4625</v>
      </c>
      <c r="R91" s="612"/>
      <c r="S91" s="612"/>
      <c r="T91" s="1014" t="s">
        <v>5156</v>
      </c>
      <c r="U91" s="1013" t="s">
        <v>447</v>
      </c>
      <c r="V91" s="81" t="str">
        <f>[42]Questionnaire!C125</f>
        <v>o2</v>
      </c>
      <c r="W91" s="81" t="str">
        <f>[42]Questionnaire!D125</f>
        <v>Telecommunication</v>
      </c>
      <c r="X91" s="81" t="str">
        <f>[12]Questionnaire!C177</f>
        <v>O2</v>
      </c>
      <c r="Y91" s="81" t="str">
        <f>[12]Questionnaire!D177</f>
        <v>Telecommunication</v>
      </c>
      <c r="Z91" s="81" t="str">
        <f>[43]Questionnaire!C155</f>
        <v xml:space="preserve">Audi Select </v>
      </c>
      <c r="AA91" s="81" t="str">
        <f>[43]Questionnaire!D155</f>
        <v>Automobile</v>
      </c>
    </row>
    <row r="92" spans="1:27" ht="45">
      <c r="A92" s="88" t="s">
        <v>2925</v>
      </c>
      <c r="B92" s="183">
        <v>0</v>
      </c>
      <c r="C92" s="867">
        <v>0</v>
      </c>
      <c r="D92" s="183" t="s">
        <v>4</v>
      </c>
      <c r="E92" s="867" t="s">
        <v>320</v>
      </c>
      <c r="F92" s="183" t="s">
        <v>1247</v>
      </c>
      <c r="G92" s="867" t="s">
        <v>207</v>
      </c>
      <c r="H92" s="122">
        <v>0</v>
      </c>
      <c r="I92" s="883">
        <v>0</v>
      </c>
      <c r="J92" s="122" t="s">
        <v>2477</v>
      </c>
      <c r="K92" s="883" t="s">
        <v>2478</v>
      </c>
      <c r="L92" s="122">
        <v>0</v>
      </c>
      <c r="M92" s="883">
        <v>0</v>
      </c>
      <c r="N92" s="612" t="s">
        <v>3702</v>
      </c>
      <c r="O92" s="883" t="s">
        <v>3703</v>
      </c>
      <c r="P92" s="183">
        <v>0</v>
      </c>
      <c r="Q92" s="867">
        <v>0</v>
      </c>
      <c r="R92" s="183"/>
      <c r="S92" s="183"/>
      <c r="T92" s="1014" t="s">
        <v>191</v>
      </c>
      <c r="U92" s="1013" t="s">
        <v>358</v>
      </c>
      <c r="X92" s="81" t="str">
        <f>[12]Questionnaire!C178</f>
        <v>Audi</v>
      </c>
      <c r="Y92" s="81" t="str">
        <f>[12]Questionnaire!D178</f>
        <v>Cars</v>
      </c>
      <c r="Z92" s="81" t="str">
        <f>[43]Questionnaire!C156</f>
        <v>Sonos (60")</v>
      </c>
      <c r="AA92" s="81" t="str">
        <f>[43]Questionnaire!D156</f>
        <v>Electronic</v>
      </c>
    </row>
    <row r="93" spans="1:27">
      <c r="A93" s="88" t="s">
        <v>2926</v>
      </c>
      <c r="B93" s="183">
        <v>0</v>
      </c>
      <c r="C93" s="867">
        <v>0</v>
      </c>
      <c r="D93" s="183" t="s">
        <v>562</v>
      </c>
      <c r="E93" s="867" t="s">
        <v>447</v>
      </c>
      <c r="F93" s="183" t="s">
        <v>119</v>
      </c>
      <c r="G93" s="867" t="s">
        <v>207</v>
      </c>
      <c r="H93" s="122">
        <v>0</v>
      </c>
      <c r="I93" s="883">
        <v>0</v>
      </c>
      <c r="J93" s="122">
        <v>0</v>
      </c>
      <c r="K93" s="883">
        <v>0</v>
      </c>
      <c r="L93" s="122">
        <v>0</v>
      </c>
      <c r="M93" s="883">
        <v>0</v>
      </c>
      <c r="N93" s="612" t="s">
        <v>3704</v>
      </c>
      <c r="O93" s="883" t="s">
        <v>3705</v>
      </c>
      <c r="P93" s="183">
        <v>0</v>
      </c>
      <c r="Q93" s="867">
        <v>0</v>
      </c>
      <c r="R93" s="183"/>
      <c r="S93" s="183"/>
      <c r="T93" s="1014" t="s">
        <v>448</v>
      </c>
      <c r="U93" s="1013" t="s">
        <v>1666</v>
      </c>
      <c r="X93" s="81" t="str">
        <f>[12]Questionnaire!C179</f>
        <v>Google</v>
      </c>
      <c r="Y93" s="81" t="str">
        <f>[12]Questionnaire!D179</f>
        <v>Internet</v>
      </c>
      <c r="Z93" s="81" t="str">
        <f>[43]Questionnaire!C157</f>
        <v>Sonos (30")</v>
      </c>
      <c r="AA93" s="81" t="str">
        <f>[43]Questionnaire!D157</f>
        <v>Electronic</v>
      </c>
    </row>
    <row r="94" spans="1:27">
      <c r="A94" s="88" t="s">
        <v>2927</v>
      </c>
      <c r="B94" s="183">
        <v>0</v>
      </c>
      <c r="C94" s="867">
        <v>0</v>
      </c>
      <c r="D94" s="183" t="s">
        <v>861</v>
      </c>
      <c r="E94" s="867" t="s">
        <v>320</v>
      </c>
      <c r="F94" s="183" t="s">
        <v>1248</v>
      </c>
      <c r="G94" s="867" t="s">
        <v>1249</v>
      </c>
      <c r="H94" s="122">
        <v>0</v>
      </c>
      <c r="I94" s="883">
        <v>0</v>
      </c>
      <c r="J94" s="122">
        <v>0</v>
      </c>
      <c r="K94" s="883">
        <v>0</v>
      </c>
      <c r="L94" s="122">
        <v>0</v>
      </c>
      <c r="M94" s="883">
        <v>0</v>
      </c>
      <c r="N94" s="122">
        <v>0</v>
      </c>
      <c r="O94" s="883">
        <v>0</v>
      </c>
      <c r="P94" s="183">
        <v>0</v>
      </c>
      <c r="Q94" s="867">
        <v>0</v>
      </c>
      <c r="R94" s="183"/>
      <c r="S94" s="183"/>
      <c r="T94" s="1014" t="s">
        <v>1530</v>
      </c>
      <c r="U94" s="1013" t="s">
        <v>1530</v>
      </c>
      <c r="X94" s="81" t="str">
        <f>[12]Questionnaire!C180</f>
        <v>Google</v>
      </c>
      <c r="Y94" s="81" t="str">
        <f>[12]Questionnaire!D180</f>
        <v>Internet</v>
      </c>
      <c r="Z94" s="81" t="str">
        <f>[43]Questionnaire!C158</f>
        <v>Dallmayr Crema</v>
      </c>
      <c r="AA94" s="81" t="str">
        <f>[43]Questionnaire!D158</f>
        <v>Food &amp; Beverage</v>
      </c>
    </row>
    <row r="95" spans="1:27">
      <c r="A95" s="88" t="s">
        <v>2928</v>
      </c>
      <c r="B95" s="183">
        <v>0</v>
      </c>
      <c r="C95" s="867">
        <v>0</v>
      </c>
      <c r="D95" s="183" t="s">
        <v>851</v>
      </c>
      <c r="E95" s="867" t="s">
        <v>452</v>
      </c>
      <c r="F95" s="183" t="s">
        <v>1250</v>
      </c>
      <c r="G95" s="867" t="s">
        <v>469</v>
      </c>
      <c r="H95" s="122">
        <v>0</v>
      </c>
      <c r="I95" s="883">
        <v>0</v>
      </c>
      <c r="J95" s="122">
        <v>0</v>
      </c>
      <c r="K95" s="883">
        <v>0</v>
      </c>
      <c r="L95" s="122">
        <v>0</v>
      </c>
      <c r="M95" s="883">
        <v>0</v>
      </c>
      <c r="N95" s="122">
        <v>0</v>
      </c>
      <c r="O95" s="883">
        <v>0</v>
      </c>
      <c r="P95" s="183">
        <v>0</v>
      </c>
      <c r="Q95" s="867">
        <v>0</v>
      </c>
      <c r="R95" s="183"/>
      <c r="S95" s="183"/>
      <c r="T95" s="1014" t="s">
        <v>1530</v>
      </c>
      <c r="U95" s="1013" t="s">
        <v>1530</v>
      </c>
      <c r="X95" s="81" t="str">
        <f>[12]Questionnaire!C181</f>
        <v>O2</v>
      </c>
      <c r="Y95" s="81" t="str">
        <f>[12]Questionnaire!D181</f>
        <v>Telecommunication</v>
      </c>
      <c r="Z95" s="81" t="str">
        <f>[43]Questionnaire!C159</f>
        <v>Engelbert Strauss (50")</v>
      </c>
      <c r="AA95" s="81" t="str">
        <f>[43]Questionnaire!D159</f>
        <v>Fashion</v>
      </c>
    </row>
    <row r="96" spans="1:27">
      <c r="A96" s="88" t="s">
        <v>2929</v>
      </c>
      <c r="B96" s="183">
        <v>0</v>
      </c>
      <c r="C96" s="867">
        <v>0</v>
      </c>
      <c r="D96" s="183" t="s">
        <v>462</v>
      </c>
      <c r="E96" s="867" t="s">
        <v>863</v>
      </c>
      <c r="F96" s="183" t="s">
        <v>1251</v>
      </c>
      <c r="G96" s="867" t="s">
        <v>1252</v>
      </c>
      <c r="H96" s="122">
        <v>0</v>
      </c>
      <c r="I96" s="883">
        <v>0</v>
      </c>
      <c r="J96" s="122">
        <v>0</v>
      </c>
      <c r="K96" s="883">
        <v>0</v>
      </c>
      <c r="L96" s="122">
        <v>0</v>
      </c>
      <c r="M96" s="883">
        <v>0</v>
      </c>
      <c r="N96" s="122">
        <v>0</v>
      </c>
      <c r="O96" s="883">
        <v>0</v>
      </c>
      <c r="P96" s="183">
        <v>0</v>
      </c>
      <c r="Q96" s="867">
        <v>0</v>
      </c>
      <c r="R96" s="183"/>
      <c r="S96" s="183"/>
      <c r="T96" s="1014" t="s">
        <v>1530</v>
      </c>
      <c r="U96" s="1013" t="s">
        <v>1530</v>
      </c>
      <c r="X96" s="81" t="str">
        <f>[12]Questionnaire!C182</f>
        <v>Audi</v>
      </c>
      <c r="Y96" s="81" t="str">
        <f>[12]Questionnaire!D182</f>
        <v>Cars</v>
      </c>
      <c r="Z96" s="81" t="str">
        <f>[43]Questionnaire!C160</f>
        <v>Engelbert Strauss (30")</v>
      </c>
      <c r="AA96" s="81" t="str">
        <f>[43]Questionnaire!D160</f>
        <v>Fashion</v>
      </c>
    </row>
    <row r="97" spans="1:27">
      <c r="A97" s="88" t="s">
        <v>2930</v>
      </c>
      <c r="B97" s="183">
        <v>0</v>
      </c>
      <c r="C97" s="867">
        <v>0</v>
      </c>
      <c r="D97" s="183" t="s">
        <v>864</v>
      </c>
      <c r="E97" s="867" t="s">
        <v>399</v>
      </c>
      <c r="F97" s="183" t="s">
        <v>124</v>
      </c>
      <c r="G97" s="867" t="s">
        <v>331</v>
      </c>
      <c r="H97" s="122">
        <v>0</v>
      </c>
      <c r="I97" s="883">
        <v>0</v>
      </c>
      <c r="J97" s="122">
        <v>0</v>
      </c>
      <c r="K97" s="883">
        <v>0</v>
      </c>
      <c r="L97" s="122">
        <v>0</v>
      </c>
      <c r="M97" s="883">
        <v>0</v>
      </c>
      <c r="N97" s="122">
        <v>0</v>
      </c>
      <c r="O97" s="883">
        <v>0</v>
      </c>
      <c r="P97" s="183">
        <v>0</v>
      </c>
      <c r="Q97" s="867">
        <v>0</v>
      </c>
      <c r="R97" s="183"/>
      <c r="S97" s="183"/>
      <c r="T97" s="1014" t="s">
        <v>1530</v>
      </c>
      <c r="U97" s="1013" t="s">
        <v>1530</v>
      </c>
      <c r="X97" s="81" t="str">
        <f>[12]Questionnaire!C183</f>
        <v>Seat Ateca</v>
      </c>
      <c r="Y97" s="81" t="str">
        <f>[12]Questionnaire!D183</f>
        <v>Cars</v>
      </c>
      <c r="Z97" s="81" t="str">
        <f>[43]Questionnaire!C161</f>
        <v>Happy Family</v>
      </c>
      <c r="AA97" s="81" t="str">
        <f>[43]Questionnaire!D161</f>
        <v>TV</v>
      </c>
    </row>
    <row r="98" spans="1:27">
      <c r="A98" s="88" t="s">
        <v>2931</v>
      </c>
      <c r="B98" s="183">
        <v>0</v>
      </c>
      <c r="C98" s="867">
        <v>0</v>
      </c>
      <c r="D98" s="183" t="s">
        <v>191</v>
      </c>
      <c r="E98" s="867" t="s">
        <v>389</v>
      </c>
      <c r="F98" s="183">
        <v>0</v>
      </c>
      <c r="G98" s="867">
        <v>0</v>
      </c>
      <c r="H98" s="122">
        <v>0</v>
      </c>
      <c r="I98" s="883">
        <v>0</v>
      </c>
      <c r="J98" s="122">
        <v>0</v>
      </c>
      <c r="K98" s="883">
        <v>0</v>
      </c>
      <c r="L98" s="122">
        <v>0</v>
      </c>
      <c r="M98" s="883">
        <v>0</v>
      </c>
      <c r="N98" s="122">
        <v>0</v>
      </c>
      <c r="O98" s="883">
        <v>0</v>
      </c>
      <c r="P98" s="183">
        <v>0</v>
      </c>
      <c r="Q98" s="867">
        <v>0</v>
      </c>
      <c r="R98" s="183"/>
      <c r="S98" s="183"/>
      <c r="T98" s="1014" t="s">
        <v>1530</v>
      </c>
      <c r="U98" s="1013" t="s">
        <v>1530</v>
      </c>
      <c r="X98" s="81" t="str">
        <f>[12]Questionnaire!C184</f>
        <v>EA Battlefield</v>
      </c>
      <c r="Y98" s="81" t="str">
        <f>[12]Questionnaire!D184</f>
        <v>Games</v>
      </c>
    </row>
  </sheetData>
  <mergeCells count="39">
    <mergeCell ref="B59:C59"/>
    <mergeCell ref="D59:E59"/>
    <mergeCell ref="F59:G59"/>
    <mergeCell ref="H59:I59"/>
    <mergeCell ref="J59:K59"/>
    <mergeCell ref="L59:M59"/>
    <mergeCell ref="N59:O59"/>
    <mergeCell ref="P59:Q59"/>
    <mergeCell ref="R59:S59"/>
    <mergeCell ref="T59:U59"/>
    <mergeCell ref="V59:W59"/>
    <mergeCell ref="X59:Y59"/>
    <mergeCell ref="Z59:AA59"/>
    <mergeCell ref="B73:C73"/>
    <mergeCell ref="D73:E73"/>
    <mergeCell ref="F73:G73"/>
    <mergeCell ref="H73:I73"/>
    <mergeCell ref="J73:K73"/>
    <mergeCell ref="L73:M73"/>
    <mergeCell ref="N73:O73"/>
    <mergeCell ref="P73:Q73"/>
    <mergeCell ref="R73:S73"/>
    <mergeCell ref="T73:U73"/>
    <mergeCell ref="V73:W73"/>
    <mergeCell ref="X73:Y73"/>
    <mergeCell ref="Z73:AA73"/>
    <mergeCell ref="B87:C87"/>
    <mergeCell ref="D87:E87"/>
    <mergeCell ref="F87:G87"/>
    <mergeCell ref="H87:I87"/>
    <mergeCell ref="J87:K87"/>
    <mergeCell ref="L87:M87"/>
    <mergeCell ref="Z87:AA87"/>
    <mergeCell ref="N87:O87"/>
    <mergeCell ref="P87:Q87"/>
    <mergeCell ref="R87:S87"/>
    <mergeCell ref="T87:U87"/>
    <mergeCell ref="V87:W87"/>
    <mergeCell ref="X87:Y87"/>
  </mergeCells>
  <conditionalFormatting sqref="A7">
    <cfRule type="cellIs" dxfId="45" priority="1" stopIfTrue="1" operator="equal">
      <formula>0</formula>
    </cfRule>
    <cfRule type="cellIs" dxfId="44" priority="2" stopIfTrue="1" operator="equal">
      <formula>"na"</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79"/>
  <sheetViews>
    <sheetView zoomScale="80" zoomScaleNormal="80" workbookViewId="0">
      <pane xSplit="1" ySplit="10" topLeftCell="B11" activePane="bottomRight" state="frozen"/>
      <selection pane="topRight" activeCell="B1" sqref="B1"/>
      <selection pane="bottomLeft" activeCell="A11" sqref="A11"/>
      <selection pane="bottomRight" activeCell="E1" sqref="E1:F2"/>
    </sheetView>
  </sheetViews>
  <sheetFormatPr defaultRowHeight="12.75"/>
  <cols>
    <col min="1" max="1" width="42.140625" style="611" customWidth="1"/>
    <col min="2" max="11" width="18.85546875" style="611" customWidth="1"/>
    <col min="12" max="12" width="18.85546875" style="610" customWidth="1"/>
    <col min="13" max="13" width="34.7109375" style="613" customWidth="1"/>
    <col min="14" max="14" width="18.7109375" style="611" customWidth="1"/>
    <col min="15" max="15" width="21.7109375" style="611" bestFit="1" customWidth="1"/>
    <col min="16" max="16384" width="9.140625" style="611"/>
  </cols>
  <sheetData>
    <row r="1" spans="1:15" ht="12.75" customHeight="1">
      <c r="A1" s="610"/>
      <c r="B1" s="1424" t="s">
        <v>112</v>
      </c>
      <c r="C1" s="1424"/>
      <c r="D1" s="312"/>
      <c r="E1" s="1423" t="s">
        <v>112</v>
      </c>
      <c r="F1" s="1423"/>
      <c r="G1" s="610"/>
      <c r="H1" s="610"/>
    </row>
    <row r="2" spans="1:15">
      <c r="A2" s="610"/>
      <c r="B2" s="1424"/>
      <c r="C2" s="1424"/>
      <c r="D2" s="187"/>
      <c r="E2" s="1423"/>
      <c r="F2" s="1423"/>
      <c r="G2" s="610"/>
      <c r="H2" s="610"/>
    </row>
    <row r="3" spans="1:15">
      <c r="A3" s="610"/>
      <c r="B3" s="187"/>
      <c r="C3" s="187"/>
      <c r="D3" s="187"/>
      <c r="E3" s="187"/>
      <c r="G3" s="610"/>
      <c r="H3" s="610"/>
    </row>
    <row r="4" spans="1:15">
      <c r="A4" s="610"/>
      <c r="B4" s="187"/>
      <c r="C4" s="187"/>
      <c r="D4" s="187"/>
      <c r="E4" s="187"/>
      <c r="G4" s="610"/>
      <c r="H4" s="610"/>
    </row>
    <row r="5" spans="1:15">
      <c r="A5" s="610"/>
      <c r="B5" s="187"/>
      <c r="C5" s="187"/>
      <c r="D5" s="187"/>
      <c r="E5" s="187"/>
      <c r="G5" s="610"/>
      <c r="H5" s="610"/>
    </row>
    <row r="6" spans="1:15">
      <c r="A6" s="610"/>
      <c r="B6" s="187"/>
      <c r="C6" s="187"/>
      <c r="D6" s="187"/>
      <c r="E6" s="187"/>
      <c r="G6" s="610"/>
      <c r="H6" s="610"/>
    </row>
    <row r="7" spans="1:15">
      <c r="A7" s="610"/>
      <c r="B7" s="187"/>
      <c r="C7" s="187"/>
      <c r="D7" s="187"/>
      <c r="E7" s="187"/>
      <c r="G7" s="610"/>
      <c r="H7" s="610"/>
    </row>
    <row r="8" spans="1:15">
      <c r="A8" s="610"/>
      <c r="B8" s="187"/>
      <c r="C8" s="187"/>
      <c r="D8" s="187"/>
      <c r="E8" s="187"/>
      <c r="G8" s="610"/>
      <c r="H8" s="610"/>
    </row>
    <row r="9" spans="1:15" ht="13.5" thickBot="1">
      <c r="B9" s="187"/>
      <c r="C9" s="187"/>
      <c r="D9" s="187"/>
      <c r="E9" s="187"/>
      <c r="G9" s="610"/>
      <c r="H9" s="610"/>
    </row>
    <row r="10" spans="1:15" ht="21.75" customHeight="1" thickBot="1">
      <c r="A10" s="1425" t="s">
        <v>45</v>
      </c>
      <c r="B10" s="1426"/>
      <c r="C10" s="1426"/>
      <c r="D10" s="1426"/>
      <c r="E10" s="1426"/>
      <c r="F10" s="1426"/>
      <c r="G10" s="1426"/>
      <c r="H10" s="1426"/>
      <c r="I10" s="1426"/>
      <c r="J10" s="1426"/>
      <c r="K10" s="1426"/>
      <c r="L10" s="1426"/>
      <c r="M10" s="1426"/>
      <c r="N10" s="1426"/>
      <c r="O10" s="1427"/>
    </row>
    <row r="11" spans="1:15">
      <c r="A11" s="719" t="s">
        <v>17</v>
      </c>
      <c r="B11" s="321">
        <v>2010</v>
      </c>
      <c r="C11" s="321">
        <v>2011</v>
      </c>
      <c r="D11" s="321" t="s">
        <v>1185</v>
      </c>
      <c r="E11" s="321">
        <v>2012</v>
      </c>
      <c r="F11" s="321" t="s">
        <v>2325</v>
      </c>
      <c r="G11" s="321">
        <v>2013</v>
      </c>
      <c r="H11" s="321" t="s">
        <v>3553</v>
      </c>
      <c r="I11" s="321" t="s">
        <v>4165</v>
      </c>
      <c r="J11" s="321" t="s">
        <v>4674</v>
      </c>
      <c r="K11" s="321" t="s">
        <v>4675</v>
      </c>
      <c r="L11" s="321" t="s">
        <v>5846</v>
      </c>
      <c r="M11" s="321"/>
      <c r="N11" s="720" t="s">
        <v>6494</v>
      </c>
      <c r="O11" s="727" t="s">
        <v>6914</v>
      </c>
    </row>
    <row r="12" spans="1:15" ht="15">
      <c r="A12" s="314" t="s">
        <v>46</v>
      </c>
      <c r="B12" s="1215"/>
      <c r="C12" s="1215">
        <v>84770</v>
      </c>
      <c r="D12" s="1215">
        <v>42730.477513086204</v>
      </c>
      <c r="E12" s="1215">
        <v>58671.673316122979</v>
      </c>
      <c r="F12" s="1214">
        <v>43619.360016749837</v>
      </c>
      <c r="G12" s="1086">
        <v>51017.805214019696</v>
      </c>
      <c r="H12" s="1213">
        <v>23367.359488377813</v>
      </c>
      <c r="I12" s="1086">
        <v>58516.489946867019</v>
      </c>
      <c r="J12" s="1086">
        <v>26896</v>
      </c>
      <c r="K12" s="1258">
        <v>24839.577727178639</v>
      </c>
      <c r="L12" s="1211">
        <v>2310</v>
      </c>
      <c r="M12" s="1210" t="s">
        <v>6496</v>
      </c>
      <c r="N12" s="1257">
        <v>39600</v>
      </c>
      <c r="O12" s="1256">
        <v>0</v>
      </c>
    </row>
    <row r="13" spans="1:15" ht="15">
      <c r="A13" s="314" t="s">
        <v>47</v>
      </c>
      <c r="B13" s="1216">
        <v>153810</v>
      </c>
      <c r="C13" s="1215">
        <v>263998</v>
      </c>
      <c r="D13" s="1215">
        <v>106826.19378271552</v>
      </c>
      <c r="E13" s="1215">
        <v>140812.01595869515</v>
      </c>
      <c r="F13" s="1214">
        <v>87238.720033499674</v>
      </c>
      <c r="G13" s="1086">
        <v>102035.61042803939</v>
      </c>
      <c r="H13" s="1213">
        <v>91009.715902103053</v>
      </c>
      <c r="I13" s="1086">
        <v>152142.87386185426</v>
      </c>
      <c r="J13" s="1086">
        <v>64551</v>
      </c>
      <c r="K13" s="1258">
        <v>89698.475125922851</v>
      </c>
      <c r="L13" s="1211">
        <v>3300</v>
      </c>
      <c r="M13" s="1210" t="s">
        <v>6497</v>
      </c>
      <c r="N13" s="1257">
        <v>1848</v>
      </c>
      <c r="O13" s="1256">
        <v>0</v>
      </c>
    </row>
    <row r="14" spans="1:15" ht="15">
      <c r="A14" s="314" t="s">
        <v>48</v>
      </c>
      <c r="B14" s="1215">
        <v>25635</v>
      </c>
      <c r="C14" s="1215" t="s">
        <v>1143</v>
      </c>
      <c r="D14" s="1215"/>
      <c r="E14" s="1215">
        <v>0</v>
      </c>
      <c r="F14" s="1214">
        <v>0</v>
      </c>
      <c r="G14" s="1086">
        <v>0</v>
      </c>
      <c r="H14" s="1213">
        <v>0</v>
      </c>
      <c r="I14" s="1086">
        <v>0</v>
      </c>
      <c r="J14" s="1086">
        <v>0</v>
      </c>
      <c r="K14" s="1258" t="s">
        <v>1530</v>
      </c>
      <c r="L14" s="1211" t="s">
        <v>1530</v>
      </c>
      <c r="M14" s="1210" t="s">
        <v>6498</v>
      </c>
      <c r="N14" s="1257">
        <v>0</v>
      </c>
      <c r="O14" s="1256">
        <v>0</v>
      </c>
    </row>
    <row r="15" spans="1:15" ht="15">
      <c r="A15" s="314" t="s">
        <v>50</v>
      </c>
      <c r="B15" s="1216">
        <v>69215</v>
      </c>
      <c r="C15" s="1215">
        <v>48440</v>
      </c>
      <c r="D15" s="1215">
        <v>49140.049140049137</v>
      </c>
      <c r="E15" s="1215">
        <v>65321.129625283582</v>
      </c>
      <c r="F15" s="1214">
        <v>34895.488013399867</v>
      </c>
      <c r="G15" s="1086">
        <v>44640.57956226723</v>
      </c>
      <c r="H15" s="1213">
        <v>0</v>
      </c>
      <c r="I15" s="1086">
        <v>15214.287386185426</v>
      </c>
      <c r="J15" s="1086">
        <v>13448</v>
      </c>
      <c r="K15" s="1258">
        <v>11039.812323190505</v>
      </c>
      <c r="L15" s="1211">
        <v>11220</v>
      </c>
      <c r="M15" s="1210" t="s">
        <v>6499</v>
      </c>
      <c r="N15" s="1257">
        <v>14520</v>
      </c>
      <c r="O15" s="1256">
        <v>8550</v>
      </c>
    </row>
    <row r="16" spans="1:15" ht="15">
      <c r="A16" s="314" t="s">
        <v>51</v>
      </c>
      <c r="B16" s="1215">
        <v>58961</v>
      </c>
      <c r="C16" s="1215">
        <v>33908</v>
      </c>
      <c r="D16" s="1215"/>
      <c r="E16" s="1215">
        <v>0</v>
      </c>
      <c r="F16" s="1214">
        <v>0</v>
      </c>
      <c r="G16" s="1086">
        <v>0</v>
      </c>
      <c r="H16" s="1213">
        <v>0</v>
      </c>
      <c r="I16" s="1086">
        <v>0</v>
      </c>
      <c r="J16" s="1086">
        <v>0</v>
      </c>
      <c r="K16" s="1258" t="s">
        <v>1530</v>
      </c>
      <c r="L16" s="1211">
        <v>0</v>
      </c>
      <c r="M16" s="1210" t="s">
        <v>6500</v>
      </c>
      <c r="N16" s="1257">
        <v>0</v>
      </c>
      <c r="O16" s="1256">
        <v>0</v>
      </c>
    </row>
    <row r="17" spans="1:15" ht="15">
      <c r="A17" s="314" t="s">
        <v>5176</v>
      </c>
      <c r="B17" s="1215"/>
      <c r="C17" s="1215"/>
      <c r="D17" s="1215"/>
      <c r="E17" s="1215"/>
      <c r="F17" s="1214"/>
      <c r="G17" s="1086"/>
      <c r="H17" s="1213"/>
      <c r="I17" s="1086"/>
      <c r="J17" s="1086"/>
      <c r="K17" s="1258">
        <v>0</v>
      </c>
      <c r="L17" s="1211">
        <v>0</v>
      </c>
      <c r="M17" s="1210" t="s">
        <v>6501</v>
      </c>
      <c r="N17" s="1257">
        <v>792000</v>
      </c>
      <c r="O17" s="1256">
        <v>927561</v>
      </c>
    </row>
    <row r="18" spans="1:15" ht="15">
      <c r="A18" s="314" t="s">
        <v>5177</v>
      </c>
      <c r="B18" s="1215"/>
      <c r="C18" s="1215"/>
      <c r="D18" s="1215"/>
      <c r="E18" s="1215"/>
      <c r="F18" s="1214"/>
      <c r="G18" s="1086"/>
      <c r="H18" s="1213"/>
      <c r="I18" s="1086"/>
      <c r="J18" s="1086"/>
      <c r="K18" s="1258">
        <v>82798.592423928785</v>
      </c>
      <c r="L18" s="1211">
        <v>8580</v>
      </c>
      <c r="M18" s="1210"/>
      <c r="N18" s="1257"/>
      <c r="O18" s="1256"/>
    </row>
    <row r="19" spans="1:15" ht="15">
      <c r="A19" s="314" t="s">
        <v>49</v>
      </c>
      <c r="B19" s="1216">
        <v>99976.67210984102</v>
      </c>
      <c r="C19" s="1215" t="s">
        <v>1143</v>
      </c>
      <c r="D19" s="1215"/>
      <c r="E19" s="1215">
        <v>78228.897754830628</v>
      </c>
      <c r="F19" s="1214">
        <v>0</v>
      </c>
      <c r="G19" s="1086">
        <v>0</v>
      </c>
      <c r="H19" s="1213">
        <v>27056.942565490099</v>
      </c>
      <c r="I19" s="1086">
        <v>58516.489946867019</v>
      </c>
      <c r="J19" s="1086">
        <v>0</v>
      </c>
      <c r="K19" s="1258"/>
      <c r="L19" s="1211">
        <v>495000</v>
      </c>
      <c r="M19" s="1210"/>
      <c r="N19" s="1257"/>
      <c r="O19" s="1256"/>
    </row>
    <row r="20" spans="1:15" ht="15.75" thickBot="1">
      <c r="A20" s="315" t="s">
        <v>52</v>
      </c>
      <c r="B20" s="1221">
        <v>407597.67210984102</v>
      </c>
      <c r="C20" s="1221">
        <v>411740</v>
      </c>
      <c r="D20" s="1221">
        <v>198696.72043585088</v>
      </c>
      <c r="E20" s="1221">
        <v>430258.9376515685</v>
      </c>
      <c r="F20" s="1220">
        <v>165753.56806364938</v>
      </c>
      <c r="G20" s="1086">
        <v>369879.08780164277</v>
      </c>
      <c r="H20" s="1213">
        <v>183864.22334276227</v>
      </c>
      <c r="I20" s="1086">
        <v>397912.13163869572</v>
      </c>
      <c r="J20" s="1086">
        <v>139860</v>
      </c>
      <c r="K20" s="1258">
        <f>SUM(K12:K19)</f>
        <v>208376.45760022078</v>
      </c>
      <c r="L20" s="1211">
        <v>530574</v>
      </c>
      <c r="M20" s="1210" t="s">
        <v>1039</v>
      </c>
      <c r="N20" s="1257">
        <v>847968</v>
      </c>
      <c r="O20" s="1256">
        <v>1128600</v>
      </c>
    </row>
    <row r="21" spans="1:15">
      <c r="A21" s="313" t="s">
        <v>18</v>
      </c>
      <c r="B21" s="316">
        <v>2010</v>
      </c>
      <c r="C21" s="316">
        <v>2011</v>
      </c>
      <c r="D21" s="316" t="s">
        <v>1185</v>
      </c>
      <c r="E21" s="316">
        <v>2012</v>
      </c>
      <c r="F21" s="317" t="s">
        <v>2325</v>
      </c>
      <c r="G21" s="316">
        <v>2013</v>
      </c>
      <c r="H21" s="317" t="s">
        <v>3553</v>
      </c>
      <c r="I21" s="316" t="s">
        <v>4165</v>
      </c>
      <c r="J21" s="316" t="s">
        <v>4674</v>
      </c>
      <c r="K21" s="316" t="s">
        <v>4675</v>
      </c>
      <c r="L21" s="316" t="s">
        <v>5846</v>
      </c>
      <c r="M21" s="316"/>
      <c r="N21" s="324" t="s">
        <v>6494</v>
      </c>
      <c r="O21" s="325" t="s">
        <v>6914</v>
      </c>
    </row>
    <row r="22" spans="1:15" ht="15">
      <c r="A22" s="314" t="s">
        <v>46</v>
      </c>
      <c r="B22" s="1215"/>
      <c r="C22" s="1215" t="s">
        <v>1143</v>
      </c>
      <c r="D22" s="1215" t="s">
        <v>1143</v>
      </c>
      <c r="E22" s="1215">
        <v>0</v>
      </c>
      <c r="F22" s="1214">
        <v>0</v>
      </c>
      <c r="G22" s="1086">
        <v>0</v>
      </c>
      <c r="H22" s="1213">
        <v>0</v>
      </c>
      <c r="I22" s="1086">
        <v>0</v>
      </c>
      <c r="J22" s="1086" t="s">
        <v>1186</v>
      </c>
      <c r="K22" s="1225">
        <v>0</v>
      </c>
      <c r="L22" s="1225">
        <v>0</v>
      </c>
      <c r="M22" s="1210" t="s">
        <v>6496</v>
      </c>
      <c r="N22" s="1230">
        <v>0</v>
      </c>
      <c r="O22" s="1219"/>
    </row>
    <row r="23" spans="1:15" ht="15">
      <c r="A23" s="314" t="s">
        <v>47</v>
      </c>
      <c r="B23" s="1216"/>
      <c r="C23" s="1215" t="s">
        <v>1143</v>
      </c>
      <c r="D23" s="1215" t="s">
        <v>1143</v>
      </c>
      <c r="E23" s="1215">
        <v>0</v>
      </c>
      <c r="F23" s="1214">
        <v>0</v>
      </c>
      <c r="G23" s="1086">
        <v>0</v>
      </c>
      <c r="H23" s="1213">
        <v>0</v>
      </c>
      <c r="I23" s="1086">
        <v>0</v>
      </c>
      <c r="J23" s="1086"/>
      <c r="K23" s="1225">
        <v>0</v>
      </c>
      <c r="L23" s="1225">
        <v>0</v>
      </c>
      <c r="M23" s="1210" t="s">
        <v>6497</v>
      </c>
      <c r="N23" s="1230">
        <v>0</v>
      </c>
      <c r="O23" s="1219"/>
    </row>
    <row r="24" spans="1:15" ht="15">
      <c r="A24" s="314" t="s">
        <v>48</v>
      </c>
      <c r="B24" s="1215"/>
      <c r="C24" s="1215" t="s">
        <v>1143</v>
      </c>
      <c r="D24" s="1215" t="s">
        <v>1143</v>
      </c>
      <c r="E24" s="1215">
        <v>0</v>
      </c>
      <c r="F24" s="1214">
        <v>0</v>
      </c>
      <c r="G24" s="1086">
        <v>0</v>
      </c>
      <c r="H24" s="1213">
        <v>0</v>
      </c>
      <c r="I24" s="1086">
        <v>0</v>
      </c>
      <c r="J24" s="1086"/>
      <c r="K24" s="1225">
        <v>0</v>
      </c>
      <c r="L24" s="1225">
        <v>0</v>
      </c>
      <c r="M24" s="1210" t="s">
        <v>6498</v>
      </c>
      <c r="N24" s="1230">
        <v>0</v>
      </c>
      <c r="O24" s="1219"/>
    </row>
    <row r="25" spans="1:15" ht="15">
      <c r="A25" s="314" t="s">
        <v>50</v>
      </c>
      <c r="B25" s="1216"/>
      <c r="C25" s="1215" t="s">
        <v>1143</v>
      </c>
      <c r="D25" s="1215" t="s">
        <v>1143</v>
      </c>
      <c r="E25" s="1215">
        <v>0</v>
      </c>
      <c r="F25" s="1214">
        <v>0</v>
      </c>
      <c r="G25" s="1086">
        <v>0</v>
      </c>
      <c r="H25" s="1213">
        <v>0</v>
      </c>
      <c r="I25" s="1086">
        <v>0</v>
      </c>
      <c r="J25" s="1086"/>
      <c r="K25" s="1225">
        <v>0</v>
      </c>
      <c r="L25" s="1225">
        <v>0</v>
      </c>
      <c r="M25" s="1210" t="s">
        <v>6499</v>
      </c>
      <c r="N25" s="1230">
        <v>0</v>
      </c>
      <c r="O25" s="1219"/>
    </row>
    <row r="26" spans="1:15" ht="15">
      <c r="A26" s="314" t="s">
        <v>51</v>
      </c>
      <c r="B26" s="1215"/>
      <c r="C26" s="1215" t="s">
        <v>1143</v>
      </c>
      <c r="D26" s="1215" t="s">
        <v>1143</v>
      </c>
      <c r="E26" s="1215">
        <v>0</v>
      </c>
      <c r="F26" s="1214">
        <v>0</v>
      </c>
      <c r="G26" s="1086">
        <v>0</v>
      </c>
      <c r="H26" s="1213">
        <v>0</v>
      </c>
      <c r="I26" s="1086">
        <v>0</v>
      </c>
      <c r="J26" s="1086"/>
      <c r="K26" s="1225">
        <v>0</v>
      </c>
      <c r="L26" s="1225">
        <v>0</v>
      </c>
      <c r="M26" s="1210" t="s">
        <v>6500</v>
      </c>
      <c r="N26" s="1230">
        <v>0</v>
      </c>
      <c r="O26" s="1219"/>
    </row>
    <row r="27" spans="1:15" ht="15">
      <c r="A27" s="314" t="s">
        <v>5176</v>
      </c>
      <c r="B27" s="1215"/>
      <c r="C27" s="1215"/>
      <c r="D27" s="1215"/>
      <c r="E27" s="1215"/>
      <c r="F27" s="1214"/>
      <c r="G27" s="1086"/>
      <c r="H27" s="1213"/>
      <c r="I27" s="1086"/>
      <c r="J27" s="1086"/>
      <c r="K27" s="1225"/>
      <c r="L27" s="1224"/>
      <c r="M27" s="1210" t="s">
        <v>6501</v>
      </c>
      <c r="N27" s="1230">
        <v>0</v>
      </c>
      <c r="O27" s="1219"/>
    </row>
    <row r="28" spans="1:15" ht="15">
      <c r="A28" s="314" t="s">
        <v>5177</v>
      </c>
      <c r="B28" s="1215"/>
      <c r="C28" s="1215"/>
      <c r="D28" s="1215"/>
      <c r="E28" s="1215"/>
      <c r="F28" s="1214"/>
      <c r="G28" s="1086"/>
      <c r="H28" s="1213"/>
      <c r="I28" s="1086"/>
      <c r="J28" s="1086"/>
      <c r="K28" s="1225"/>
      <c r="L28" s="1224"/>
      <c r="M28" s="1210"/>
      <c r="N28" s="1014"/>
      <c r="O28" s="411"/>
    </row>
    <row r="29" spans="1:15" ht="15">
      <c r="A29" s="314" t="s">
        <v>49</v>
      </c>
      <c r="B29" s="1216"/>
      <c r="C29" s="1215" t="s">
        <v>1143</v>
      </c>
      <c r="D29" s="1215" t="s">
        <v>1143</v>
      </c>
      <c r="E29" s="1215">
        <v>0</v>
      </c>
      <c r="F29" s="1214">
        <v>0</v>
      </c>
      <c r="G29" s="1086">
        <v>0</v>
      </c>
      <c r="H29" s="1213">
        <v>0</v>
      </c>
      <c r="I29" s="1086">
        <v>0</v>
      </c>
      <c r="J29" s="1086"/>
      <c r="K29" s="1225">
        <v>0</v>
      </c>
      <c r="L29" s="1225">
        <v>0</v>
      </c>
      <c r="M29" s="1210"/>
      <c r="N29" s="1014"/>
      <c r="O29" s="411"/>
    </row>
    <row r="30" spans="1:15" ht="15.75" thickBot="1">
      <c r="A30" s="315" t="s">
        <v>52</v>
      </c>
      <c r="B30" s="1221"/>
      <c r="C30" s="1221" t="s">
        <v>1143</v>
      </c>
      <c r="D30" s="1221">
        <v>0</v>
      </c>
      <c r="E30" s="1221">
        <v>0</v>
      </c>
      <c r="F30" s="1220">
        <v>0</v>
      </c>
      <c r="G30" s="1086">
        <v>0</v>
      </c>
      <c r="H30" s="1213">
        <v>0</v>
      </c>
      <c r="I30" s="1086">
        <v>0</v>
      </c>
      <c r="J30" s="1086"/>
      <c r="K30" s="1225">
        <v>0</v>
      </c>
      <c r="L30" s="1225">
        <v>0</v>
      </c>
      <c r="M30" s="1210" t="s">
        <v>1039</v>
      </c>
      <c r="N30" s="1230">
        <v>0</v>
      </c>
      <c r="O30" s="1219"/>
    </row>
    <row r="31" spans="1:15">
      <c r="A31" s="313" t="s">
        <v>19</v>
      </c>
      <c r="B31" s="316">
        <v>2010</v>
      </c>
      <c r="C31" s="316">
        <v>2011</v>
      </c>
      <c r="D31" s="316" t="s">
        <v>1185</v>
      </c>
      <c r="E31" s="316">
        <v>2012</v>
      </c>
      <c r="F31" s="317" t="s">
        <v>2325</v>
      </c>
      <c r="G31" s="316">
        <v>2013</v>
      </c>
      <c r="H31" s="317" t="s">
        <v>3553</v>
      </c>
      <c r="I31" s="316" t="s">
        <v>4165</v>
      </c>
      <c r="J31" s="316" t="s">
        <v>4674</v>
      </c>
      <c r="K31" s="316" t="s">
        <v>4675</v>
      </c>
      <c r="L31" s="316" t="s">
        <v>5846</v>
      </c>
      <c r="M31" s="316"/>
      <c r="N31" s="324" t="s">
        <v>6494</v>
      </c>
      <c r="O31" s="325" t="s">
        <v>6914</v>
      </c>
    </row>
    <row r="32" spans="1:15" ht="15">
      <c r="A32" s="314" t="s">
        <v>46</v>
      </c>
      <c r="B32" s="1215"/>
      <c r="C32" s="1215" t="s">
        <v>1143</v>
      </c>
      <c r="D32" s="1215">
        <v>103279.11179963853</v>
      </c>
      <c r="E32" s="1215">
        <v>257267.8157962439</v>
      </c>
      <c r="F32" s="1214">
        <v>67123.103772318398</v>
      </c>
      <c r="G32" s="1086">
        <v>109935.41294489487</v>
      </c>
      <c r="H32" s="1213">
        <v>34129.6928327645</v>
      </c>
      <c r="I32" s="1086">
        <v>44943.8202247191</v>
      </c>
      <c r="J32" s="1086">
        <v>7832.2554657954215</v>
      </c>
      <c r="K32" s="1212">
        <v>0</v>
      </c>
      <c r="L32" s="1211">
        <v>55000.000000000007</v>
      </c>
      <c r="M32" s="1210" t="s">
        <v>6496</v>
      </c>
      <c r="N32" s="1250">
        <v>34980</v>
      </c>
      <c r="O32" s="1248">
        <v>14160</v>
      </c>
    </row>
    <row r="33" spans="1:15" ht="15">
      <c r="A33" s="314" t="s">
        <v>47</v>
      </c>
      <c r="B33" s="1216"/>
      <c r="C33" s="1215" t="s">
        <v>1143</v>
      </c>
      <c r="D33" s="1215">
        <v>51639.555899819265</v>
      </c>
      <c r="E33" s="1215">
        <v>64316.953949060975</v>
      </c>
      <c r="F33" s="1214">
        <v>0</v>
      </c>
      <c r="G33" s="1086">
        <v>0</v>
      </c>
      <c r="H33" s="1213">
        <v>14197.952218430033</v>
      </c>
      <c r="I33" s="1086">
        <v>5505.6179775280898</v>
      </c>
      <c r="J33" s="1086">
        <v>3356.6809139123234</v>
      </c>
      <c r="K33" s="1212">
        <v>4814.606741573034</v>
      </c>
      <c r="L33" s="1211">
        <v>0</v>
      </c>
      <c r="M33" s="1210" t="s">
        <v>6497</v>
      </c>
      <c r="N33" s="1250">
        <v>0</v>
      </c>
      <c r="O33" s="1248">
        <v>0</v>
      </c>
    </row>
    <row r="34" spans="1:15" ht="15">
      <c r="A34" s="314" t="s">
        <v>48</v>
      </c>
      <c r="B34" s="1215"/>
      <c r="C34" s="1215" t="s">
        <v>1143</v>
      </c>
      <c r="D34" s="1215"/>
      <c r="E34" s="1215">
        <v>0</v>
      </c>
      <c r="F34" s="1214">
        <v>0</v>
      </c>
      <c r="G34" s="1086">
        <v>0</v>
      </c>
      <c r="H34" s="1213">
        <v>0</v>
      </c>
      <c r="I34" s="1086">
        <v>0</v>
      </c>
      <c r="J34" s="1086">
        <v>0</v>
      </c>
      <c r="K34" s="1212" t="s">
        <v>1530</v>
      </c>
      <c r="L34" s="1211" t="s">
        <v>1530</v>
      </c>
      <c r="M34" s="1210" t="s">
        <v>6498</v>
      </c>
      <c r="N34" s="1250">
        <v>0</v>
      </c>
      <c r="O34" s="1248">
        <v>0</v>
      </c>
    </row>
    <row r="35" spans="1:15" ht="15">
      <c r="A35" s="314" t="s">
        <v>50</v>
      </c>
      <c r="B35" s="1216"/>
      <c r="C35" s="1215" t="s">
        <v>1143</v>
      </c>
      <c r="D35" s="1215"/>
      <c r="E35" s="1215">
        <v>0</v>
      </c>
      <c r="F35" s="1214">
        <v>67123.103772318398</v>
      </c>
      <c r="G35" s="1086">
        <v>109935.41294489487</v>
      </c>
      <c r="H35" s="1213">
        <v>54607.508532423206</v>
      </c>
      <c r="I35" s="1086">
        <v>67415.730337078654</v>
      </c>
      <c r="J35" s="1086">
        <v>9622.485286548661</v>
      </c>
      <c r="K35" s="1212">
        <v>33258.426966292136</v>
      </c>
      <c r="L35" s="1211">
        <v>16500</v>
      </c>
      <c r="M35" s="1210" t="s">
        <v>6499</v>
      </c>
      <c r="N35" s="1250">
        <v>0</v>
      </c>
      <c r="O35" s="1248">
        <v>0</v>
      </c>
    </row>
    <row r="36" spans="1:15" ht="15">
      <c r="A36" s="314" t="s">
        <v>51</v>
      </c>
      <c r="B36" s="1215"/>
      <c r="C36" s="1215" t="s">
        <v>1143</v>
      </c>
      <c r="D36" s="1215">
        <v>25819.777949909632</v>
      </c>
      <c r="E36" s="1215">
        <v>0</v>
      </c>
      <c r="F36" s="1214">
        <v>0</v>
      </c>
      <c r="G36" s="1086">
        <v>0</v>
      </c>
      <c r="H36" s="1213">
        <v>0</v>
      </c>
      <c r="I36" s="1086">
        <v>0</v>
      </c>
      <c r="J36" s="1086">
        <v>0</v>
      </c>
      <c r="K36" s="1212" t="s">
        <v>1530</v>
      </c>
      <c r="L36" s="1211" t="s">
        <v>1530</v>
      </c>
      <c r="M36" s="1210" t="s">
        <v>6500</v>
      </c>
      <c r="N36" s="1250">
        <v>0</v>
      </c>
      <c r="O36" s="1248">
        <v>0</v>
      </c>
    </row>
    <row r="37" spans="1:15" ht="15">
      <c r="A37" s="314" t="s">
        <v>5176</v>
      </c>
      <c r="B37" s="1215"/>
      <c r="C37" s="1215"/>
      <c r="D37" s="1215"/>
      <c r="E37" s="1215"/>
      <c r="F37" s="1214"/>
      <c r="G37" s="1086"/>
      <c r="H37" s="1213"/>
      <c r="I37" s="1086"/>
      <c r="J37" s="1086"/>
      <c r="K37" s="1212">
        <v>59550.561797752809</v>
      </c>
      <c r="L37" s="1211">
        <v>0</v>
      </c>
      <c r="M37" s="1210" t="s">
        <v>6501</v>
      </c>
      <c r="N37" s="1250">
        <v>100319.46</v>
      </c>
      <c r="O37" s="1248">
        <v>43070</v>
      </c>
    </row>
    <row r="38" spans="1:15" ht="15">
      <c r="A38" s="314" t="s">
        <v>5177</v>
      </c>
      <c r="B38" s="1215"/>
      <c r="C38" s="1215"/>
      <c r="D38" s="1215"/>
      <c r="E38" s="1215"/>
      <c r="F38" s="1214"/>
      <c r="G38" s="1086"/>
      <c r="H38" s="1213"/>
      <c r="I38" s="1086"/>
      <c r="J38" s="1086"/>
      <c r="K38" s="1212">
        <v>0</v>
      </c>
      <c r="L38" s="1211">
        <v>0</v>
      </c>
      <c r="M38" s="1210"/>
      <c r="N38" s="1250"/>
      <c r="O38" s="1248"/>
    </row>
    <row r="39" spans="1:15" ht="15">
      <c r="A39" s="314" t="s">
        <v>49</v>
      </c>
      <c r="B39" s="1216"/>
      <c r="C39" s="1215" t="s">
        <v>1143</v>
      </c>
      <c r="D39" s="1215"/>
      <c r="E39" s="1215">
        <v>0</v>
      </c>
      <c r="F39" s="1214">
        <v>0</v>
      </c>
      <c r="G39" s="1086">
        <v>0</v>
      </c>
      <c r="H39" s="1213">
        <v>10375.426621160408</v>
      </c>
      <c r="I39" s="1086">
        <v>50561.79775280899</v>
      </c>
      <c r="J39" s="1086">
        <v>0</v>
      </c>
      <c r="K39" s="1212">
        <v>0</v>
      </c>
      <c r="L39" s="1211">
        <v>20900</v>
      </c>
      <c r="M39" s="1210"/>
      <c r="N39" s="1250"/>
      <c r="O39" s="1248"/>
    </row>
    <row r="40" spans="1:15" ht="15.75" thickBot="1">
      <c r="A40" s="315" t="s">
        <v>52</v>
      </c>
      <c r="B40" s="1221"/>
      <c r="C40" s="1221">
        <v>139240</v>
      </c>
      <c r="D40" s="1221">
        <v>180738.44564936741</v>
      </c>
      <c r="E40" s="1221">
        <v>321584.76974530489</v>
      </c>
      <c r="F40" s="1220">
        <v>134246.207544637</v>
      </c>
      <c r="G40" s="1086">
        <v>219870.82588978973</v>
      </c>
      <c r="H40" s="1213">
        <v>113310.58020477815</v>
      </c>
      <c r="I40" s="1086">
        <v>168539.32584269662</v>
      </c>
      <c r="J40" s="1086">
        <v>20811.421666256407</v>
      </c>
      <c r="K40" s="1212">
        <f>SUM(K32:K39)</f>
        <v>97623.595505617981</v>
      </c>
      <c r="L40" s="1211">
        <v>92400</v>
      </c>
      <c r="M40" s="1210" t="s">
        <v>1039</v>
      </c>
      <c r="N40" s="1250">
        <v>135299.46000000002</v>
      </c>
      <c r="O40" s="1248">
        <v>57230</v>
      </c>
    </row>
    <row r="41" spans="1:15">
      <c r="A41" s="313" t="s">
        <v>20</v>
      </c>
      <c r="B41" s="316">
        <v>2010</v>
      </c>
      <c r="C41" s="316">
        <v>2011</v>
      </c>
      <c r="D41" s="316" t="s">
        <v>1185</v>
      </c>
      <c r="E41" s="316">
        <v>2012</v>
      </c>
      <c r="F41" s="317" t="s">
        <v>2325</v>
      </c>
      <c r="G41" s="316">
        <v>2013</v>
      </c>
      <c r="H41" s="317" t="s">
        <v>3553</v>
      </c>
      <c r="I41" s="316" t="s">
        <v>4165</v>
      </c>
      <c r="J41" s="316" t="s">
        <v>4674</v>
      </c>
      <c r="K41" s="316" t="s">
        <v>4675</v>
      </c>
      <c r="L41" s="316" t="s">
        <v>5846</v>
      </c>
      <c r="M41" s="316"/>
      <c r="N41" s="324" t="s">
        <v>6494</v>
      </c>
      <c r="O41" s="325" t="s">
        <v>6914</v>
      </c>
    </row>
    <row r="42" spans="1:15" ht="15">
      <c r="A42" s="314" t="s">
        <v>46</v>
      </c>
      <c r="B42" s="1215">
        <v>2790046.66666666</v>
      </c>
      <c r="C42" s="1215">
        <v>2633846.4350000001</v>
      </c>
      <c r="D42" s="1215">
        <v>1252259.2305706171</v>
      </c>
      <c r="E42" s="1215">
        <v>2554883.4255209672</v>
      </c>
      <c r="F42" s="1214">
        <v>1302188.2131829776</v>
      </c>
      <c r="G42" s="1086">
        <v>3002312.7834272366</v>
      </c>
      <c r="H42" s="1213">
        <v>1638225.2559726962</v>
      </c>
      <c r="I42" s="1086">
        <v>2736729.2134831459</v>
      </c>
      <c r="J42" s="1086">
        <v>1398617.047463468</v>
      </c>
      <c r="K42" s="1212">
        <v>2921348.3146067415</v>
      </c>
      <c r="L42" s="1255">
        <v>2921348.3146067415</v>
      </c>
      <c r="M42" s="1210" t="s">
        <v>6496</v>
      </c>
      <c r="N42" s="200">
        <v>2756000</v>
      </c>
      <c r="O42" s="728">
        <v>1416000</v>
      </c>
    </row>
    <row r="43" spans="1:15" ht="15">
      <c r="A43" s="314" t="s">
        <v>47</v>
      </c>
      <c r="B43" s="1216"/>
      <c r="C43" s="1215">
        <v>3257067.7776162941</v>
      </c>
      <c r="D43" s="1215">
        <v>1549186.676994578</v>
      </c>
      <c r="E43" s="1215">
        <v>3159421.3182277158</v>
      </c>
      <c r="F43" s="1214">
        <v>1610954.4905356423</v>
      </c>
      <c r="G43" s="1086">
        <v>3712721.6518747467</v>
      </c>
      <c r="H43" s="1213">
        <v>1638225.2559726962</v>
      </c>
      <c r="I43" s="1086">
        <v>2979915.7303370787</v>
      </c>
      <c r="J43" s="1086">
        <v>1398617.047463468</v>
      </c>
      <c r="K43" s="1212">
        <v>2921348.3146067415</v>
      </c>
      <c r="L43" s="1255">
        <v>2921348.3146067415</v>
      </c>
      <c r="M43" s="1210" t="s">
        <v>6497</v>
      </c>
      <c r="N43" s="200">
        <v>0</v>
      </c>
      <c r="O43" s="728">
        <v>0</v>
      </c>
    </row>
    <row r="44" spans="1:15" ht="15">
      <c r="A44" s="314" t="s">
        <v>48</v>
      </c>
      <c r="B44" s="1215"/>
      <c r="C44" s="1215" t="s">
        <v>1143</v>
      </c>
      <c r="D44" s="1215"/>
      <c r="E44" s="1215">
        <v>0</v>
      </c>
      <c r="F44" s="1214">
        <v>0</v>
      </c>
      <c r="G44" s="1086">
        <v>0</v>
      </c>
      <c r="H44" s="1213">
        <v>0</v>
      </c>
      <c r="I44" s="1086">
        <v>0</v>
      </c>
      <c r="J44" s="1086">
        <v>0</v>
      </c>
      <c r="K44" s="1212" t="s">
        <v>1530</v>
      </c>
      <c r="L44" s="1255" t="s">
        <v>1530</v>
      </c>
      <c r="M44" s="1210" t="s">
        <v>6498</v>
      </c>
      <c r="N44" s="200">
        <v>0</v>
      </c>
      <c r="O44" s="728">
        <v>0</v>
      </c>
    </row>
    <row r="45" spans="1:15" ht="15">
      <c r="A45" s="314" t="s">
        <v>50</v>
      </c>
      <c r="B45" s="1216"/>
      <c r="C45" s="1215" t="s">
        <v>1143</v>
      </c>
      <c r="D45" s="1215"/>
      <c r="E45" s="1215">
        <v>0</v>
      </c>
      <c r="F45" s="1214">
        <v>0</v>
      </c>
      <c r="G45" s="1086">
        <v>0</v>
      </c>
      <c r="H45" s="1213">
        <v>0</v>
      </c>
      <c r="I45" s="1086">
        <v>0</v>
      </c>
      <c r="J45" s="1086">
        <v>0</v>
      </c>
      <c r="K45" s="1212">
        <v>0</v>
      </c>
      <c r="L45" s="1255">
        <v>0</v>
      </c>
      <c r="M45" s="1210" t="s">
        <v>6499</v>
      </c>
      <c r="N45" s="200">
        <v>0</v>
      </c>
      <c r="O45" s="728">
        <v>0</v>
      </c>
    </row>
    <row r="46" spans="1:15" ht="15">
      <c r="A46" s="314" t="s">
        <v>51</v>
      </c>
      <c r="B46" s="1216"/>
      <c r="C46" s="1215"/>
      <c r="D46" s="1215"/>
      <c r="E46" s="1215"/>
      <c r="F46" s="1214"/>
      <c r="G46" s="1086"/>
      <c r="H46" s="1213"/>
      <c r="I46" s="1086"/>
      <c r="J46" s="1086"/>
      <c r="K46" s="1212" t="s">
        <v>1530</v>
      </c>
      <c r="L46" s="1255" t="s">
        <v>1530</v>
      </c>
      <c r="M46" s="1210" t="s">
        <v>6500</v>
      </c>
      <c r="N46" s="200">
        <v>0</v>
      </c>
      <c r="O46" s="728">
        <v>0</v>
      </c>
    </row>
    <row r="47" spans="1:15" ht="15">
      <c r="A47" s="314" t="s">
        <v>5176</v>
      </c>
      <c r="B47" s="1216"/>
      <c r="C47" s="1215"/>
      <c r="D47" s="1215"/>
      <c r="E47" s="1215"/>
      <c r="F47" s="1214"/>
      <c r="G47" s="1086"/>
      <c r="H47" s="1213"/>
      <c r="I47" s="1086"/>
      <c r="J47" s="1086"/>
      <c r="K47" s="1212">
        <v>0</v>
      </c>
      <c r="L47" s="1255">
        <v>0</v>
      </c>
      <c r="M47" s="1210" t="s">
        <v>6501</v>
      </c>
      <c r="N47" s="200">
        <v>2756000</v>
      </c>
      <c r="O47" s="728">
        <v>0</v>
      </c>
    </row>
    <row r="48" spans="1:15" ht="15">
      <c r="A48" s="314" t="s">
        <v>5177</v>
      </c>
      <c r="B48" s="1215">
        <v>3239718.4879333256</v>
      </c>
      <c r="C48" s="1215" t="s">
        <v>1143</v>
      </c>
      <c r="D48" s="1215"/>
      <c r="E48" s="1215">
        <v>0</v>
      </c>
      <c r="F48" s="1214">
        <v>0</v>
      </c>
      <c r="G48" s="1086">
        <v>0</v>
      </c>
      <c r="H48" s="1213">
        <v>0</v>
      </c>
      <c r="I48" s="1086">
        <v>0</v>
      </c>
      <c r="J48" s="1086">
        <v>0</v>
      </c>
      <c r="K48" s="1212">
        <v>0</v>
      </c>
      <c r="L48" s="1255">
        <v>0</v>
      </c>
      <c r="M48" s="1210"/>
      <c r="N48" s="200"/>
      <c r="O48" s="728">
        <v>0</v>
      </c>
    </row>
    <row r="49" spans="1:15" ht="15">
      <c r="A49" s="314" t="s">
        <v>49</v>
      </c>
      <c r="B49" s="1216"/>
      <c r="C49" s="1215" t="s">
        <v>1143</v>
      </c>
      <c r="D49" s="1215"/>
      <c r="E49" s="1215">
        <v>0</v>
      </c>
      <c r="F49" s="1214">
        <v>0</v>
      </c>
      <c r="G49" s="1086">
        <v>0</v>
      </c>
      <c r="H49" s="1213">
        <v>0</v>
      </c>
      <c r="I49" s="1086">
        <v>0</v>
      </c>
      <c r="J49" s="1086">
        <v>0</v>
      </c>
      <c r="K49" s="1212">
        <v>0</v>
      </c>
      <c r="L49" s="1255">
        <v>0</v>
      </c>
      <c r="M49" s="1210"/>
      <c r="N49" s="200"/>
      <c r="O49" s="728">
        <v>0</v>
      </c>
    </row>
    <row r="50" spans="1:15" ht="15.75" thickBot="1">
      <c r="A50" s="315" t="s">
        <v>52</v>
      </c>
      <c r="B50" s="1221">
        <v>6029765.1545999851</v>
      </c>
      <c r="C50" s="1221">
        <v>5890914.2126162937</v>
      </c>
      <c r="D50" s="1221">
        <v>2801445.9075651951</v>
      </c>
      <c r="E50" s="1221">
        <v>5714304.7437486835</v>
      </c>
      <c r="F50" s="1220">
        <v>2913142.7037186199</v>
      </c>
      <c r="G50" s="1086">
        <v>6715034.4353019837</v>
      </c>
      <c r="H50" s="1213">
        <v>3276450.5119453925</v>
      </c>
      <c r="I50" s="1086">
        <v>5716644.9438202251</v>
      </c>
      <c r="J50" s="1086">
        <v>2797234.0949269361</v>
      </c>
      <c r="K50" s="1212">
        <v>5842696.6292134831</v>
      </c>
      <c r="L50" s="1255">
        <v>5842696.6292134831</v>
      </c>
      <c r="M50" s="1210" t="s">
        <v>1039</v>
      </c>
      <c r="N50" s="200">
        <v>5512000</v>
      </c>
      <c r="O50" s="728">
        <v>1416000</v>
      </c>
    </row>
    <row r="51" spans="1:15">
      <c r="A51" s="313" t="s">
        <v>2283</v>
      </c>
      <c r="B51" s="316">
        <v>2010</v>
      </c>
      <c r="C51" s="316">
        <v>2011</v>
      </c>
      <c r="D51" s="316" t="s">
        <v>1185</v>
      </c>
      <c r="E51" s="316">
        <v>2012</v>
      </c>
      <c r="F51" s="317" t="s">
        <v>2325</v>
      </c>
      <c r="G51" s="316">
        <v>2013</v>
      </c>
      <c r="H51" s="317" t="s">
        <v>3553</v>
      </c>
      <c r="I51" s="316" t="s">
        <v>4165</v>
      </c>
      <c r="J51" s="316" t="s">
        <v>4674</v>
      </c>
      <c r="K51" s="316" t="s">
        <v>4675</v>
      </c>
      <c r="L51" s="316" t="s">
        <v>5846</v>
      </c>
      <c r="M51" s="316"/>
      <c r="N51" s="317" t="s">
        <v>6494</v>
      </c>
      <c r="O51" s="325" t="s">
        <v>6914</v>
      </c>
    </row>
    <row r="52" spans="1:15" ht="15">
      <c r="A52" s="314" t="s">
        <v>46</v>
      </c>
      <c r="B52" s="1215"/>
      <c r="C52" s="1215" t="s">
        <v>1143</v>
      </c>
      <c r="D52" s="1215">
        <v>80480.780439614711</v>
      </c>
      <c r="E52" s="1215">
        <v>2500829.5964125558</v>
      </c>
      <c r="F52" s="1214">
        <v>839187.38819320209</v>
      </c>
      <c r="G52" s="1086">
        <v>2140136.1126567652</v>
      </c>
      <c r="H52" s="1213">
        <v>907564.55052865634</v>
      </c>
      <c r="I52" s="1086">
        <v>1903114.1868512109</v>
      </c>
      <c r="J52" s="1086">
        <v>7813110</v>
      </c>
      <c r="K52" s="1212">
        <v>5570652.173913043</v>
      </c>
      <c r="L52" s="1245">
        <v>185922.5</v>
      </c>
      <c r="M52" s="1210" t="s">
        <v>6496</v>
      </c>
      <c r="N52" s="1148">
        <v>533606.72</v>
      </c>
      <c r="O52" s="1253">
        <v>280143.35999999999</v>
      </c>
    </row>
    <row r="53" spans="1:15" ht="15">
      <c r="A53" s="314" t="s">
        <v>47</v>
      </c>
      <c r="B53" s="1216"/>
      <c r="C53" s="1215" t="s">
        <v>1143</v>
      </c>
      <c r="D53" s="1215">
        <v>99131.637441343526</v>
      </c>
      <c r="E53" s="1215">
        <v>1816284.5042351768</v>
      </c>
      <c r="F53" s="1214">
        <v>2023234.104885957</v>
      </c>
      <c r="G53" s="1086">
        <v>3424217.7802508241</v>
      </c>
      <c r="H53" s="1213">
        <v>3960180.6053455551</v>
      </c>
      <c r="I53" s="1086">
        <v>3229425.6055363319</v>
      </c>
      <c r="J53" s="1086">
        <v>18248809</v>
      </c>
      <c r="K53" s="1212">
        <v>5434783</v>
      </c>
      <c r="L53" s="1245">
        <v>64519.06</v>
      </c>
      <c r="M53" s="1210" t="s">
        <v>6497</v>
      </c>
      <c r="N53" s="1148">
        <v>352788.47999999998</v>
      </c>
      <c r="O53" s="1253">
        <v>185213.76</v>
      </c>
    </row>
    <row r="54" spans="1:15" ht="15">
      <c r="A54" s="314" t="s">
        <v>48</v>
      </c>
      <c r="B54" s="1215"/>
      <c r="C54" s="1215" t="s">
        <v>1143</v>
      </c>
      <c r="D54" s="1215">
        <v>0</v>
      </c>
      <c r="E54" s="1215">
        <v>1883408.0717488788</v>
      </c>
      <c r="F54" s="1214">
        <v>932462.88014311262</v>
      </c>
      <c r="G54" s="1086">
        <v>1284081.6675940589</v>
      </c>
      <c r="H54" s="1213">
        <v>907564.55052865634</v>
      </c>
      <c r="I54" s="1086">
        <v>1384083.044982699</v>
      </c>
      <c r="J54" s="1086">
        <v>6510925</v>
      </c>
      <c r="K54" s="1212"/>
      <c r="L54" s="1211"/>
      <c r="M54" s="1210" t="s">
        <v>6498</v>
      </c>
      <c r="N54" s="1148">
        <v>43636.480000000003</v>
      </c>
      <c r="O54" s="1253">
        <v>22909.119999999999</v>
      </c>
    </row>
    <row r="55" spans="1:15" ht="15">
      <c r="A55" s="314" t="s">
        <v>50</v>
      </c>
      <c r="B55" s="1215"/>
      <c r="C55" s="1215"/>
      <c r="D55" s="1215"/>
      <c r="E55" s="1215"/>
      <c r="F55" s="1214">
        <v>0</v>
      </c>
      <c r="G55" s="1086">
        <v>8560544.4506270606</v>
      </c>
      <c r="H55" s="1213">
        <v>3943934.9366973727</v>
      </c>
      <c r="I55" s="1086">
        <v>8995987.7854671273</v>
      </c>
      <c r="J55" s="1086">
        <v>18318629</v>
      </c>
      <c r="K55" s="1212">
        <f>10597826+137397</f>
        <v>10735223</v>
      </c>
      <c r="L55" s="1245">
        <v>58500.72</v>
      </c>
      <c r="M55" s="1210" t="s">
        <v>6499</v>
      </c>
      <c r="N55" s="1148">
        <v>112000000</v>
      </c>
      <c r="O55" s="1253">
        <v>58800000</v>
      </c>
    </row>
    <row r="56" spans="1:15" ht="15">
      <c r="A56" s="314" t="s">
        <v>51</v>
      </c>
      <c r="B56" s="1215"/>
      <c r="C56" s="1215"/>
      <c r="D56" s="1215"/>
      <c r="E56" s="1215"/>
      <c r="F56" s="1214">
        <v>4100397.7197584971</v>
      </c>
      <c r="G56" s="1086">
        <v>856054.44506270601</v>
      </c>
      <c r="H56" s="1213">
        <v>453782.27526432817</v>
      </c>
      <c r="I56" s="1086">
        <v>1730103.8062283737</v>
      </c>
      <c r="J56" s="1086">
        <v>0</v>
      </c>
      <c r="K56" s="1212"/>
      <c r="L56" s="1211"/>
      <c r="M56" s="1210" t="s">
        <v>6500</v>
      </c>
      <c r="N56" s="1148">
        <v>57600000</v>
      </c>
      <c r="O56" s="1253">
        <v>30240000</v>
      </c>
    </row>
    <row r="57" spans="1:15" ht="15">
      <c r="A57" s="314" t="s">
        <v>5176</v>
      </c>
      <c r="B57" s="1216"/>
      <c r="C57" s="1215" t="s">
        <v>1143</v>
      </c>
      <c r="D57" s="1215">
        <v>346945.97184489993</v>
      </c>
      <c r="E57" s="1215">
        <v>0</v>
      </c>
      <c r="F57" s="1214"/>
      <c r="G57" s="1086"/>
      <c r="H57" s="1213"/>
      <c r="I57" s="1086"/>
      <c r="J57" s="1086"/>
      <c r="K57" s="1212">
        <v>1358695.6521739131</v>
      </c>
      <c r="L57" s="1245">
        <v>4898</v>
      </c>
      <c r="M57" s="1210" t="s">
        <v>6501</v>
      </c>
      <c r="N57" s="1148">
        <v>0</v>
      </c>
      <c r="O57" s="1253">
        <v>0</v>
      </c>
    </row>
    <row r="58" spans="1:15" ht="15">
      <c r="A58" s="314" t="s">
        <v>5177</v>
      </c>
      <c r="B58" s="1215"/>
      <c r="C58" s="1215" t="s">
        <v>1143</v>
      </c>
      <c r="D58" s="1215">
        <v>225487.77475919979</v>
      </c>
      <c r="E58" s="1215">
        <v>5824550.5729945181</v>
      </c>
      <c r="F58" s="1214"/>
      <c r="G58" s="1086"/>
      <c r="H58" s="1213"/>
      <c r="I58" s="1086"/>
      <c r="J58" s="1086"/>
      <c r="K58" s="1212">
        <v>1301029</v>
      </c>
      <c r="L58" s="1245">
        <v>832647.91</v>
      </c>
      <c r="M58" s="1210"/>
      <c r="N58" s="1148"/>
      <c r="O58" s="411"/>
    </row>
    <row r="59" spans="1:15" ht="15">
      <c r="A59" s="314" t="s">
        <v>49</v>
      </c>
      <c r="B59" s="1216"/>
      <c r="C59" s="1215" t="s">
        <v>1143</v>
      </c>
      <c r="D59" s="1215">
        <v>0</v>
      </c>
      <c r="E59" s="1215">
        <v>6035921.7737917285</v>
      </c>
      <c r="F59" s="1214">
        <v>5018642.6597003574</v>
      </c>
      <c r="G59" s="1086">
        <v>1284081.6675940589</v>
      </c>
      <c r="H59" s="1213">
        <v>20117.765576076596</v>
      </c>
      <c r="I59" s="1086">
        <v>584011.74048442906</v>
      </c>
      <c r="J59" s="1086">
        <v>500321</v>
      </c>
      <c r="K59" s="1212">
        <v>5434782.6086956523</v>
      </c>
      <c r="L59" s="1245">
        <v>56614.06</v>
      </c>
      <c r="M59" s="1210"/>
      <c r="N59" s="1014"/>
      <c r="O59" s="411"/>
    </row>
    <row r="60" spans="1:15" ht="15.75" thickBot="1">
      <c r="A60" s="315" t="s">
        <v>52</v>
      </c>
      <c r="B60" s="1221"/>
      <c r="C60" s="1221" t="s">
        <v>1143</v>
      </c>
      <c r="D60" s="1221">
        <v>752046.16448505793</v>
      </c>
      <c r="E60" s="1221">
        <v>53735281.061285503</v>
      </c>
      <c r="F60" s="1220">
        <v>12881277.169051878</v>
      </c>
      <c r="G60" s="1086">
        <v>17549116.123785473</v>
      </c>
      <c r="H60" s="1213">
        <f>SUM(H52:H59)</f>
        <v>10193144.683940645</v>
      </c>
      <c r="I60" s="1086">
        <v>17826726.169550169</v>
      </c>
      <c r="J60" s="1086">
        <v>51391794</v>
      </c>
      <c r="K60" s="1212">
        <f>SUM(K52:K59)</f>
        <v>29835165.434782609</v>
      </c>
      <c r="L60" s="1245">
        <v>1903951.18</v>
      </c>
      <c r="M60" s="1210" t="s">
        <v>1039</v>
      </c>
      <c r="N60" s="721">
        <v>170530031.68000001</v>
      </c>
      <c r="O60" s="1251">
        <v>196560000</v>
      </c>
    </row>
    <row r="61" spans="1:15">
      <c r="A61" s="313" t="s">
        <v>21</v>
      </c>
      <c r="B61" s="316">
        <v>2010</v>
      </c>
      <c r="C61" s="316">
        <v>2011</v>
      </c>
      <c r="D61" s="316" t="s">
        <v>1185</v>
      </c>
      <c r="E61" s="316">
        <v>2012</v>
      </c>
      <c r="F61" s="317" t="s">
        <v>2325</v>
      </c>
      <c r="G61" s="316">
        <v>2013</v>
      </c>
      <c r="H61" s="317" t="s">
        <v>3553</v>
      </c>
      <c r="I61" s="316" t="s">
        <v>4165</v>
      </c>
      <c r="J61" s="316" t="s">
        <v>4674</v>
      </c>
      <c r="K61" s="316" t="s">
        <v>4675</v>
      </c>
      <c r="L61" s="316" t="s">
        <v>5846</v>
      </c>
      <c r="M61" s="316"/>
      <c r="N61" s="324" t="s">
        <v>6494</v>
      </c>
      <c r="O61" s="325" t="s">
        <v>6914</v>
      </c>
    </row>
    <row r="62" spans="1:15" ht="15">
      <c r="A62" s="314" t="s">
        <v>46</v>
      </c>
      <c r="B62" s="1215"/>
      <c r="C62" s="1215" t="s">
        <v>1143</v>
      </c>
      <c r="D62" s="1215" t="s">
        <v>1143</v>
      </c>
      <c r="E62" s="1215">
        <v>0</v>
      </c>
      <c r="F62" s="1214">
        <v>0</v>
      </c>
      <c r="G62" s="1086">
        <v>0</v>
      </c>
      <c r="H62" s="1213">
        <v>0</v>
      </c>
      <c r="I62" s="1086">
        <v>0</v>
      </c>
      <c r="J62" s="1086">
        <v>0</v>
      </c>
      <c r="K62" s="1240">
        <v>0</v>
      </c>
      <c r="L62" s="1224"/>
      <c r="M62" s="1210" t="s">
        <v>6496</v>
      </c>
      <c r="N62" s="1252">
        <v>0</v>
      </c>
      <c r="O62" s="1253"/>
    </row>
    <row r="63" spans="1:15" ht="15">
      <c r="A63" s="314" t="s">
        <v>47</v>
      </c>
      <c r="B63" s="1216"/>
      <c r="C63" s="1215" t="s">
        <v>1143</v>
      </c>
      <c r="D63" s="1215" t="s">
        <v>1143</v>
      </c>
      <c r="E63" s="1215">
        <v>0</v>
      </c>
      <c r="F63" s="1214">
        <v>0</v>
      </c>
      <c r="G63" s="1086">
        <v>0</v>
      </c>
      <c r="H63" s="1213">
        <v>0</v>
      </c>
      <c r="I63" s="1086">
        <v>0</v>
      </c>
      <c r="J63" s="1086">
        <v>0</v>
      </c>
      <c r="K63" s="1240">
        <v>0</v>
      </c>
      <c r="L63" s="1224"/>
      <c r="M63" s="1210" t="s">
        <v>6497</v>
      </c>
      <c r="N63" s="1252">
        <v>0</v>
      </c>
      <c r="O63" s="1253"/>
    </row>
    <row r="64" spans="1:15" ht="15">
      <c r="A64" s="314" t="s">
        <v>48</v>
      </c>
      <c r="B64" s="1215"/>
      <c r="C64" s="1215" t="s">
        <v>1143</v>
      </c>
      <c r="D64" s="1215" t="s">
        <v>1143</v>
      </c>
      <c r="E64" s="1215">
        <v>0</v>
      </c>
      <c r="F64" s="1214">
        <v>0</v>
      </c>
      <c r="G64" s="1086">
        <v>0</v>
      </c>
      <c r="H64" s="1213">
        <v>0</v>
      </c>
      <c r="I64" s="1086">
        <v>0</v>
      </c>
      <c r="J64" s="1086">
        <v>0</v>
      </c>
      <c r="K64" s="1240" t="s">
        <v>1530</v>
      </c>
      <c r="L64" s="1224"/>
      <c r="M64" s="1210" t="s">
        <v>6498</v>
      </c>
      <c r="N64" s="1254">
        <v>0</v>
      </c>
      <c r="O64" s="1253"/>
    </row>
    <row r="65" spans="1:15" ht="15">
      <c r="A65" s="314" t="s">
        <v>50</v>
      </c>
      <c r="B65" s="1215"/>
      <c r="C65" s="1215"/>
      <c r="D65" s="1215"/>
      <c r="E65" s="1215">
        <v>0</v>
      </c>
      <c r="F65" s="1214">
        <v>0</v>
      </c>
      <c r="G65" s="1086">
        <v>0</v>
      </c>
      <c r="H65" s="1213">
        <v>0</v>
      </c>
      <c r="I65" s="1086">
        <v>0</v>
      </c>
      <c r="J65" s="1086">
        <v>0</v>
      </c>
      <c r="K65" s="1240">
        <v>0</v>
      </c>
      <c r="L65" s="1224"/>
      <c r="M65" s="1210" t="s">
        <v>6499</v>
      </c>
      <c r="N65" s="1254">
        <v>0</v>
      </c>
      <c r="O65" s="1253"/>
    </row>
    <row r="66" spans="1:15" ht="15">
      <c r="A66" s="314" t="s">
        <v>51</v>
      </c>
      <c r="B66" s="1215"/>
      <c r="C66" s="1215"/>
      <c r="D66" s="1215"/>
      <c r="E66" s="1215">
        <v>0</v>
      </c>
      <c r="F66" s="1214">
        <v>0</v>
      </c>
      <c r="G66" s="1086">
        <v>0</v>
      </c>
      <c r="H66" s="1213">
        <v>0</v>
      </c>
      <c r="I66" s="1086">
        <v>0</v>
      </c>
      <c r="J66" s="1086">
        <v>0</v>
      </c>
      <c r="K66" s="1240" t="s">
        <v>1530</v>
      </c>
      <c r="L66" s="1224"/>
      <c r="M66" s="1210" t="s">
        <v>6500</v>
      </c>
      <c r="N66" s="1254">
        <v>0</v>
      </c>
      <c r="O66" s="1253"/>
    </row>
    <row r="67" spans="1:15" ht="15">
      <c r="A67" s="314" t="s">
        <v>5176</v>
      </c>
      <c r="B67" s="1216"/>
      <c r="C67" s="1215" t="s">
        <v>1143</v>
      </c>
      <c r="D67" s="1215" t="s">
        <v>1143</v>
      </c>
      <c r="E67" s="1215"/>
      <c r="F67" s="1214"/>
      <c r="G67" s="1086"/>
      <c r="H67" s="1213"/>
      <c r="I67" s="1086"/>
      <c r="J67" s="1086"/>
      <c r="K67" s="1240">
        <v>0</v>
      </c>
      <c r="L67" s="1224"/>
      <c r="M67" s="1210" t="s">
        <v>6501</v>
      </c>
      <c r="N67" s="1254">
        <v>0</v>
      </c>
      <c r="O67" s="1253"/>
    </row>
    <row r="68" spans="1:15" ht="15">
      <c r="A68" s="314" t="s">
        <v>5177</v>
      </c>
      <c r="B68" s="1215"/>
      <c r="C68" s="1215" t="s">
        <v>1143</v>
      </c>
      <c r="D68" s="1215" t="s">
        <v>1143</v>
      </c>
      <c r="E68" s="1215"/>
      <c r="F68" s="1214"/>
      <c r="G68" s="1086"/>
      <c r="H68" s="1213"/>
      <c r="I68" s="1086"/>
      <c r="J68" s="1086"/>
      <c r="K68" s="1240">
        <v>0</v>
      </c>
      <c r="L68" s="1224"/>
      <c r="M68" s="1210"/>
      <c r="N68" s="1014"/>
      <c r="O68" s="411"/>
    </row>
    <row r="69" spans="1:15" ht="15">
      <c r="A69" s="314" t="s">
        <v>49</v>
      </c>
      <c r="B69" s="1216"/>
      <c r="C69" s="1215" t="s">
        <v>1143</v>
      </c>
      <c r="D69" s="1215" t="s">
        <v>1143</v>
      </c>
      <c r="E69" s="1215">
        <v>0</v>
      </c>
      <c r="F69" s="1214">
        <v>0</v>
      </c>
      <c r="G69" s="1086">
        <v>0</v>
      </c>
      <c r="H69" s="1213">
        <v>0</v>
      </c>
      <c r="I69" s="1086">
        <v>0</v>
      </c>
      <c r="J69" s="1086">
        <v>0</v>
      </c>
      <c r="K69" s="1240">
        <v>0</v>
      </c>
      <c r="L69" s="1224"/>
      <c r="M69" s="1210"/>
      <c r="N69" s="1014"/>
      <c r="O69" s="411"/>
    </row>
    <row r="70" spans="1:15" ht="15.75" thickBot="1">
      <c r="A70" s="315" t="s">
        <v>52</v>
      </c>
      <c r="B70" s="1221"/>
      <c r="C70" s="1221" t="s">
        <v>1143</v>
      </c>
      <c r="D70" s="1221" t="s">
        <v>1143</v>
      </c>
      <c r="E70" s="1221">
        <v>0</v>
      </c>
      <c r="F70" s="1220">
        <v>0</v>
      </c>
      <c r="G70" s="1086">
        <v>16414005.948089402</v>
      </c>
      <c r="H70" s="1213">
        <v>7571108.7140043145</v>
      </c>
      <c r="I70" s="1086">
        <v>13414742.4</v>
      </c>
      <c r="J70" s="1086">
        <v>6038634.4806808764</v>
      </c>
      <c r="K70" s="1239">
        <v>16353161</v>
      </c>
      <c r="L70" s="1211">
        <v>7144798</v>
      </c>
      <c r="M70" s="1210" t="s">
        <v>1039</v>
      </c>
      <c r="N70" s="1252">
        <v>0</v>
      </c>
      <c r="O70" s="1251"/>
    </row>
    <row r="71" spans="1:15">
      <c r="A71" s="313" t="s">
        <v>717</v>
      </c>
      <c r="B71" s="316">
        <v>2010</v>
      </c>
      <c r="C71" s="316">
        <v>2011</v>
      </c>
      <c r="D71" s="316" t="s">
        <v>1185</v>
      </c>
      <c r="E71" s="316">
        <v>2012</v>
      </c>
      <c r="F71" s="317" t="s">
        <v>2325</v>
      </c>
      <c r="G71" s="316">
        <v>2013</v>
      </c>
      <c r="H71" s="317" t="s">
        <v>3553</v>
      </c>
      <c r="I71" s="316" t="s">
        <v>4165</v>
      </c>
      <c r="J71" s="316" t="s">
        <v>4674</v>
      </c>
      <c r="K71" s="316" t="s">
        <v>4675</v>
      </c>
      <c r="L71" s="316" t="s">
        <v>5846</v>
      </c>
      <c r="M71" s="316"/>
      <c r="N71" s="324" t="s">
        <v>6494</v>
      </c>
      <c r="O71" s="325" t="s">
        <v>6914</v>
      </c>
    </row>
    <row r="72" spans="1:15" ht="15">
      <c r="A72" s="1238" t="s">
        <v>46</v>
      </c>
      <c r="B72" s="1215"/>
      <c r="C72" s="1215"/>
      <c r="D72" s="1215"/>
      <c r="E72" s="1215">
        <v>5638434.6973237749</v>
      </c>
      <c r="F72" s="1214">
        <v>2287016.7792166518</v>
      </c>
      <c r="G72" s="1086">
        <v>5878074.41213232</v>
      </c>
      <c r="H72" s="1213">
        <v>3156255.4801234347</v>
      </c>
      <c r="I72" s="1086">
        <v>6491138.1502423268</v>
      </c>
      <c r="J72" s="1086">
        <v>2711644.0335163246</v>
      </c>
      <c r="K72" s="1225">
        <v>0</v>
      </c>
      <c r="L72" s="1224"/>
      <c r="M72" s="1210" t="s">
        <v>6496</v>
      </c>
      <c r="N72" s="1230">
        <v>4054215.9432599996</v>
      </c>
      <c r="O72" s="1219">
        <v>93338.940800000011</v>
      </c>
    </row>
    <row r="73" spans="1:15" ht="15">
      <c r="A73" s="1237" t="s">
        <v>47</v>
      </c>
      <c r="B73" s="1216"/>
      <c r="C73" s="1215"/>
      <c r="D73" s="1215"/>
      <c r="E73" s="1215">
        <v>611504.8794545721</v>
      </c>
      <c r="F73" s="1214">
        <v>151729.95948200524</v>
      </c>
      <c r="G73" s="1086">
        <v>270982.83514240989</v>
      </c>
      <c r="H73" s="1213">
        <v>277032.46687239065</v>
      </c>
      <c r="I73" s="1086">
        <v>287491.11470113083</v>
      </c>
      <c r="J73" s="1086">
        <v>469517.48049696616</v>
      </c>
      <c r="K73" s="1225">
        <v>0</v>
      </c>
      <c r="L73" s="1224"/>
      <c r="M73" s="1210" t="s">
        <v>6497</v>
      </c>
      <c r="N73" s="1230">
        <v>264218.96119499998</v>
      </c>
      <c r="O73" s="1219">
        <v>108012.15520000001</v>
      </c>
    </row>
    <row r="74" spans="1:15" ht="15">
      <c r="A74" s="1238" t="s">
        <v>48</v>
      </c>
      <c r="B74" s="1215"/>
      <c r="C74" s="1215"/>
      <c r="D74" s="1215"/>
      <c r="E74" s="1215">
        <v>35970.875262033653</v>
      </c>
      <c r="F74" s="1214">
        <v>0</v>
      </c>
      <c r="G74" s="1086">
        <v>2689.8544071471229</v>
      </c>
      <c r="H74" s="1213">
        <v>0</v>
      </c>
      <c r="I74" s="1086">
        <v>0</v>
      </c>
      <c r="J74" s="1086">
        <v>0</v>
      </c>
      <c r="K74" s="1225">
        <v>0</v>
      </c>
      <c r="L74" s="1224"/>
      <c r="M74" s="1210" t="s">
        <v>6498</v>
      </c>
      <c r="N74" s="1230">
        <v>0</v>
      </c>
      <c r="O74" s="1219">
        <v>0</v>
      </c>
    </row>
    <row r="75" spans="1:15" ht="15">
      <c r="A75" s="1237" t="s">
        <v>50</v>
      </c>
      <c r="B75" s="1216"/>
      <c r="C75" s="1215"/>
      <c r="D75" s="1215"/>
      <c r="E75" s="1215">
        <v>242803.40801872715</v>
      </c>
      <c r="F75" s="1214">
        <v>16783.189004528482</v>
      </c>
      <c r="G75" s="1086">
        <v>26898.544071471228</v>
      </c>
      <c r="H75" s="1213">
        <v>27228.17208204756</v>
      </c>
      <c r="I75" s="1086">
        <v>32310.177705977381</v>
      </c>
      <c r="J75" s="1086">
        <v>21670.03756139844</v>
      </c>
      <c r="K75" s="1225">
        <v>0</v>
      </c>
      <c r="L75" s="1224"/>
      <c r="M75" s="1210" t="s">
        <v>6499</v>
      </c>
      <c r="N75" s="1230">
        <v>0</v>
      </c>
      <c r="O75" s="1219">
        <v>24000</v>
      </c>
    </row>
    <row r="76" spans="1:15" ht="15">
      <c r="A76" s="1238" t="s">
        <v>51</v>
      </c>
      <c r="B76" s="1215"/>
      <c r="C76" s="1215"/>
      <c r="D76" s="1215"/>
      <c r="E76" s="1215">
        <v>0</v>
      </c>
      <c r="F76" s="1214">
        <v>0</v>
      </c>
      <c r="G76" s="1086">
        <v>0</v>
      </c>
      <c r="H76" s="1213">
        <v>81684.516246142681</v>
      </c>
      <c r="I76" s="1086">
        <v>166373.96607431342</v>
      </c>
      <c r="J76" s="1086">
        <v>21670.03756139844</v>
      </c>
      <c r="K76" s="1225">
        <v>0</v>
      </c>
      <c r="L76" s="1224"/>
      <c r="M76" s="1210" t="s">
        <v>6500</v>
      </c>
      <c r="N76" s="1230">
        <v>0</v>
      </c>
      <c r="O76" s="1219">
        <v>0</v>
      </c>
    </row>
    <row r="77" spans="1:15" ht="15">
      <c r="A77" s="1237" t="s">
        <v>49</v>
      </c>
      <c r="B77" s="1216"/>
      <c r="C77" s="1215"/>
      <c r="D77" s="1215"/>
      <c r="E77" s="1215">
        <v>0</v>
      </c>
      <c r="F77" s="1214">
        <v>25562.087868435687</v>
      </c>
      <c r="G77" s="1086">
        <v>18649.657222886719</v>
      </c>
      <c r="H77" s="1213">
        <v>14521.691777092032</v>
      </c>
      <c r="I77" s="1086">
        <v>0</v>
      </c>
      <c r="J77" s="1086">
        <v>0</v>
      </c>
      <c r="K77" s="1225">
        <v>0</v>
      </c>
      <c r="L77" s="1224"/>
      <c r="M77" s="1210" t="s">
        <v>6501</v>
      </c>
      <c r="N77" s="1230">
        <v>0</v>
      </c>
      <c r="O77" s="1219">
        <v>2372086.8592000003</v>
      </c>
    </row>
    <row r="78" spans="1:15" ht="15.75" thickBot="1">
      <c r="A78" s="1235" t="s">
        <v>52</v>
      </c>
      <c r="B78" s="1221"/>
      <c r="C78" s="1221"/>
      <c r="D78" s="1221"/>
      <c r="E78" s="1221">
        <v>6528713.8600591077</v>
      </c>
      <c r="F78" s="1220">
        <v>2481092.0155716212</v>
      </c>
      <c r="G78" s="1086">
        <v>319220.89084391494</v>
      </c>
      <c r="H78" s="1213">
        <v>400466.84697767289</v>
      </c>
      <c r="I78" s="1086">
        <v>319801.29240710824</v>
      </c>
      <c r="J78" s="1086">
        <v>512857.55561976304</v>
      </c>
      <c r="K78" s="712"/>
      <c r="L78" s="1224"/>
      <c r="M78" s="1210" t="s">
        <v>1039</v>
      </c>
      <c r="N78" s="1230">
        <v>4318434.9044549996</v>
      </c>
      <c r="O78" s="1219">
        <v>2597437.9552000002</v>
      </c>
    </row>
    <row r="79" spans="1:15">
      <c r="A79" s="313" t="s">
        <v>2932</v>
      </c>
      <c r="B79" s="316">
        <v>2010</v>
      </c>
      <c r="C79" s="316">
        <v>2011</v>
      </c>
      <c r="D79" s="316" t="s">
        <v>1185</v>
      </c>
      <c r="E79" s="316">
        <v>2012</v>
      </c>
      <c r="F79" s="317" t="s">
        <v>2325</v>
      </c>
      <c r="G79" s="316">
        <v>2013</v>
      </c>
      <c r="H79" s="317" t="s">
        <v>3553</v>
      </c>
      <c r="I79" s="316" t="s">
        <v>4165</v>
      </c>
      <c r="J79" s="316" t="s">
        <v>4674</v>
      </c>
      <c r="K79" s="316" t="s">
        <v>4675</v>
      </c>
      <c r="L79" s="316" t="s">
        <v>5846</v>
      </c>
      <c r="M79" s="316"/>
      <c r="N79" s="324" t="s">
        <v>6494</v>
      </c>
      <c r="O79" s="325" t="s">
        <v>6914</v>
      </c>
    </row>
    <row r="80" spans="1:15" ht="15">
      <c r="A80" s="1238" t="s">
        <v>46</v>
      </c>
      <c r="B80" s="1215"/>
      <c r="C80" s="1215"/>
      <c r="D80" s="1215"/>
      <c r="E80" s="1215"/>
      <c r="F80" s="1214"/>
      <c r="G80" s="1086">
        <v>0</v>
      </c>
      <c r="H80" s="1213">
        <v>0</v>
      </c>
      <c r="I80" s="1086">
        <v>0</v>
      </c>
      <c r="J80" s="1086" t="s">
        <v>1186</v>
      </c>
      <c r="K80" s="1225">
        <v>0</v>
      </c>
      <c r="L80" s="1224"/>
      <c r="M80" s="1210" t="s">
        <v>6496</v>
      </c>
      <c r="N80" s="1230">
        <v>0</v>
      </c>
      <c r="O80" s="1219"/>
    </row>
    <row r="81" spans="1:15" ht="15">
      <c r="A81" s="1237" t="s">
        <v>47</v>
      </c>
      <c r="B81" s="1216"/>
      <c r="C81" s="1215"/>
      <c r="D81" s="1215"/>
      <c r="E81" s="1215"/>
      <c r="F81" s="1214"/>
      <c r="G81" s="1086">
        <v>0</v>
      </c>
      <c r="H81" s="1213">
        <v>0</v>
      </c>
      <c r="I81" s="1086">
        <v>0</v>
      </c>
      <c r="J81" s="1086"/>
      <c r="K81" s="1225">
        <v>0</v>
      </c>
      <c r="L81" s="1224"/>
      <c r="M81" s="1210" t="s">
        <v>6497</v>
      </c>
      <c r="N81" s="1230">
        <v>0</v>
      </c>
      <c r="O81" s="1219"/>
    </row>
    <row r="82" spans="1:15" ht="15">
      <c r="A82" s="1238" t="s">
        <v>48</v>
      </c>
      <c r="B82" s="1215"/>
      <c r="C82" s="1215"/>
      <c r="D82" s="1215"/>
      <c r="E82" s="1215"/>
      <c r="F82" s="1214"/>
      <c r="G82" s="1086">
        <v>0</v>
      </c>
      <c r="H82" s="1213">
        <v>0</v>
      </c>
      <c r="I82" s="1086">
        <v>0</v>
      </c>
      <c r="J82" s="1086"/>
      <c r="K82" s="1225">
        <v>0</v>
      </c>
      <c r="L82" s="1224"/>
      <c r="M82" s="1210" t="s">
        <v>6498</v>
      </c>
      <c r="N82" s="1230">
        <v>0</v>
      </c>
      <c r="O82" s="1219"/>
    </row>
    <row r="83" spans="1:15" ht="15">
      <c r="A83" s="1237" t="s">
        <v>50</v>
      </c>
      <c r="B83" s="1216"/>
      <c r="C83" s="1215"/>
      <c r="D83" s="1215"/>
      <c r="E83" s="1215"/>
      <c r="F83" s="1214"/>
      <c r="G83" s="1086">
        <v>0</v>
      </c>
      <c r="H83" s="1213">
        <v>0</v>
      </c>
      <c r="I83" s="1086">
        <v>0</v>
      </c>
      <c r="J83" s="1086"/>
      <c r="K83" s="1225">
        <v>0</v>
      </c>
      <c r="L83" s="1224"/>
      <c r="M83" s="1210" t="s">
        <v>6499</v>
      </c>
      <c r="N83" s="1230">
        <v>0</v>
      </c>
      <c r="O83" s="1219"/>
    </row>
    <row r="84" spans="1:15" ht="15">
      <c r="A84" s="1238" t="s">
        <v>51</v>
      </c>
      <c r="B84" s="1215"/>
      <c r="C84" s="1215"/>
      <c r="D84" s="1215"/>
      <c r="E84" s="1215"/>
      <c r="F84" s="1214"/>
      <c r="G84" s="1086">
        <v>0</v>
      </c>
      <c r="H84" s="1213">
        <v>0</v>
      </c>
      <c r="I84" s="1086">
        <v>0</v>
      </c>
      <c r="J84" s="1086"/>
      <c r="K84" s="1225">
        <v>0</v>
      </c>
      <c r="L84" s="1224"/>
      <c r="M84" s="1210" t="s">
        <v>6500</v>
      </c>
      <c r="N84" s="1230">
        <v>0</v>
      </c>
      <c r="O84" s="1219"/>
    </row>
    <row r="85" spans="1:15" ht="15">
      <c r="A85" s="1237" t="s">
        <v>49</v>
      </c>
      <c r="B85" s="1216"/>
      <c r="C85" s="1215"/>
      <c r="D85" s="1215"/>
      <c r="E85" s="1215"/>
      <c r="F85" s="1214"/>
      <c r="G85" s="1086">
        <v>0</v>
      </c>
      <c r="H85" s="1213">
        <v>0</v>
      </c>
      <c r="I85" s="1086">
        <v>0</v>
      </c>
      <c r="J85" s="1086"/>
      <c r="K85" s="1225">
        <v>0</v>
      </c>
      <c r="L85" s="1224"/>
      <c r="M85" s="1210" t="s">
        <v>6501</v>
      </c>
      <c r="N85" s="1230">
        <v>0</v>
      </c>
      <c r="O85" s="1219"/>
    </row>
    <row r="86" spans="1:15" ht="15.75" thickBot="1">
      <c r="A86" s="1235" t="s">
        <v>52</v>
      </c>
      <c r="B86" s="1221"/>
      <c r="C86" s="1221"/>
      <c r="D86" s="1221"/>
      <c r="E86" s="1221"/>
      <c r="F86" s="1220"/>
      <c r="G86" s="1086">
        <v>0</v>
      </c>
      <c r="H86" s="1213">
        <v>649857.03145308036</v>
      </c>
      <c r="I86" s="1086">
        <v>1597444.0894568691</v>
      </c>
      <c r="J86" s="1086"/>
      <c r="K86" s="1225">
        <v>0</v>
      </c>
      <c r="L86" s="1224"/>
      <c r="M86" s="1210" t="s">
        <v>1039</v>
      </c>
      <c r="N86" s="1230">
        <v>0</v>
      </c>
      <c r="O86" s="1219"/>
    </row>
    <row r="87" spans="1:15">
      <c r="A87" s="313" t="s">
        <v>22</v>
      </c>
      <c r="B87" s="316">
        <v>2010</v>
      </c>
      <c r="C87" s="316">
        <v>2011</v>
      </c>
      <c r="D87" s="316" t="s">
        <v>1185</v>
      </c>
      <c r="E87" s="316">
        <v>2012</v>
      </c>
      <c r="F87" s="317" t="s">
        <v>2325</v>
      </c>
      <c r="G87" s="316">
        <v>2013</v>
      </c>
      <c r="H87" s="317" t="s">
        <v>3553</v>
      </c>
      <c r="I87" s="316" t="s">
        <v>4165</v>
      </c>
      <c r="J87" s="316" t="s">
        <v>4674</v>
      </c>
      <c r="K87" s="316" t="s">
        <v>4675</v>
      </c>
      <c r="L87" s="316" t="s">
        <v>5846</v>
      </c>
      <c r="M87" s="316"/>
      <c r="N87" s="324" t="s">
        <v>6494</v>
      </c>
      <c r="O87" s="325" t="s">
        <v>6914</v>
      </c>
    </row>
    <row r="88" spans="1:15" ht="15">
      <c r="A88" s="314" t="s">
        <v>46</v>
      </c>
      <c r="B88" s="1215"/>
      <c r="C88" s="1215" t="s">
        <v>1143</v>
      </c>
      <c r="D88" s="1215"/>
      <c r="E88" s="1215">
        <v>0</v>
      </c>
      <c r="F88" s="1214">
        <v>0</v>
      </c>
      <c r="G88" s="1086">
        <v>0</v>
      </c>
      <c r="H88" s="1213">
        <v>0</v>
      </c>
      <c r="I88" s="1086">
        <v>23376.715000000007</v>
      </c>
      <c r="J88" s="1086">
        <v>0</v>
      </c>
      <c r="K88" s="1212">
        <v>0</v>
      </c>
      <c r="L88" s="1224"/>
      <c r="M88" s="1210" t="s">
        <v>6496</v>
      </c>
      <c r="N88" s="1250">
        <v>0</v>
      </c>
      <c r="O88" s="1248"/>
    </row>
    <row r="89" spans="1:15" ht="15">
      <c r="A89" s="314" t="s">
        <v>47</v>
      </c>
      <c r="B89" s="1216">
        <v>694500</v>
      </c>
      <c r="C89" s="1215">
        <v>212000</v>
      </c>
      <c r="D89" s="1215"/>
      <c r="E89" s="1215">
        <v>0</v>
      </c>
      <c r="F89" s="1214">
        <v>0</v>
      </c>
      <c r="G89" s="1086">
        <v>0</v>
      </c>
      <c r="H89" s="1213">
        <v>0</v>
      </c>
      <c r="I89" s="1086">
        <v>116883.57500000003</v>
      </c>
      <c r="J89" s="1086">
        <v>85864</v>
      </c>
      <c r="K89" s="1212">
        <v>0</v>
      </c>
      <c r="L89" s="1224"/>
      <c r="M89" s="1210" t="s">
        <v>6497</v>
      </c>
      <c r="N89" s="1250">
        <v>0</v>
      </c>
      <c r="O89" s="1248"/>
    </row>
    <row r="90" spans="1:15" ht="15">
      <c r="A90" s="314" t="s">
        <v>48</v>
      </c>
      <c r="B90" s="1215"/>
      <c r="C90" s="1215" t="s">
        <v>1143</v>
      </c>
      <c r="D90" s="1215"/>
      <c r="E90" s="1215">
        <v>0</v>
      </c>
      <c r="F90" s="1214">
        <v>0</v>
      </c>
      <c r="G90" s="1086">
        <v>0</v>
      </c>
      <c r="H90" s="1213">
        <v>0</v>
      </c>
      <c r="I90" s="1086">
        <v>0</v>
      </c>
      <c r="J90" s="1086">
        <v>0</v>
      </c>
      <c r="K90" s="1212" t="s">
        <v>1530</v>
      </c>
      <c r="L90" s="1224"/>
      <c r="M90" s="1210" t="s">
        <v>6498</v>
      </c>
      <c r="N90" s="1250">
        <v>0</v>
      </c>
      <c r="O90" s="1248"/>
    </row>
    <row r="91" spans="1:15" ht="15">
      <c r="A91" s="314" t="s">
        <v>50</v>
      </c>
      <c r="B91" s="1215"/>
      <c r="C91" s="1215"/>
      <c r="D91" s="1215"/>
      <c r="E91" s="1215">
        <v>0</v>
      </c>
      <c r="F91" s="1214">
        <v>0</v>
      </c>
      <c r="G91" s="1086">
        <v>0</v>
      </c>
      <c r="H91" s="1213">
        <v>0</v>
      </c>
      <c r="I91" s="1086">
        <v>81818.502500000002</v>
      </c>
      <c r="J91" s="1086">
        <v>0</v>
      </c>
      <c r="K91" s="1212">
        <v>0</v>
      </c>
      <c r="L91" s="1224"/>
      <c r="M91" s="1210" t="s">
        <v>6499</v>
      </c>
      <c r="N91" s="1250">
        <v>0</v>
      </c>
      <c r="O91" s="1248"/>
    </row>
    <row r="92" spans="1:15" ht="15">
      <c r="A92" s="314" t="s">
        <v>51</v>
      </c>
      <c r="B92" s="1215"/>
      <c r="C92" s="1215"/>
      <c r="D92" s="1215"/>
      <c r="E92" s="1215">
        <v>0</v>
      </c>
      <c r="F92" s="1214">
        <v>0</v>
      </c>
      <c r="G92" s="1086">
        <v>0</v>
      </c>
      <c r="H92" s="1213">
        <v>0</v>
      </c>
      <c r="I92" s="1086">
        <v>11688.357500000004</v>
      </c>
      <c r="J92" s="1086">
        <v>0</v>
      </c>
      <c r="K92" s="1212" t="s">
        <v>1530</v>
      </c>
      <c r="L92" s="1224"/>
      <c r="M92" s="1210" t="s">
        <v>6500</v>
      </c>
      <c r="N92" s="1249">
        <v>0</v>
      </c>
      <c r="O92" s="1248"/>
    </row>
    <row r="93" spans="1:15" ht="15">
      <c r="A93" s="314" t="s">
        <v>5176</v>
      </c>
      <c r="B93" s="1216"/>
      <c r="C93" s="1215" t="s">
        <v>1143</v>
      </c>
      <c r="D93" s="1215"/>
      <c r="E93" s="1215"/>
      <c r="F93" s="1214"/>
      <c r="G93" s="1086"/>
      <c r="H93" s="1213"/>
      <c r="I93" s="1086"/>
      <c r="J93" s="1086"/>
      <c r="K93" s="1212">
        <v>0</v>
      </c>
      <c r="L93" s="1224"/>
      <c r="M93" s="1210" t="s">
        <v>6501</v>
      </c>
      <c r="N93" s="1249">
        <v>0</v>
      </c>
      <c r="O93" s="1248"/>
    </row>
    <row r="94" spans="1:15" ht="15">
      <c r="A94" s="314" t="s">
        <v>5177</v>
      </c>
      <c r="B94" s="1215"/>
      <c r="C94" s="1215" t="s">
        <v>1143</v>
      </c>
      <c r="D94" s="1215"/>
      <c r="E94" s="1215"/>
      <c r="F94" s="1214"/>
      <c r="G94" s="1086"/>
      <c r="H94" s="1213"/>
      <c r="I94" s="1086"/>
      <c r="J94" s="1086"/>
      <c r="K94" s="1212">
        <v>0</v>
      </c>
      <c r="L94" s="1224"/>
      <c r="M94" s="1210"/>
      <c r="N94" s="1014"/>
      <c r="O94" s="411"/>
    </row>
    <row r="95" spans="1:15" ht="15">
      <c r="A95" s="314" t="s">
        <v>49</v>
      </c>
      <c r="B95" s="1216"/>
      <c r="C95" s="1215" t="s">
        <v>1143</v>
      </c>
      <c r="D95" s="1215"/>
      <c r="E95" s="1215">
        <v>0</v>
      </c>
      <c r="F95" s="1214">
        <v>0</v>
      </c>
      <c r="G95" s="1086">
        <v>0</v>
      </c>
      <c r="H95" s="1213">
        <v>0</v>
      </c>
      <c r="I95" s="1086">
        <v>0</v>
      </c>
      <c r="J95" s="1086">
        <v>0</v>
      </c>
      <c r="K95" s="1212">
        <v>0</v>
      </c>
      <c r="L95" s="1224"/>
      <c r="M95" s="1210"/>
      <c r="N95" s="1014"/>
      <c r="O95" s="411"/>
    </row>
    <row r="96" spans="1:15" ht="15.75" thickBot="1">
      <c r="A96" s="315" t="s">
        <v>52</v>
      </c>
      <c r="B96" s="1221">
        <v>694500</v>
      </c>
      <c r="C96" s="1221">
        <v>212000</v>
      </c>
      <c r="D96" s="1221">
        <v>0</v>
      </c>
      <c r="E96" s="1221">
        <v>0</v>
      </c>
      <c r="F96" s="1220">
        <v>0</v>
      </c>
      <c r="G96" s="1086">
        <v>0</v>
      </c>
      <c r="H96" s="1213">
        <v>0</v>
      </c>
      <c r="I96" s="1086">
        <v>233767.15000000005</v>
      </c>
      <c r="J96" s="1086">
        <v>0</v>
      </c>
      <c r="K96" s="1212">
        <v>211668.65242955767</v>
      </c>
      <c r="L96" s="1224"/>
      <c r="M96" s="1210" t="s">
        <v>1039</v>
      </c>
      <c r="N96" s="1250">
        <v>0</v>
      </c>
      <c r="O96" s="1248"/>
    </row>
    <row r="97" spans="1:15">
      <c r="A97" s="313" t="s">
        <v>23</v>
      </c>
      <c r="B97" s="316">
        <v>2010</v>
      </c>
      <c r="C97" s="316">
        <v>2011</v>
      </c>
      <c r="D97" s="316" t="s">
        <v>1185</v>
      </c>
      <c r="E97" s="316">
        <v>2012</v>
      </c>
      <c r="F97" s="317" t="s">
        <v>2325</v>
      </c>
      <c r="G97" s="316">
        <v>2013</v>
      </c>
      <c r="H97" s="317" t="s">
        <v>3553</v>
      </c>
      <c r="I97" s="316" t="s">
        <v>4165</v>
      </c>
      <c r="J97" s="316" t="s">
        <v>4674</v>
      </c>
      <c r="K97" s="316" t="s">
        <v>4675</v>
      </c>
      <c r="L97" s="316" t="s">
        <v>5846</v>
      </c>
      <c r="M97" s="316"/>
      <c r="N97" s="324" t="s">
        <v>6494</v>
      </c>
      <c r="O97" s="325" t="s">
        <v>6914</v>
      </c>
    </row>
    <row r="98" spans="1:15" ht="15">
      <c r="A98" s="314" t="s">
        <v>46</v>
      </c>
      <c r="B98" s="1215"/>
      <c r="C98" s="1215" t="s">
        <v>1143</v>
      </c>
      <c r="D98" s="1215" t="s">
        <v>1143</v>
      </c>
      <c r="E98" s="1215">
        <v>0</v>
      </c>
      <c r="F98" s="1214">
        <v>0</v>
      </c>
      <c r="G98" s="1086">
        <v>0</v>
      </c>
      <c r="H98" s="1213">
        <v>0</v>
      </c>
      <c r="I98" s="1086">
        <v>13222.840000000002</v>
      </c>
      <c r="J98" s="1086">
        <v>0</v>
      </c>
      <c r="K98" s="1212">
        <v>0</v>
      </c>
      <c r="L98" s="1224"/>
      <c r="M98" s="1210" t="s">
        <v>6496</v>
      </c>
      <c r="N98" s="1250">
        <v>0</v>
      </c>
      <c r="O98" s="1248"/>
    </row>
    <row r="99" spans="1:15" ht="15">
      <c r="A99" s="314" t="s">
        <v>47</v>
      </c>
      <c r="B99" s="1216">
        <v>255000</v>
      </c>
      <c r="C99" s="1215">
        <v>200000</v>
      </c>
      <c r="D99" s="1215"/>
      <c r="E99" s="1215">
        <v>0</v>
      </c>
      <c r="F99" s="1214">
        <v>0</v>
      </c>
      <c r="G99" s="1086">
        <v>0</v>
      </c>
      <c r="H99" s="1213">
        <v>0</v>
      </c>
      <c r="I99" s="1086">
        <v>59502.780000000006</v>
      </c>
      <c r="J99" s="1086">
        <v>77441</v>
      </c>
      <c r="K99" s="1212">
        <v>0</v>
      </c>
      <c r="L99" s="1224"/>
      <c r="M99" s="1210" t="s">
        <v>6497</v>
      </c>
      <c r="N99" s="1250">
        <v>0</v>
      </c>
      <c r="O99" s="1248"/>
    </row>
    <row r="100" spans="1:15" ht="15">
      <c r="A100" s="314" t="s">
        <v>48</v>
      </c>
      <c r="B100" s="1215"/>
      <c r="C100" s="1215" t="s">
        <v>1143</v>
      </c>
      <c r="D100" s="1215" t="s">
        <v>1143</v>
      </c>
      <c r="E100" s="1215">
        <v>0</v>
      </c>
      <c r="F100" s="1214">
        <v>0</v>
      </c>
      <c r="G100" s="1086">
        <v>0</v>
      </c>
      <c r="H100" s="1213">
        <v>0</v>
      </c>
      <c r="I100" s="1086">
        <v>0</v>
      </c>
      <c r="J100" s="1086">
        <v>0</v>
      </c>
      <c r="K100" s="1212" t="s">
        <v>1530</v>
      </c>
      <c r="L100" s="1224"/>
      <c r="M100" s="1210" t="s">
        <v>6498</v>
      </c>
      <c r="N100" s="1250">
        <v>0</v>
      </c>
      <c r="O100" s="1248"/>
    </row>
    <row r="101" spans="1:15" ht="15">
      <c r="A101" s="314" t="s">
        <v>50</v>
      </c>
      <c r="B101" s="1216"/>
      <c r="C101" s="1215" t="s">
        <v>1143</v>
      </c>
      <c r="D101" s="1215" t="s">
        <v>1143</v>
      </c>
      <c r="E101" s="1215">
        <v>0</v>
      </c>
      <c r="F101" s="1214">
        <v>0</v>
      </c>
      <c r="G101" s="1086">
        <v>0</v>
      </c>
      <c r="H101" s="1213">
        <v>0</v>
      </c>
      <c r="I101" s="1086">
        <v>46279.939999999995</v>
      </c>
      <c r="J101" s="1086">
        <v>0</v>
      </c>
      <c r="K101" s="1212">
        <v>0</v>
      </c>
      <c r="L101" s="1224"/>
      <c r="M101" s="1210" t="s">
        <v>6499</v>
      </c>
      <c r="N101" s="1249">
        <v>0</v>
      </c>
      <c r="O101" s="1248"/>
    </row>
    <row r="102" spans="1:15" ht="15">
      <c r="A102" s="314" t="s">
        <v>51</v>
      </c>
      <c r="B102" s="1216"/>
      <c r="C102" s="1215"/>
      <c r="D102" s="1215"/>
      <c r="E102" s="1215"/>
      <c r="F102" s="1214">
        <v>0</v>
      </c>
      <c r="G102" s="1086">
        <v>0</v>
      </c>
      <c r="H102" s="1213">
        <v>0</v>
      </c>
      <c r="I102" s="1086">
        <v>13222.840000000002</v>
      </c>
      <c r="J102" s="1086">
        <v>0</v>
      </c>
      <c r="K102" s="1212" t="s">
        <v>1530</v>
      </c>
      <c r="L102" s="1224"/>
      <c r="M102" s="1210" t="s">
        <v>6500</v>
      </c>
      <c r="N102" s="1249">
        <v>0</v>
      </c>
      <c r="O102" s="1248"/>
    </row>
    <row r="103" spans="1:15" ht="15">
      <c r="A103" s="314" t="s">
        <v>5176</v>
      </c>
      <c r="B103" s="1216"/>
      <c r="C103" s="1215"/>
      <c r="D103" s="1215"/>
      <c r="E103" s="1215"/>
      <c r="F103" s="1214"/>
      <c r="G103" s="1086"/>
      <c r="H103" s="1213"/>
      <c r="I103" s="1086"/>
      <c r="J103" s="1086"/>
      <c r="K103" s="1212">
        <v>0</v>
      </c>
      <c r="L103" s="1224"/>
      <c r="M103" s="1210" t="s">
        <v>6501</v>
      </c>
      <c r="N103" s="1249">
        <v>0</v>
      </c>
      <c r="O103" s="1248"/>
    </row>
    <row r="104" spans="1:15" ht="15">
      <c r="A104" s="314" t="s">
        <v>5177</v>
      </c>
      <c r="B104" s="1215"/>
      <c r="C104" s="1215" t="s">
        <v>1143</v>
      </c>
      <c r="D104" s="1215" t="s">
        <v>1143</v>
      </c>
      <c r="E104" s="1215">
        <v>0</v>
      </c>
      <c r="F104" s="1214"/>
      <c r="G104" s="1086"/>
      <c r="H104" s="1213"/>
      <c r="I104" s="1086"/>
      <c r="J104" s="1086"/>
      <c r="K104" s="1212">
        <v>0</v>
      </c>
      <c r="L104" s="1224"/>
      <c r="M104" s="1210"/>
      <c r="N104" s="1014"/>
      <c r="O104" s="411"/>
    </row>
    <row r="105" spans="1:15" ht="15">
      <c r="A105" s="314" t="s">
        <v>49</v>
      </c>
      <c r="B105" s="1216"/>
      <c r="C105" s="1215" t="s">
        <v>1143</v>
      </c>
      <c r="D105" s="1215" t="s">
        <v>1143</v>
      </c>
      <c r="E105" s="1215">
        <v>0</v>
      </c>
      <c r="F105" s="1214">
        <v>0</v>
      </c>
      <c r="G105" s="1086">
        <v>0</v>
      </c>
      <c r="H105" s="1213">
        <v>0</v>
      </c>
      <c r="I105" s="1086">
        <v>0</v>
      </c>
      <c r="J105" s="1086">
        <v>0</v>
      </c>
      <c r="K105" s="1212">
        <v>0</v>
      </c>
      <c r="L105" s="1224"/>
      <c r="M105" s="1210"/>
      <c r="N105" s="1014"/>
      <c r="O105" s="411"/>
    </row>
    <row r="106" spans="1:15" ht="15.75" thickBot="1">
      <c r="A106" s="315" t="s">
        <v>52</v>
      </c>
      <c r="B106" s="1221">
        <v>255000</v>
      </c>
      <c r="C106" s="1221">
        <v>200000</v>
      </c>
      <c r="D106" s="1221">
        <v>0</v>
      </c>
      <c r="E106" s="1221">
        <v>0</v>
      </c>
      <c r="F106" s="1220">
        <v>0</v>
      </c>
      <c r="G106" s="1086">
        <v>0</v>
      </c>
      <c r="H106" s="1213">
        <v>0</v>
      </c>
      <c r="I106" s="1086">
        <v>132228.4</v>
      </c>
      <c r="J106" s="1086">
        <v>0</v>
      </c>
      <c r="K106" s="1212">
        <v>144377.40764474421</v>
      </c>
      <c r="L106" s="1224"/>
      <c r="M106" s="1210" t="s">
        <v>1039</v>
      </c>
      <c r="N106" s="1250">
        <v>0</v>
      </c>
      <c r="O106" s="1248"/>
    </row>
    <row r="107" spans="1:15">
      <c r="A107" s="313" t="s">
        <v>24</v>
      </c>
      <c r="B107" s="316">
        <v>2010</v>
      </c>
      <c r="C107" s="316">
        <v>2011</v>
      </c>
      <c r="D107" s="316" t="s">
        <v>1185</v>
      </c>
      <c r="E107" s="316">
        <v>2012</v>
      </c>
      <c r="F107" s="317" t="s">
        <v>2325</v>
      </c>
      <c r="G107" s="316">
        <v>2013</v>
      </c>
      <c r="H107" s="317" t="s">
        <v>3553</v>
      </c>
      <c r="I107" s="316" t="s">
        <v>4165</v>
      </c>
      <c r="J107" s="316" t="s">
        <v>4674</v>
      </c>
      <c r="K107" s="316" t="s">
        <v>4675</v>
      </c>
      <c r="L107" s="316" t="s">
        <v>5846</v>
      </c>
      <c r="M107" s="316"/>
      <c r="N107" s="324" t="s">
        <v>6494</v>
      </c>
      <c r="O107" s="325" t="s">
        <v>6914</v>
      </c>
    </row>
    <row r="108" spans="1:15" ht="15">
      <c r="A108" s="314" t="s">
        <v>46</v>
      </c>
      <c r="B108" s="1215"/>
      <c r="C108" s="1215" t="s">
        <v>1143</v>
      </c>
      <c r="D108" s="1215">
        <v>225812.59632535023</v>
      </c>
      <c r="E108" s="1215">
        <v>414314.56833600911</v>
      </c>
      <c r="F108" s="1214">
        <v>302528.2719873226</v>
      </c>
      <c r="G108" s="1086">
        <v>460354.28866055317</v>
      </c>
      <c r="H108" s="1213">
        <v>48872.455703616928</v>
      </c>
      <c r="I108" s="1086">
        <v>214114.11411411411</v>
      </c>
      <c r="J108" s="1086">
        <v>108880</v>
      </c>
      <c r="K108" s="1212">
        <v>0</v>
      </c>
      <c r="L108" s="1245">
        <v>184416</v>
      </c>
      <c r="M108" s="1210" t="s">
        <v>6496</v>
      </c>
      <c r="N108" s="1250">
        <v>0</v>
      </c>
      <c r="O108" s="1248">
        <v>182537.60000000001</v>
      </c>
    </row>
    <row r="109" spans="1:15" ht="15">
      <c r="A109" s="314" t="s">
        <v>47</v>
      </c>
      <c r="B109" s="1216">
        <v>170236.53</v>
      </c>
      <c r="C109" s="1215">
        <v>37380</v>
      </c>
      <c r="D109" s="1215">
        <v>5818.484077094914</v>
      </c>
      <c r="E109" s="1215">
        <v>86315.535070001904</v>
      </c>
      <c r="F109" s="1214">
        <v>18007.63523734063</v>
      </c>
      <c r="G109" s="1086">
        <v>0</v>
      </c>
      <c r="H109" s="1213">
        <v>0</v>
      </c>
      <c r="I109" s="1086">
        <v>2402.4024024024025</v>
      </c>
      <c r="J109" s="1086">
        <v>0</v>
      </c>
      <c r="K109" s="1212">
        <v>0</v>
      </c>
      <c r="L109" s="1245">
        <v>0</v>
      </c>
      <c r="M109" s="1210" t="s">
        <v>6497</v>
      </c>
      <c r="N109" s="1250">
        <v>0</v>
      </c>
      <c r="O109" s="1248">
        <v>0</v>
      </c>
    </row>
    <row r="110" spans="1:15" ht="15">
      <c r="A110" s="314" t="s">
        <v>48</v>
      </c>
      <c r="B110" s="1215"/>
      <c r="C110" s="1215" t="s">
        <v>1143</v>
      </c>
      <c r="D110" s="1215"/>
      <c r="E110" s="1215">
        <v>0</v>
      </c>
      <c r="F110" s="1214">
        <v>0</v>
      </c>
      <c r="G110" s="1086">
        <v>0</v>
      </c>
      <c r="H110" s="1213">
        <v>0</v>
      </c>
      <c r="I110" s="1086">
        <v>0</v>
      </c>
      <c r="J110" s="1086">
        <v>0</v>
      </c>
      <c r="K110" s="1212" t="s">
        <v>1530</v>
      </c>
      <c r="L110" s="1245" t="s">
        <v>1530</v>
      </c>
      <c r="M110" s="1210" t="s">
        <v>6498</v>
      </c>
      <c r="N110" s="1250">
        <v>0</v>
      </c>
      <c r="O110" s="1248">
        <v>151293.54080000002</v>
      </c>
    </row>
    <row r="111" spans="1:15" ht="15">
      <c r="A111" s="314" t="s">
        <v>50</v>
      </c>
      <c r="B111" s="1216"/>
      <c r="C111" s="1215">
        <v>49261.419900000001</v>
      </c>
      <c r="D111" s="1215"/>
      <c r="E111" s="1215">
        <v>0</v>
      </c>
      <c r="F111" s="1214">
        <v>0</v>
      </c>
      <c r="G111" s="1086">
        <v>0</v>
      </c>
      <c r="H111" s="1213">
        <v>0</v>
      </c>
      <c r="I111" s="1086">
        <v>0</v>
      </c>
      <c r="J111" s="1086">
        <v>0</v>
      </c>
      <c r="K111" s="1212">
        <v>403003.00300300302</v>
      </c>
      <c r="L111" s="1245">
        <v>0</v>
      </c>
      <c r="M111" s="1210" t="s">
        <v>6499</v>
      </c>
      <c r="N111" s="1250">
        <v>0</v>
      </c>
      <c r="O111" s="1248">
        <v>0</v>
      </c>
    </row>
    <row r="112" spans="1:15" ht="15">
      <c r="A112" s="314" t="s">
        <v>51</v>
      </c>
      <c r="B112" s="1216"/>
      <c r="C112" s="1215"/>
      <c r="D112" s="1215"/>
      <c r="E112" s="1215">
        <v>0</v>
      </c>
      <c r="F112" s="1214">
        <v>0</v>
      </c>
      <c r="G112" s="1086">
        <v>0</v>
      </c>
      <c r="H112" s="1213">
        <v>0</v>
      </c>
      <c r="I112" s="1086">
        <v>0</v>
      </c>
      <c r="J112" s="1086">
        <v>0</v>
      </c>
      <c r="K112" s="1212" t="s">
        <v>1530</v>
      </c>
      <c r="L112" s="1245" t="s">
        <v>1530</v>
      </c>
      <c r="M112" s="1210" t="s">
        <v>6500</v>
      </c>
      <c r="N112" s="1249">
        <v>0</v>
      </c>
      <c r="O112" s="1248">
        <v>0</v>
      </c>
    </row>
    <row r="113" spans="1:15" ht="15">
      <c r="A113" s="314" t="s">
        <v>5176</v>
      </c>
      <c r="B113" s="1216"/>
      <c r="C113" s="1215"/>
      <c r="D113" s="1215"/>
      <c r="E113" s="1215"/>
      <c r="F113" s="1214"/>
      <c r="G113" s="1086"/>
      <c r="H113" s="1213"/>
      <c r="I113" s="1086"/>
      <c r="J113" s="1086"/>
      <c r="K113" s="1212">
        <v>0</v>
      </c>
      <c r="L113" s="1245">
        <v>0</v>
      </c>
      <c r="M113" s="1210" t="s">
        <v>6501</v>
      </c>
      <c r="N113" s="1249">
        <v>0</v>
      </c>
      <c r="O113" s="1248">
        <v>0</v>
      </c>
    </row>
    <row r="114" spans="1:15" ht="15">
      <c r="A114" s="314" t="s">
        <v>5177</v>
      </c>
      <c r="B114" s="1215">
        <v>5353.35</v>
      </c>
      <c r="C114" s="1215" t="s">
        <v>1143</v>
      </c>
      <c r="D114" s="1215"/>
      <c r="E114" s="1215"/>
      <c r="F114" s="1214"/>
      <c r="G114" s="1086"/>
      <c r="H114" s="1213"/>
      <c r="I114" s="1086"/>
      <c r="J114" s="1086"/>
      <c r="K114" s="1212">
        <v>270702.70270270272</v>
      </c>
      <c r="L114" s="1245">
        <v>200760</v>
      </c>
      <c r="M114" s="1210"/>
      <c r="N114" s="1014"/>
      <c r="O114" s="411">
        <v>0</v>
      </c>
    </row>
    <row r="115" spans="1:15" ht="15">
      <c r="A115" s="314" t="s">
        <v>49</v>
      </c>
      <c r="B115" s="1216"/>
      <c r="C115" s="1215" t="s">
        <v>1143</v>
      </c>
      <c r="D115" s="1215">
        <v>80524</v>
      </c>
      <c r="E115" s="1215">
        <v>0</v>
      </c>
      <c r="F115" s="1214">
        <v>108045.81142404379</v>
      </c>
      <c r="G115" s="1086">
        <v>0</v>
      </c>
      <c r="H115" s="1213">
        <v>361875.8236930737</v>
      </c>
      <c r="I115" s="1086">
        <v>189789.78978978979</v>
      </c>
      <c r="J115" s="1086">
        <v>226145</v>
      </c>
      <c r="K115" s="1212">
        <v>0</v>
      </c>
      <c r="L115" s="1245">
        <v>124833</v>
      </c>
      <c r="M115" s="1210"/>
      <c r="N115" s="1014"/>
      <c r="O115" s="411">
        <v>0</v>
      </c>
    </row>
    <row r="116" spans="1:15" ht="15.75" thickBot="1">
      <c r="A116" s="315" t="s">
        <v>52</v>
      </c>
      <c r="B116" s="1221">
        <v>175589.88</v>
      </c>
      <c r="C116" s="1221">
        <v>86641.419900000008</v>
      </c>
      <c r="D116" s="1221">
        <v>312154.74396938365</v>
      </c>
      <c r="E116" s="1221">
        <v>776839.81563001708</v>
      </c>
      <c r="F116" s="1220">
        <v>428581.71864870703</v>
      </c>
      <c r="G116" s="1086">
        <v>460354.28866055317</v>
      </c>
      <c r="H116" s="1213">
        <v>410748.2793966906</v>
      </c>
      <c r="I116" s="1086">
        <v>216516.51651651651</v>
      </c>
      <c r="J116" s="1086">
        <v>335025</v>
      </c>
      <c r="K116" s="1212">
        <f>SUM(K111:K114)</f>
        <v>673705.7057057058</v>
      </c>
      <c r="L116" s="1245">
        <f>SUM(L108:L115)</f>
        <v>510009</v>
      </c>
      <c r="M116" s="1210" t="s">
        <v>1039</v>
      </c>
      <c r="N116" s="1247">
        <v>0</v>
      </c>
      <c r="O116" s="1246">
        <v>333831.14079999999</v>
      </c>
    </row>
    <row r="117" spans="1:15">
      <c r="A117" s="313" t="s">
        <v>25</v>
      </c>
      <c r="B117" s="316">
        <v>2010</v>
      </c>
      <c r="C117" s="316">
        <v>2011</v>
      </c>
      <c r="D117" s="316" t="s">
        <v>1185</v>
      </c>
      <c r="E117" s="316">
        <v>2012</v>
      </c>
      <c r="F117" s="317" t="s">
        <v>2325</v>
      </c>
      <c r="G117" s="316">
        <v>2013</v>
      </c>
      <c r="H117" s="317" t="s">
        <v>3553</v>
      </c>
      <c r="I117" s="316" t="s">
        <v>4165</v>
      </c>
      <c r="J117" s="316" t="s">
        <v>4674</v>
      </c>
      <c r="K117" s="316" t="s">
        <v>4675</v>
      </c>
      <c r="L117" s="316" t="s">
        <v>5846</v>
      </c>
      <c r="M117" s="316"/>
      <c r="N117" s="324" t="s">
        <v>6494</v>
      </c>
      <c r="O117" s="325" t="s">
        <v>6914</v>
      </c>
    </row>
    <row r="118" spans="1:15" ht="15">
      <c r="A118" s="314" t="s">
        <v>46</v>
      </c>
      <c r="B118" s="1215"/>
      <c r="C118" s="1215" t="s">
        <v>1143</v>
      </c>
      <c r="D118" s="1215" t="s">
        <v>1143</v>
      </c>
      <c r="E118" s="1215">
        <v>0</v>
      </c>
      <c r="F118" s="1214">
        <v>0</v>
      </c>
      <c r="G118" s="1086">
        <v>0</v>
      </c>
      <c r="H118" s="1213">
        <v>0</v>
      </c>
      <c r="I118" s="1086">
        <v>7256.6650000000009</v>
      </c>
      <c r="J118" s="1086">
        <v>0</v>
      </c>
      <c r="K118" s="1212">
        <v>0</v>
      </c>
      <c r="L118" s="1224"/>
      <c r="M118" s="1210" t="s">
        <v>6496</v>
      </c>
      <c r="N118" s="1250">
        <v>0</v>
      </c>
      <c r="O118" s="1248"/>
    </row>
    <row r="119" spans="1:15" ht="15">
      <c r="A119" s="314" t="s">
        <v>47</v>
      </c>
      <c r="B119" s="1216">
        <v>202500</v>
      </c>
      <c r="C119" s="1215">
        <v>140000</v>
      </c>
      <c r="D119" s="1215"/>
      <c r="E119" s="1215">
        <v>0</v>
      </c>
      <c r="F119" s="1214">
        <v>0</v>
      </c>
      <c r="G119" s="1086">
        <v>0</v>
      </c>
      <c r="H119" s="1213">
        <v>0</v>
      </c>
      <c r="I119" s="1086">
        <v>36283.325000000004</v>
      </c>
      <c r="J119" s="1086">
        <v>38523</v>
      </c>
      <c r="K119" s="1212">
        <v>0</v>
      </c>
      <c r="L119" s="1224"/>
      <c r="M119" s="1210" t="s">
        <v>6497</v>
      </c>
      <c r="N119" s="1250">
        <v>0</v>
      </c>
      <c r="O119" s="1248"/>
    </row>
    <row r="120" spans="1:15" ht="15">
      <c r="A120" s="314" t="s">
        <v>48</v>
      </c>
      <c r="B120" s="1215"/>
      <c r="C120" s="1215" t="s">
        <v>1143</v>
      </c>
      <c r="D120" s="1215" t="s">
        <v>1143</v>
      </c>
      <c r="E120" s="1215">
        <v>0</v>
      </c>
      <c r="F120" s="1214">
        <v>0</v>
      </c>
      <c r="G120" s="1086">
        <v>0</v>
      </c>
      <c r="H120" s="1213">
        <v>0</v>
      </c>
      <c r="I120" s="1086">
        <v>0</v>
      </c>
      <c r="J120" s="1086">
        <v>0</v>
      </c>
      <c r="K120" s="1212" t="s">
        <v>1530</v>
      </c>
      <c r="L120" s="1224"/>
      <c r="M120" s="1210" t="s">
        <v>6498</v>
      </c>
      <c r="N120" s="1250">
        <v>0</v>
      </c>
      <c r="O120" s="1248"/>
    </row>
    <row r="121" spans="1:15" ht="15">
      <c r="A121" s="314" t="s">
        <v>50</v>
      </c>
      <c r="B121" s="1216"/>
      <c r="C121" s="1215" t="s">
        <v>1143</v>
      </c>
      <c r="D121" s="1215" t="s">
        <v>1143</v>
      </c>
      <c r="E121" s="1215">
        <v>0</v>
      </c>
      <c r="F121" s="1214">
        <v>0</v>
      </c>
      <c r="G121" s="1086">
        <v>0</v>
      </c>
      <c r="H121" s="1213">
        <v>0</v>
      </c>
      <c r="I121" s="1086">
        <v>25398.327500000003</v>
      </c>
      <c r="J121" s="1086">
        <v>0</v>
      </c>
      <c r="K121" s="1212">
        <v>0</v>
      </c>
      <c r="L121" s="1224"/>
      <c r="M121" s="1210" t="s">
        <v>6499</v>
      </c>
      <c r="N121" s="1250">
        <v>0</v>
      </c>
      <c r="O121" s="1248"/>
    </row>
    <row r="122" spans="1:15" ht="15">
      <c r="A122" s="314" t="s">
        <v>51</v>
      </c>
      <c r="B122" s="1216"/>
      <c r="C122" s="1215"/>
      <c r="D122" s="1215"/>
      <c r="E122" s="1215">
        <v>0</v>
      </c>
      <c r="F122" s="1214">
        <v>0</v>
      </c>
      <c r="G122" s="1086">
        <v>0</v>
      </c>
      <c r="H122" s="1213">
        <v>0</v>
      </c>
      <c r="I122" s="1086">
        <v>3628.3325000000004</v>
      </c>
      <c r="J122" s="1086">
        <v>0</v>
      </c>
      <c r="K122" s="1212" t="s">
        <v>1530</v>
      </c>
      <c r="L122" s="1224"/>
      <c r="M122" s="1210" t="s">
        <v>6500</v>
      </c>
      <c r="N122" s="1250">
        <v>0</v>
      </c>
      <c r="O122" s="1248"/>
    </row>
    <row r="123" spans="1:15" ht="15">
      <c r="A123" s="314" t="s">
        <v>5176</v>
      </c>
      <c r="B123" s="1216"/>
      <c r="C123" s="1215"/>
      <c r="D123" s="1215"/>
      <c r="E123" s="1215"/>
      <c r="F123" s="1214"/>
      <c r="G123" s="1086"/>
      <c r="H123" s="1213"/>
      <c r="I123" s="1086"/>
      <c r="J123" s="1086"/>
      <c r="K123" s="1212">
        <v>0</v>
      </c>
      <c r="L123" s="1224"/>
      <c r="M123" s="1210" t="s">
        <v>6501</v>
      </c>
      <c r="N123" s="1249">
        <v>0</v>
      </c>
      <c r="O123" s="1248"/>
    </row>
    <row r="124" spans="1:15" ht="15">
      <c r="A124" s="314" t="s">
        <v>5177</v>
      </c>
      <c r="B124" s="1215"/>
      <c r="C124" s="1215" t="s">
        <v>1143</v>
      </c>
      <c r="D124" s="1215" t="s">
        <v>1143</v>
      </c>
      <c r="E124" s="1215"/>
      <c r="F124" s="1214"/>
      <c r="G124" s="1086"/>
      <c r="H124" s="1213"/>
      <c r="I124" s="1086"/>
      <c r="J124" s="1086"/>
      <c r="K124" s="1212">
        <v>0</v>
      </c>
      <c r="L124" s="1224"/>
      <c r="M124" s="1210"/>
      <c r="N124" s="1014"/>
      <c r="O124" s="411"/>
    </row>
    <row r="125" spans="1:15" ht="15">
      <c r="A125" s="314" t="s">
        <v>49</v>
      </c>
      <c r="B125" s="1216"/>
      <c r="C125" s="1215" t="s">
        <v>1143</v>
      </c>
      <c r="D125" s="1215" t="s">
        <v>1143</v>
      </c>
      <c r="E125" s="1215">
        <v>0</v>
      </c>
      <c r="F125" s="1214">
        <v>0</v>
      </c>
      <c r="G125" s="1086">
        <v>0</v>
      </c>
      <c r="H125" s="1213">
        <v>0</v>
      </c>
      <c r="I125" s="1086">
        <v>0</v>
      </c>
      <c r="J125" s="1086">
        <v>0</v>
      </c>
      <c r="K125" s="1212">
        <v>0</v>
      </c>
      <c r="L125" s="1224"/>
      <c r="M125" s="1210"/>
      <c r="N125" s="1014"/>
      <c r="O125" s="411"/>
    </row>
    <row r="126" spans="1:15" ht="15.75" thickBot="1">
      <c r="A126" s="315" t="s">
        <v>52</v>
      </c>
      <c r="B126" s="1221">
        <v>202500</v>
      </c>
      <c r="C126" s="1221">
        <v>140000</v>
      </c>
      <c r="D126" s="1221">
        <v>0</v>
      </c>
      <c r="E126" s="1221">
        <v>0</v>
      </c>
      <c r="F126" s="1220">
        <v>0</v>
      </c>
      <c r="G126" s="1086">
        <v>0</v>
      </c>
      <c r="H126" s="1213">
        <v>0</v>
      </c>
      <c r="I126" s="1086">
        <v>72566.650000000009</v>
      </c>
      <c r="J126" s="1086">
        <v>0</v>
      </c>
      <c r="K126" s="1212">
        <v>80548.98</v>
      </c>
      <c r="L126" s="1224"/>
      <c r="M126" s="1210" t="s">
        <v>1039</v>
      </c>
      <c r="N126" s="1247">
        <v>0</v>
      </c>
      <c r="O126" s="1246"/>
    </row>
    <row r="127" spans="1:15">
      <c r="A127" s="313" t="s">
        <v>26</v>
      </c>
      <c r="B127" s="316">
        <v>2010</v>
      </c>
      <c r="C127" s="316">
        <v>2011</v>
      </c>
      <c r="D127" s="316" t="s">
        <v>1185</v>
      </c>
      <c r="E127" s="316">
        <v>2012</v>
      </c>
      <c r="F127" s="317" t="s">
        <v>2325</v>
      </c>
      <c r="G127" s="316">
        <v>2013</v>
      </c>
      <c r="H127" s="317" t="s">
        <v>3553</v>
      </c>
      <c r="I127" s="316" t="s">
        <v>4165</v>
      </c>
      <c r="J127" s="316" t="s">
        <v>4674</v>
      </c>
      <c r="K127" s="316" t="s">
        <v>4675</v>
      </c>
      <c r="L127" s="316" t="s">
        <v>5846</v>
      </c>
      <c r="M127" s="316"/>
      <c r="N127" s="324" t="s">
        <v>6494</v>
      </c>
      <c r="O127" s="325" t="s">
        <v>6914</v>
      </c>
    </row>
    <row r="128" spans="1:15" ht="15">
      <c r="A128" s="314" t="s">
        <v>46</v>
      </c>
      <c r="B128" s="1215">
        <v>119652.075</v>
      </c>
      <c r="C128" s="1215" t="s">
        <v>1143</v>
      </c>
      <c r="D128" s="1215">
        <v>24528.789052414151</v>
      </c>
      <c r="E128" s="1215">
        <v>0</v>
      </c>
      <c r="F128" s="1214">
        <v>40273.862263391056</v>
      </c>
      <c r="G128" s="1086">
        <v>82451.55970867115</v>
      </c>
      <c r="H128" s="1213">
        <v>27303.754266211603</v>
      </c>
      <c r="I128" s="1086">
        <v>35955.056179775282</v>
      </c>
      <c r="J128" s="1086">
        <v>45231</v>
      </c>
      <c r="K128" s="1212">
        <v>129213.48314606742</v>
      </c>
      <c r="L128" s="1245">
        <v>120192.6</v>
      </c>
      <c r="M128" s="1210" t="s">
        <v>6496</v>
      </c>
      <c r="N128" s="114">
        <v>370573.88</v>
      </c>
      <c r="O128" s="729">
        <v>59000</v>
      </c>
    </row>
    <row r="129" spans="1:15" ht="15">
      <c r="A129" s="314" t="s">
        <v>47</v>
      </c>
      <c r="B129" s="1215"/>
      <c r="C129" s="1215"/>
      <c r="D129" s="1215"/>
      <c r="E129" s="1215">
        <v>77180.344738873173</v>
      </c>
      <c r="F129" s="1214">
        <v>201369.31131695528</v>
      </c>
      <c r="G129" s="1086">
        <v>68709.633090559291</v>
      </c>
      <c r="H129" s="1213">
        <v>177474.40273037541</v>
      </c>
      <c r="I129" s="1086">
        <v>284269.6629213483</v>
      </c>
      <c r="J129" s="1086">
        <v>133878</v>
      </c>
      <c r="K129" s="1212">
        <v>44943.8202247191</v>
      </c>
      <c r="L129" s="1245">
        <v>184459.00000000003</v>
      </c>
      <c r="M129" s="1210" t="s">
        <v>6497</v>
      </c>
      <c r="N129" s="114">
        <v>208447.94</v>
      </c>
      <c r="O129" s="729">
        <v>59000</v>
      </c>
    </row>
    <row r="130" spans="1:15" ht="15">
      <c r="A130" s="314" t="s">
        <v>48</v>
      </c>
      <c r="B130" s="1215"/>
      <c r="C130" s="1215"/>
      <c r="D130" s="1215"/>
      <c r="E130" s="1215">
        <v>0</v>
      </c>
      <c r="F130" s="1214">
        <v>40273.862263391056</v>
      </c>
      <c r="G130" s="1086">
        <v>0</v>
      </c>
      <c r="H130" s="1213">
        <v>0</v>
      </c>
      <c r="I130" s="1086">
        <v>0</v>
      </c>
      <c r="J130" s="1086">
        <v>0</v>
      </c>
      <c r="K130" s="1212" t="s">
        <v>1530</v>
      </c>
      <c r="L130" s="1245" t="s">
        <v>1530</v>
      </c>
      <c r="M130" s="1210" t="s">
        <v>6498</v>
      </c>
      <c r="N130" s="114">
        <v>172070.86000000002</v>
      </c>
      <c r="O130" s="729">
        <v>0</v>
      </c>
    </row>
    <row r="131" spans="1:15" ht="15">
      <c r="A131" s="314" t="s">
        <v>50</v>
      </c>
      <c r="B131" s="1216">
        <v>66473.375</v>
      </c>
      <c r="C131" s="1215">
        <v>80916.541200000007</v>
      </c>
      <c r="D131" s="1215">
        <v>28401.755744900594</v>
      </c>
      <c r="E131" s="1215">
        <v>25726.781579624389</v>
      </c>
      <c r="F131" s="1214">
        <v>20136.931131695528</v>
      </c>
      <c r="G131" s="1086">
        <v>0</v>
      </c>
      <c r="H131" s="1213">
        <v>20477.815699658702</v>
      </c>
      <c r="I131" s="1086">
        <v>35955.056179775282</v>
      </c>
      <c r="J131" s="1086">
        <v>20082</v>
      </c>
      <c r="K131" s="1212">
        <v>18417.977528089887</v>
      </c>
      <c r="L131" s="1245">
        <v>27500</v>
      </c>
      <c r="M131" s="1210" t="s">
        <v>6499</v>
      </c>
      <c r="N131" s="114">
        <v>225899.78</v>
      </c>
      <c r="O131" s="729">
        <v>129800</v>
      </c>
    </row>
    <row r="132" spans="1:15" ht="15">
      <c r="A132" s="314" t="s">
        <v>51</v>
      </c>
      <c r="B132" s="1215"/>
      <c r="C132" s="1215">
        <v>1118.0972000000002</v>
      </c>
      <c r="D132" s="1215"/>
      <c r="E132" s="1215">
        <v>0</v>
      </c>
      <c r="F132" s="1214">
        <v>0</v>
      </c>
      <c r="G132" s="1086">
        <v>0</v>
      </c>
      <c r="H132" s="1213">
        <v>0</v>
      </c>
      <c r="I132" s="1086">
        <v>0</v>
      </c>
      <c r="J132" s="1086">
        <v>0</v>
      </c>
      <c r="K132" s="1212" t="s">
        <v>1530</v>
      </c>
      <c r="L132" s="1245" t="s">
        <v>1530</v>
      </c>
      <c r="M132" s="1210" t="s">
        <v>6500</v>
      </c>
      <c r="N132" s="114">
        <v>150600.56</v>
      </c>
      <c r="O132" s="729">
        <v>118000</v>
      </c>
    </row>
    <row r="133" spans="1:15" ht="15">
      <c r="A133" s="314" t="s">
        <v>5176</v>
      </c>
      <c r="B133" s="1216"/>
      <c r="C133" s="1215">
        <v>51183.231600000006</v>
      </c>
      <c r="D133" s="1215"/>
      <c r="E133" s="1215"/>
      <c r="F133" s="1214"/>
      <c r="G133" s="1213"/>
      <c r="H133" s="1213"/>
      <c r="I133" s="1086"/>
      <c r="J133" s="1086"/>
      <c r="K133" s="1212">
        <v>5617.9775280898875</v>
      </c>
      <c r="L133" s="1245">
        <v>11000</v>
      </c>
      <c r="M133" s="1210" t="s">
        <v>6501</v>
      </c>
      <c r="N133" s="114">
        <v>0</v>
      </c>
      <c r="O133" s="729">
        <v>0</v>
      </c>
    </row>
    <row r="134" spans="1:15" ht="15">
      <c r="A134" s="314" t="s">
        <v>5177</v>
      </c>
      <c r="B134" s="1215"/>
      <c r="C134" s="1215">
        <v>24071.8112</v>
      </c>
      <c r="D134" s="1215"/>
      <c r="E134" s="1215"/>
      <c r="F134" s="1214"/>
      <c r="G134" s="1086"/>
      <c r="H134" s="1213"/>
      <c r="I134" s="1086"/>
      <c r="J134" s="1086"/>
      <c r="K134" s="1212">
        <v>232286.51685393258</v>
      </c>
      <c r="L134" s="1245">
        <v>189164</v>
      </c>
      <c r="M134" s="1210"/>
      <c r="N134" s="114"/>
      <c r="O134" s="729">
        <v>0</v>
      </c>
    </row>
    <row r="135" spans="1:15" ht="15">
      <c r="A135" s="314" t="s">
        <v>49</v>
      </c>
      <c r="B135" s="1216"/>
      <c r="C135" s="1215" t="s">
        <v>1143</v>
      </c>
      <c r="D135" s="1215"/>
      <c r="E135" s="1215">
        <v>32158.476974530487</v>
      </c>
      <c r="F135" s="1214">
        <v>0</v>
      </c>
      <c r="G135" s="1086">
        <v>223993.4038752233</v>
      </c>
      <c r="H135" s="1213">
        <v>0</v>
      </c>
      <c r="I135" s="1086">
        <v>0</v>
      </c>
      <c r="J135" s="1086">
        <v>0</v>
      </c>
      <c r="K135" s="1212">
        <v>0</v>
      </c>
      <c r="L135" s="1245">
        <v>0</v>
      </c>
      <c r="M135" s="1210"/>
      <c r="N135" s="114"/>
      <c r="O135" s="729">
        <v>0</v>
      </c>
    </row>
    <row r="136" spans="1:15" ht="15.75" thickBot="1">
      <c r="A136" s="315" t="s">
        <v>52</v>
      </c>
      <c r="B136" s="1221">
        <v>186125.45</v>
      </c>
      <c r="C136" s="1221">
        <v>157289.68120000002</v>
      </c>
      <c r="D136" s="1221">
        <v>52930.544797314746</v>
      </c>
      <c r="E136" s="1221">
        <v>135065.60329302805</v>
      </c>
      <c r="F136" s="1220">
        <v>302053.96697543294</v>
      </c>
      <c r="G136" s="1086">
        <v>374879.75814209151</v>
      </c>
      <c r="H136" s="1213">
        <v>225255.97269624574</v>
      </c>
      <c r="I136" s="1086">
        <v>356179.77528089884</v>
      </c>
      <c r="J136" s="1086">
        <v>207957</v>
      </c>
      <c r="K136" s="713">
        <f>SUM(K128:K135)</f>
        <v>430479.7752808989</v>
      </c>
      <c r="L136" s="1245">
        <v>532315.30000000005</v>
      </c>
      <c r="M136" s="1210" t="s">
        <v>1039</v>
      </c>
      <c r="N136" s="114">
        <v>1127593.02</v>
      </c>
      <c r="O136" s="729">
        <v>580980.07999999996</v>
      </c>
    </row>
    <row r="137" spans="1:15">
      <c r="A137" s="313" t="s">
        <v>98</v>
      </c>
      <c r="B137" s="316">
        <v>2010</v>
      </c>
      <c r="C137" s="316">
        <v>2011</v>
      </c>
      <c r="D137" s="316" t="s">
        <v>1185</v>
      </c>
      <c r="E137" s="316">
        <v>2012</v>
      </c>
      <c r="F137" s="317" t="s">
        <v>2325</v>
      </c>
      <c r="G137" s="316">
        <v>2013</v>
      </c>
      <c r="H137" s="317" t="s">
        <v>3553</v>
      </c>
      <c r="I137" s="316" t="s">
        <v>4165</v>
      </c>
      <c r="J137" s="316" t="s">
        <v>4674</v>
      </c>
      <c r="K137" s="316" t="s">
        <v>4675</v>
      </c>
      <c r="L137" s="316" t="s">
        <v>5846</v>
      </c>
      <c r="M137" s="316"/>
      <c r="N137" s="317" t="s">
        <v>6494</v>
      </c>
      <c r="O137" s="325" t="s">
        <v>6914</v>
      </c>
    </row>
    <row r="138" spans="1:15" ht="15">
      <c r="A138" s="1238" t="s">
        <v>46</v>
      </c>
      <c r="B138" s="1215"/>
      <c r="C138" s="1215" t="s">
        <v>1143</v>
      </c>
      <c r="D138" s="1215" t="s">
        <v>1143</v>
      </c>
      <c r="E138" s="1215">
        <v>0</v>
      </c>
      <c r="F138" s="1214">
        <v>0</v>
      </c>
      <c r="G138" s="1086">
        <v>0</v>
      </c>
      <c r="H138" s="1213">
        <v>0</v>
      </c>
      <c r="I138" s="1086">
        <v>0</v>
      </c>
      <c r="J138" s="1086">
        <v>0</v>
      </c>
      <c r="K138" s="1225">
        <v>0</v>
      </c>
      <c r="L138" s="1224"/>
      <c r="M138" s="1210" t="s">
        <v>6496</v>
      </c>
      <c r="N138" s="1014"/>
      <c r="O138" s="411"/>
    </row>
    <row r="139" spans="1:15" ht="15">
      <c r="A139" s="1237" t="s">
        <v>47</v>
      </c>
      <c r="B139" s="1216"/>
      <c r="C139" s="1215" t="s">
        <v>1143</v>
      </c>
      <c r="D139" s="1215" t="s">
        <v>1143</v>
      </c>
      <c r="E139" s="1215">
        <v>0</v>
      </c>
      <c r="F139" s="1214">
        <v>0</v>
      </c>
      <c r="G139" s="1086">
        <v>0</v>
      </c>
      <c r="H139" s="1213">
        <v>0</v>
      </c>
      <c r="I139" s="1086">
        <v>0</v>
      </c>
      <c r="J139" s="1086">
        <v>0</v>
      </c>
      <c r="K139" s="1225">
        <v>0</v>
      </c>
      <c r="L139" s="1224"/>
      <c r="M139" s="1210" t="s">
        <v>6497</v>
      </c>
      <c r="N139" s="1014"/>
      <c r="O139" s="411"/>
    </row>
    <row r="140" spans="1:15" ht="15">
      <c r="A140" s="1238" t="s">
        <v>48</v>
      </c>
      <c r="B140" s="1215"/>
      <c r="C140" s="1215" t="s">
        <v>1143</v>
      </c>
      <c r="D140" s="1215" t="s">
        <v>1143</v>
      </c>
      <c r="E140" s="1215">
        <v>0</v>
      </c>
      <c r="F140" s="1214">
        <v>0</v>
      </c>
      <c r="G140" s="1086">
        <v>0</v>
      </c>
      <c r="H140" s="1213">
        <v>0</v>
      </c>
      <c r="I140" s="1086">
        <v>0</v>
      </c>
      <c r="J140" s="1086">
        <v>0</v>
      </c>
      <c r="K140" s="1225">
        <v>0</v>
      </c>
      <c r="L140" s="1224"/>
      <c r="M140" s="1210" t="s">
        <v>6498</v>
      </c>
      <c r="N140" s="1014"/>
      <c r="O140" s="411"/>
    </row>
    <row r="141" spans="1:15" ht="15">
      <c r="A141" s="1237" t="s">
        <v>50</v>
      </c>
      <c r="B141" s="1216"/>
      <c r="C141" s="1215" t="s">
        <v>1143</v>
      </c>
      <c r="D141" s="1215" t="s">
        <v>1143</v>
      </c>
      <c r="E141" s="1215">
        <v>0</v>
      </c>
      <c r="F141" s="1214">
        <v>0</v>
      </c>
      <c r="G141" s="1086">
        <v>0</v>
      </c>
      <c r="H141" s="1213">
        <v>0</v>
      </c>
      <c r="I141" s="1086">
        <v>0</v>
      </c>
      <c r="J141" s="1086">
        <v>0</v>
      </c>
      <c r="K141" s="1225">
        <v>0</v>
      </c>
      <c r="L141" s="1224"/>
      <c r="M141" s="1210" t="s">
        <v>6499</v>
      </c>
      <c r="N141" s="1014"/>
      <c r="O141" s="411"/>
    </row>
    <row r="142" spans="1:15" ht="15">
      <c r="A142" s="1238" t="s">
        <v>51</v>
      </c>
      <c r="B142" s="1215"/>
      <c r="C142" s="1215" t="s">
        <v>1143</v>
      </c>
      <c r="D142" s="1215" t="s">
        <v>1143</v>
      </c>
      <c r="E142" s="1215">
        <v>0</v>
      </c>
      <c r="F142" s="1214">
        <v>0</v>
      </c>
      <c r="G142" s="1086">
        <v>0</v>
      </c>
      <c r="H142" s="1213">
        <v>0</v>
      </c>
      <c r="I142" s="1086">
        <v>0</v>
      </c>
      <c r="J142" s="1086">
        <v>0</v>
      </c>
      <c r="K142" s="1225">
        <v>0</v>
      </c>
      <c r="L142" s="1224"/>
      <c r="M142" s="1210" t="s">
        <v>6500</v>
      </c>
      <c r="N142" s="1014"/>
      <c r="O142" s="411"/>
    </row>
    <row r="143" spans="1:15" ht="15">
      <c r="A143" s="1237" t="s">
        <v>49</v>
      </c>
      <c r="B143" s="1216"/>
      <c r="C143" s="1215" t="s">
        <v>1143</v>
      </c>
      <c r="D143" s="1215" t="s">
        <v>1143</v>
      </c>
      <c r="E143" s="1215">
        <v>0</v>
      </c>
      <c r="F143" s="1214">
        <v>0</v>
      </c>
      <c r="G143" s="1086">
        <v>0</v>
      </c>
      <c r="H143" s="1213">
        <v>0</v>
      </c>
      <c r="I143" s="1086">
        <v>0</v>
      </c>
      <c r="J143" s="1086">
        <v>0</v>
      </c>
      <c r="K143" s="1225">
        <v>0</v>
      </c>
      <c r="L143" s="1224"/>
      <c r="M143" s="1210" t="s">
        <v>6501</v>
      </c>
      <c r="N143" s="1014"/>
      <c r="O143" s="411"/>
    </row>
    <row r="144" spans="1:15" ht="15.75" thickBot="1">
      <c r="A144" s="1235" t="s">
        <v>52</v>
      </c>
      <c r="B144" s="1221">
        <v>0</v>
      </c>
      <c r="C144" s="1221">
        <v>0</v>
      </c>
      <c r="D144" s="1221">
        <v>0</v>
      </c>
      <c r="E144" s="1221">
        <v>0</v>
      </c>
      <c r="F144" s="1220">
        <v>0</v>
      </c>
      <c r="G144" s="1086">
        <v>0</v>
      </c>
      <c r="H144" s="1213">
        <v>0</v>
      </c>
      <c r="I144" s="1086">
        <v>0</v>
      </c>
      <c r="J144" s="1086">
        <v>0</v>
      </c>
      <c r="K144" s="1225">
        <v>0</v>
      </c>
      <c r="L144" s="1224"/>
      <c r="M144" s="1210" t="s">
        <v>1039</v>
      </c>
      <c r="N144" s="722"/>
      <c r="O144" s="412"/>
    </row>
    <row r="145" spans="1:15">
      <c r="A145" s="313" t="s">
        <v>27</v>
      </c>
      <c r="B145" s="316">
        <v>2010</v>
      </c>
      <c r="C145" s="316">
        <v>2011</v>
      </c>
      <c r="D145" s="316" t="s">
        <v>1185</v>
      </c>
      <c r="E145" s="316">
        <v>2012</v>
      </c>
      <c r="F145" s="317" t="s">
        <v>2325</v>
      </c>
      <c r="G145" s="316">
        <v>2013</v>
      </c>
      <c r="H145" s="317" t="s">
        <v>3553</v>
      </c>
      <c r="I145" s="316" t="s">
        <v>4165</v>
      </c>
      <c r="J145" s="316" t="s">
        <v>4674</v>
      </c>
      <c r="K145" s="316" t="s">
        <v>4675</v>
      </c>
      <c r="L145" s="316" t="s">
        <v>5846</v>
      </c>
      <c r="M145" s="316"/>
      <c r="N145" s="324" t="s">
        <v>6494</v>
      </c>
      <c r="O145" s="325" t="s">
        <v>6914</v>
      </c>
    </row>
    <row r="146" spans="1:15" ht="15">
      <c r="A146" s="314" t="s">
        <v>46</v>
      </c>
      <c r="B146" s="1215">
        <v>1329467.5</v>
      </c>
      <c r="C146" s="1215">
        <v>1253160</v>
      </c>
      <c r="D146" s="1215">
        <v>384243.20939839917</v>
      </c>
      <c r="E146" s="1215">
        <v>0</v>
      </c>
      <c r="F146" s="1214">
        <v>181232.38018525977</v>
      </c>
      <c r="G146" s="1086">
        <v>289954.6516421602</v>
      </c>
      <c r="H146" s="1213">
        <v>54607.508532423206</v>
      </c>
      <c r="I146" s="1086">
        <v>285679.40422414843</v>
      </c>
      <c r="J146" s="1086">
        <v>62588</v>
      </c>
      <c r="K146" s="1212">
        <v>56191.011235955055</v>
      </c>
      <c r="L146" s="1211">
        <v>0</v>
      </c>
      <c r="M146" s="1210" t="s">
        <v>6496</v>
      </c>
      <c r="N146" s="723">
        <v>256290.6372</v>
      </c>
      <c r="O146" s="730">
        <v>307475.18419999996</v>
      </c>
    </row>
    <row r="147" spans="1:15" ht="15">
      <c r="A147" s="314" t="s">
        <v>47</v>
      </c>
      <c r="B147" s="1216">
        <v>3323668.75</v>
      </c>
      <c r="C147" s="1215">
        <v>278480</v>
      </c>
      <c r="D147" s="1215">
        <v>639880.11877097865</v>
      </c>
      <c r="E147" s="1215">
        <v>0</v>
      </c>
      <c r="F147" s="1214">
        <v>310108.73942811118</v>
      </c>
      <c r="G147" s="1086">
        <v>387522.33063075441</v>
      </c>
      <c r="H147" s="1213">
        <v>191126.27986348121</v>
      </c>
      <c r="I147" s="1086">
        <v>229520.20510316201</v>
      </c>
      <c r="J147" s="1086">
        <v>60468</v>
      </c>
      <c r="K147" s="1212">
        <v>286629.21348314604</v>
      </c>
      <c r="L147" s="1211">
        <v>22330</v>
      </c>
      <c r="M147" s="1210" t="s">
        <v>6497</v>
      </c>
      <c r="N147" s="723">
        <v>799849.71199999994</v>
      </c>
      <c r="O147" s="730">
        <v>8854.9323999999997</v>
      </c>
    </row>
    <row r="148" spans="1:15" ht="15">
      <c r="A148" s="314" t="s">
        <v>48</v>
      </c>
      <c r="B148" s="1216"/>
      <c r="C148" s="1215"/>
      <c r="D148" s="1215"/>
      <c r="E148" s="1215">
        <v>0</v>
      </c>
      <c r="F148" s="1214"/>
      <c r="G148" s="1086"/>
      <c r="H148" s="1213"/>
      <c r="I148" s="1086"/>
      <c r="J148" s="1086">
        <v>0</v>
      </c>
      <c r="K148" s="1212" t="s">
        <v>1530</v>
      </c>
      <c r="L148" s="1211" t="s">
        <v>1530</v>
      </c>
      <c r="M148" s="1210" t="s">
        <v>6498</v>
      </c>
      <c r="N148" s="723">
        <v>0</v>
      </c>
      <c r="O148" s="730">
        <v>0</v>
      </c>
    </row>
    <row r="149" spans="1:15" ht="15">
      <c r="A149" s="314" t="s">
        <v>50</v>
      </c>
      <c r="B149" s="1216"/>
      <c r="C149" s="1215"/>
      <c r="D149" s="1215"/>
      <c r="E149" s="1215">
        <v>0</v>
      </c>
      <c r="F149" s="1214">
        <v>25506.779433481002</v>
      </c>
      <c r="G149" s="1086">
        <v>215748.24790435619</v>
      </c>
      <c r="H149" s="1213">
        <v>218430.03412969282</v>
      </c>
      <c r="I149" s="1086">
        <v>523745.57441093877</v>
      </c>
      <c r="J149" s="1086">
        <v>78207</v>
      </c>
      <c r="K149" s="1212">
        <v>84269.66292134831</v>
      </c>
      <c r="L149" s="1211">
        <v>33556</v>
      </c>
      <c r="M149" s="1210" t="s">
        <v>6499</v>
      </c>
      <c r="N149" s="723">
        <v>3180000</v>
      </c>
      <c r="O149" s="730">
        <v>0</v>
      </c>
    </row>
    <row r="150" spans="1:15" ht="15">
      <c r="A150" s="314" t="s">
        <v>51</v>
      </c>
      <c r="B150" s="1215"/>
      <c r="C150" s="1215" t="s">
        <v>1143</v>
      </c>
      <c r="D150" s="1215"/>
      <c r="E150" s="1215">
        <v>0</v>
      </c>
      <c r="F150" s="1214">
        <v>0</v>
      </c>
      <c r="G150" s="1086">
        <v>0</v>
      </c>
      <c r="H150" s="1213">
        <v>0</v>
      </c>
      <c r="I150" s="1086">
        <v>0</v>
      </c>
      <c r="J150" s="1086">
        <v>0</v>
      </c>
      <c r="K150" s="1212" t="s">
        <v>1530</v>
      </c>
      <c r="L150" s="1211" t="s">
        <v>1530</v>
      </c>
      <c r="M150" s="1210" t="s">
        <v>6500</v>
      </c>
      <c r="N150" s="723">
        <v>318000</v>
      </c>
      <c r="O150" s="730">
        <v>0</v>
      </c>
    </row>
    <row r="151" spans="1:15" ht="15">
      <c r="A151" s="314" t="s">
        <v>5176</v>
      </c>
      <c r="B151" s="1216"/>
      <c r="C151" s="1215" t="s">
        <v>1143</v>
      </c>
      <c r="D151" s="1215">
        <v>32792.796281951974</v>
      </c>
      <c r="E151" s="1215"/>
      <c r="F151" s="1214"/>
      <c r="G151" s="1086"/>
      <c r="H151" s="1213"/>
      <c r="I151" s="1086"/>
      <c r="J151" s="1086"/>
      <c r="K151" s="1212">
        <v>0</v>
      </c>
      <c r="L151" s="1211">
        <v>0</v>
      </c>
      <c r="M151" s="1210" t="s">
        <v>6501</v>
      </c>
      <c r="N151" s="723">
        <v>6042</v>
      </c>
      <c r="O151" s="730">
        <v>101233.37999999999</v>
      </c>
    </row>
    <row r="152" spans="1:15" ht="15">
      <c r="A152" s="314" t="s">
        <v>5177</v>
      </c>
      <c r="B152" s="1215"/>
      <c r="C152" s="1215">
        <v>278480</v>
      </c>
      <c r="D152" s="1215">
        <v>58330.325329202169</v>
      </c>
      <c r="E152" s="1215"/>
      <c r="F152" s="1214"/>
      <c r="G152" s="1086"/>
      <c r="H152" s="1213"/>
      <c r="I152" s="1086"/>
      <c r="J152" s="1086"/>
      <c r="K152" s="1212">
        <v>0</v>
      </c>
      <c r="L152" s="1211">
        <v>0</v>
      </c>
      <c r="M152" s="1210"/>
      <c r="N152" s="723"/>
      <c r="O152" s="730">
        <v>0</v>
      </c>
    </row>
    <row r="153" spans="1:15" ht="15">
      <c r="A153" s="314" t="s">
        <v>49</v>
      </c>
      <c r="B153" s="1216"/>
      <c r="C153" s="1215" t="s">
        <v>1143</v>
      </c>
      <c r="D153" s="1215"/>
      <c r="E153" s="1215">
        <v>0</v>
      </c>
      <c r="F153" s="1214">
        <v>0</v>
      </c>
      <c r="G153" s="1086">
        <v>0</v>
      </c>
      <c r="H153" s="1213">
        <v>0</v>
      </c>
      <c r="I153" s="1086">
        <v>0</v>
      </c>
      <c r="J153" s="1086">
        <v>52547</v>
      </c>
      <c r="K153" s="1212">
        <v>0</v>
      </c>
      <c r="L153" s="1211">
        <v>930</v>
      </c>
      <c r="M153" s="1210"/>
      <c r="N153" s="723"/>
      <c r="O153" s="730">
        <v>0</v>
      </c>
    </row>
    <row r="154" spans="1:15" ht="15.75" thickBot="1">
      <c r="A154" s="315" t="s">
        <v>52</v>
      </c>
      <c r="B154" s="1221">
        <v>4653136.25</v>
      </c>
      <c r="C154" s="1221">
        <v>3202520</v>
      </c>
      <c r="D154" s="1221">
        <v>1115246.4497805319</v>
      </c>
      <c r="E154" s="1221">
        <v>0</v>
      </c>
      <c r="F154" s="1220">
        <v>516847.8990468519</v>
      </c>
      <c r="G154" s="1086">
        <v>893225.23017727083</v>
      </c>
      <c r="H154" s="1213">
        <v>464163.82252559724</v>
      </c>
      <c r="I154" s="1086">
        <v>1038945.1837382492</v>
      </c>
      <c r="J154" s="1086">
        <v>253810</v>
      </c>
      <c r="K154" s="1212">
        <v>427089.88764044945</v>
      </c>
      <c r="L154" s="1211">
        <v>56815</v>
      </c>
      <c r="M154" s="1210" t="s">
        <v>1039</v>
      </c>
      <c r="N154" s="723">
        <v>4560182.3492000001</v>
      </c>
      <c r="O154" s="730">
        <v>417563.49659999995</v>
      </c>
    </row>
    <row r="155" spans="1:15">
      <c r="A155" s="313" t="s">
        <v>28</v>
      </c>
      <c r="B155" s="316">
        <v>2010</v>
      </c>
      <c r="C155" s="316">
        <v>2011</v>
      </c>
      <c r="D155" s="316" t="s">
        <v>1185</v>
      </c>
      <c r="E155" s="316">
        <v>2012</v>
      </c>
      <c r="F155" s="317" t="s">
        <v>2325</v>
      </c>
      <c r="G155" s="316">
        <v>2013</v>
      </c>
      <c r="H155" s="317" t="s">
        <v>3553</v>
      </c>
      <c r="I155" s="316" t="s">
        <v>4165</v>
      </c>
      <c r="J155" s="316" t="s">
        <v>4674</v>
      </c>
      <c r="K155" s="316" t="s">
        <v>4675</v>
      </c>
      <c r="L155" s="316" t="s">
        <v>5846</v>
      </c>
      <c r="M155" s="316"/>
      <c r="N155" s="324" t="s">
        <v>6494</v>
      </c>
      <c r="O155" s="325" t="s">
        <v>6914</v>
      </c>
    </row>
    <row r="156" spans="1:15" ht="15">
      <c r="A156" s="314" t="s">
        <v>46</v>
      </c>
      <c r="B156" s="1215"/>
      <c r="C156" s="1215" t="s">
        <v>1143</v>
      </c>
      <c r="D156" s="1215" t="s">
        <v>1143</v>
      </c>
      <c r="E156" s="1215">
        <v>0</v>
      </c>
      <c r="F156" s="1214">
        <v>0</v>
      </c>
      <c r="G156" s="1086">
        <v>0</v>
      </c>
      <c r="H156" s="1213">
        <v>0</v>
      </c>
      <c r="I156" s="1086">
        <v>0</v>
      </c>
      <c r="J156" s="1086">
        <v>0</v>
      </c>
      <c r="K156" s="1225">
        <v>0</v>
      </c>
      <c r="L156" s="1224"/>
      <c r="M156" s="1210" t="s">
        <v>6496</v>
      </c>
      <c r="N156" s="1230">
        <v>0</v>
      </c>
      <c r="O156" s="1219"/>
    </row>
    <row r="157" spans="1:15" ht="15">
      <c r="A157" s="314" t="s">
        <v>47</v>
      </c>
      <c r="B157" s="1215"/>
      <c r="C157" s="1215"/>
      <c r="D157" s="1215"/>
      <c r="E157" s="1215">
        <v>0</v>
      </c>
      <c r="F157" s="1214">
        <v>0</v>
      </c>
      <c r="G157" s="1086">
        <v>0</v>
      </c>
      <c r="H157" s="1213">
        <v>0</v>
      </c>
      <c r="I157" s="1086">
        <v>0</v>
      </c>
      <c r="J157" s="1086">
        <v>0</v>
      </c>
      <c r="K157" s="1086">
        <v>0</v>
      </c>
      <c r="L157" s="1224"/>
      <c r="M157" s="1210" t="s">
        <v>6497</v>
      </c>
      <c r="N157" s="1213">
        <v>0</v>
      </c>
      <c r="O157" s="1219"/>
    </row>
    <row r="158" spans="1:15" ht="15">
      <c r="A158" s="314" t="s">
        <v>48</v>
      </c>
      <c r="B158" s="1215"/>
      <c r="C158" s="1215"/>
      <c r="D158" s="1215"/>
      <c r="E158" s="1215">
        <v>0</v>
      </c>
      <c r="F158" s="1214">
        <v>0</v>
      </c>
      <c r="G158" s="1086">
        <v>0</v>
      </c>
      <c r="H158" s="1213">
        <v>0</v>
      </c>
      <c r="I158" s="1086">
        <v>0</v>
      </c>
      <c r="J158" s="1086">
        <v>0</v>
      </c>
      <c r="K158" s="1086">
        <v>0</v>
      </c>
      <c r="L158" s="1224"/>
      <c r="M158" s="1210" t="s">
        <v>6498</v>
      </c>
      <c r="N158" s="1230">
        <v>0</v>
      </c>
      <c r="O158" s="1219"/>
    </row>
    <row r="159" spans="1:15" ht="15">
      <c r="A159" s="314" t="s">
        <v>50</v>
      </c>
      <c r="B159" s="1216"/>
      <c r="C159" s="1215" t="s">
        <v>1143</v>
      </c>
      <c r="D159" s="1215" t="s">
        <v>1143</v>
      </c>
      <c r="E159" s="1215">
        <v>0</v>
      </c>
      <c r="F159" s="1214">
        <v>0</v>
      </c>
      <c r="G159" s="1086">
        <v>0</v>
      </c>
      <c r="H159" s="1213">
        <v>0</v>
      </c>
      <c r="I159" s="1086">
        <v>0</v>
      </c>
      <c r="J159" s="1086">
        <v>0</v>
      </c>
      <c r="K159" s="1225">
        <v>0</v>
      </c>
      <c r="L159" s="1224"/>
      <c r="M159" s="1210" t="s">
        <v>6499</v>
      </c>
      <c r="N159" s="1213">
        <v>0</v>
      </c>
      <c r="O159" s="1219"/>
    </row>
    <row r="160" spans="1:15" ht="15">
      <c r="A160" s="314" t="s">
        <v>51</v>
      </c>
      <c r="B160" s="1215"/>
      <c r="C160" s="1215" t="s">
        <v>1143</v>
      </c>
      <c r="D160" s="1215" t="s">
        <v>1143</v>
      </c>
      <c r="E160" s="1215">
        <v>0</v>
      </c>
      <c r="F160" s="1214">
        <v>0</v>
      </c>
      <c r="G160" s="1086">
        <v>0</v>
      </c>
      <c r="H160" s="1213">
        <v>0</v>
      </c>
      <c r="I160" s="1086">
        <v>0</v>
      </c>
      <c r="J160" s="1086">
        <v>0</v>
      </c>
      <c r="K160" s="1225">
        <v>0</v>
      </c>
      <c r="L160" s="1224"/>
      <c r="M160" s="1210" t="s">
        <v>6500</v>
      </c>
      <c r="N160" s="1213">
        <v>0</v>
      </c>
      <c r="O160" s="1219"/>
    </row>
    <row r="161" spans="1:15" ht="15">
      <c r="A161" s="314" t="s">
        <v>5176</v>
      </c>
      <c r="B161" s="1216"/>
      <c r="C161" s="1215" t="s">
        <v>1143</v>
      </c>
      <c r="D161" s="1215" t="s">
        <v>1143</v>
      </c>
      <c r="E161" s="1215"/>
      <c r="F161" s="1214"/>
      <c r="G161" s="1086"/>
      <c r="H161" s="1213"/>
      <c r="I161" s="1086"/>
      <c r="J161" s="1086"/>
      <c r="K161" s="1225">
        <v>0</v>
      </c>
      <c r="L161" s="1224"/>
      <c r="M161" s="1210" t="s">
        <v>6501</v>
      </c>
      <c r="N161" s="1213">
        <v>0</v>
      </c>
      <c r="O161" s="1219"/>
    </row>
    <row r="162" spans="1:15" ht="15">
      <c r="A162" s="314" t="s">
        <v>5177</v>
      </c>
      <c r="B162" s="1215"/>
      <c r="C162" s="1215" t="s">
        <v>1143</v>
      </c>
      <c r="D162" s="1215" t="s">
        <v>1143</v>
      </c>
      <c r="E162" s="1215"/>
      <c r="F162" s="1214"/>
      <c r="G162" s="1086"/>
      <c r="H162" s="1213"/>
      <c r="I162" s="1086"/>
      <c r="J162" s="1086"/>
      <c r="K162" s="1225">
        <v>0</v>
      </c>
      <c r="L162" s="1224"/>
      <c r="M162" s="1210"/>
      <c r="N162" s="1014"/>
      <c r="O162" s="411"/>
    </row>
    <row r="163" spans="1:15" ht="15">
      <c r="A163" s="314" t="s">
        <v>49</v>
      </c>
      <c r="B163" s="1216"/>
      <c r="C163" s="1215" t="s">
        <v>1143</v>
      </c>
      <c r="D163" s="1215" t="s">
        <v>1143</v>
      </c>
      <c r="E163" s="1215">
        <v>0</v>
      </c>
      <c r="F163" s="1214">
        <v>0</v>
      </c>
      <c r="G163" s="1086">
        <v>0</v>
      </c>
      <c r="H163" s="1213">
        <v>0</v>
      </c>
      <c r="I163" s="1086">
        <v>0</v>
      </c>
      <c r="J163" s="1086">
        <v>0</v>
      </c>
      <c r="K163" s="1225">
        <v>0</v>
      </c>
      <c r="L163" s="1224"/>
      <c r="M163" s="1210"/>
      <c r="N163" s="1014"/>
      <c r="O163" s="411"/>
    </row>
    <row r="164" spans="1:15" ht="15.75" thickBot="1">
      <c r="A164" s="315" t="s">
        <v>52</v>
      </c>
      <c r="B164" s="1221"/>
      <c r="C164" s="1221" t="s">
        <v>1143</v>
      </c>
      <c r="D164" s="1221">
        <v>0</v>
      </c>
      <c r="E164" s="1221">
        <v>0</v>
      </c>
      <c r="F164" s="1220">
        <v>0</v>
      </c>
      <c r="G164" s="1086">
        <v>0</v>
      </c>
      <c r="H164" s="1213">
        <v>0</v>
      </c>
      <c r="I164" s="1086">
        <v>0</v>
      </c>
      <c r="J164" s="1086">
        <v>0</v>
      </c>
      <c r="K164" s="1225">
        <v>0</v>
      </c>
      <c r="L164" s="1224"/>
      <c r="M164" s="1210" t="s">
        <v>1039</v>
      </c>
      <c r="N164" s="1213">
        <v>0</v>
      </c>
      <c r="O164" s="1219"/>
    </row>
    <row r="165" spans="1:15">
      <c r="A165" s="313" t="s">
        <v>29</v>
      </c>
      <c r="B165" s="316">
        <v>2010</v>
      </c>
      <c r="C165" s="316">
        <v>2011</v>
      </c>
      <c r="D165" s="316" t="s">
        <v>1185</v>
      </c>
      <c r="E165" s="316">
        <v>2012</v>
      </c>
      <c r="F165" s="317" t="s">
        <v>2325</v>
      </c>
      <c r="G165" s="316">
        <v>2013</v>
      </c>
      <c r="H165" s="317" t="s">
        <v>3553</v>
      </c>
      <c r="I165" s="316" t="s">
        <v>4165</v>
      </c>
      <c r="J165" s="316" t="s">
        <v>4674</v>
      </c>
      <c r="K165" s="316" t="s">
        <v>4675</v>
      </c>
      <c r="L165" s="316" t="s">
        <v>5846</v>
      </c>
      <c r="M165" s="316"/>
      <c r="N165" s="317" t="s">
        <v>6494</v>
      </c>
      <c r="O165" s="325" t="s">
        <v>6914</v>
      </c>
    </row>
    <row r="166" spans="1:15" ht="15">
      <c r="A166" s="314" t="s">
        <v>46</v>
      </c>
      <c r="B166" s="1215"/>
      <c r="C166" s="1215" t="s">
        <v>1143</v>
      </c>
      <c r="D166" s="1215" t="s">
        <v>1143</v>
      </c>
      <c r="E166" s="1215">
        <v>0</v>
      </c>
      <c r="F166" s="1214">
        <v>0</v>
      </c>
      <c r="G166" s="1086">
        <v>0</v>
      </c>
      <c r="H166" s="1213">
        <v>0</v>
      </c>
      <c r="I166" s="1086">
        <v>10811</v>
      </c>
      <c r="J166" s="1086"/>
      <c r="K166" s="1212">
        <v>0</v>
      </c>
      <c r="L166" s="1224"/>
      <c r="M166" s="1210" t="s">
        <v>6496</v>
      </c>
      <c r="N166" s="1014"/>
      <c r="O166" s="411"/>
    </row>
    <row r="167" spans="1:15" ht="15">
      <c r="A167" s="314" t="s">
        <v>47</v>
      </c>
      <c r="B167" s="1216">
        <v>307500</v>
      </c>
      <c r="C167" s="1215">
        <v>200000</v>
      </c>
      <c r="D167" s="1215"/>
      <c r="E167" s="1215">
        <v>0</v>
      </c>
      <c r="F167" s="1214">
        <v>0</v>
      </c>
      <c r="G167" s="1086">
        <v>0</v>
      </c>
      <c r="H167" s="1213">
        <v>0</v>
      </c>
      <c r="I167" s="1086">
        <v>54057</v>
      </c>
      <c r="J167" s="1086">
        <v>67038</v>
      </c>
      <c r="K167" s="1212">
        <v>0</v>
      </c>
      <c r="L167" s="1224"/>
      <c r="M167" s="1210" t="s">
        <v>6497</v>
      </c>
      <c r="N167" s="1014"/>
      <c r="O167" s="411"/>
    </row>
    <row r="168" spans="1:15" ht="15">
      <c r="A168" s="314" t="s">
        <v>48</v>
      </c>
      <c r="B168" s="1216"/>
      <c r="C168" s="1215"/>
      <c r="D168" s="1215"/>
      <c r="E168" s="1215">
        <v>0</v>
      </c>
      <c r="F168" s="1214"/>
      <c r="G168" s="1086"/>
      <c r="H168" s="1213"/>
      <c r="I168" s="1086"/>
      <c r="J168" s="1086"/>
      <c r="K168" s="1212" t="s">
        <v>1530</v>
      </c>
      <c r="L168" s="1224"/>
      <c r="M168" s="1210" t="s">
        <v>6498</v>
      </c>
      <c r="N168" s="1014"/>
      <c r="O168" s="411"/>
    </row>
    <row r="169" spans="1:15" ht="15">
      <c r="A169" s="314" t="s">
        <v>50</v>
      </c>
      <c r="B169" s="1216"/>
      <c r="C169" s="1215"/>
      <c r="D169" s="1215"/>
      <c r="E169" s="1215">
        <v>0</v>
      </c>
      <c r="F169" s="1214">
        <v>0</v>
      </c>
      <c r="G169" s="1086">
        <v>0</v>
      </c>
      <c r="H169" s="1213">
        <v>0</v>
      </c>
      <c r="I169" s="1086">
        <v>37840</v>
      </c>
      <c r="J169" s="1086"/>
      <c r="K169" s="1212">
        <v>0</v>
      </c>
      <c r="L169" s="1224"/>
      <c r="M169" s="1210" t="s">
        <v>6499</v>
      </c>
      <c r="N169" s="1014"/>
      <c r="O169" s="411"/>
    </row>
    <row r="170" spans="1:15" ht="15">
      <c r="A170" s="314" t="s">
        <v>51</v>
      </c>
      <c r="B170" s="1215"/>
      <c r="C170" s="1215" t="s">
        <v>1143</v>
      </c>
      <c r="D170" s="1215"/>
      <c r="E170" s="1215">
        <v>0</v>
      </c>
      <c r="F170" s="1214">
        <v>0</v>
      </c>
      <c r="G170" s="1086">
        <v>0</v>
      </c>
      <c r="H170" s="1213">
        <v>0</v>
      </c>
      <c r="I170" s="1086">
        <v>5406</v>
      </c>
      <c r="J170" s="1086"/>
      <c r="K170" s="1212" t="s">
        <v>1530</v>
      </c>
      <c r="L170" s="1224"/>
      <c r="M170" s="1210" t="s">
        <v>6500</v>
      </c>
      <c r="N170" s="1014"/>
      <c r="O170" s="411"/>
    </row>
    <row r="171" spans="1:15" ht="15">
      <c r="A171" s="314" t="s">
        <v>5176</v>
      </c>
      <c r="B171" s="1216"/>
      <c r="C171" s="1215" t="s">
        <v>1143</v>
      </c>
      <c r="D171" s="1215"/>
      <c r="E171" s="1215"/>
      <c r="F171" s="1214"/>
      <c r="G171" s="1086"/>
      <c r="H171" s="1213"/>
      <c r="I171" s="1086"/>
      <c r="J171" s="1086"/>
      <c r="K171" s="1212">
        <v>0</v>
      </c>
      <c r="L171" s="1224"/>
      <c r="M171" s="1210" t="s">
        <v>6501</v>
      </c>
      <c r="N171" s="1014"/>
      <c r="O171" s="411"/>
    </row>
    <row r="172" spans="1:15" ht="15">
      <c r="A172" s="314" t="s">
        <v>5177</v>
      </c>
      <c r="B172" s="1215"/>
      <c r="C172" s="1215" t="s">
        <v>1143</v>
      </c>
      <c r="D172" s="1215"/>
      <c r="E172" s="1215"/>
      <c r="F172" s="1214"/>
      <c r="G172" s="1086"/>
      <c r="H172" s="1213"/>
      <c r="I172" s="1086"/>
      <c r="J172" s="1086"/>
      <c r="K172" s="1212">
        <v>0</v>
      </c>
      <c r="L172" s="1224"/>
      <c r="M172" s="1210"/>
      <c r="N172" s="1014"/>
      <c r="O172" s="411"/>
    </row>
    <row r="173" spans="1:15" ht="15">
      <c r="A173" s="314" t="s">
        <v>49</v>
      </c>
      <c r="B173" s="1216"/>
      <c r="C173" s="1215" t="s">
        <v>1143</v>
      </c>
      <c r="D173" s="1215"/>
      <c r="E173" s="1215">
        <v>0</v>
      </c>
      <c r="F173" s="1214">
        <v>0</v>
      </c>
      <c r="G173" s="1086">
        <v>0</v>
      </c>
      <c r="H173" s="1213">
        <v>0</v>
      </c>
      <c r="I173" s="1086">
        <v>0</v>
      </c>
      <c r="J173" s="1086"/>
      <c r="K173" s="1212">
        <v>0</v>
      </c>
      <c r="L173" s="1224"/>
      <c r="M173" s="1210"/>
      <c r="N173" s="1014"/>
      <c r="O173" s="411"/>
    </row>
    <row r="174" spans="1:15" ht="15.75" thickBot="1">
      <c r="A174" s="315" t="s">
        <v>52</v>
      </c>
      <c r="B174" s="1221">
        <v>307500</v>
      </c>
      <c r="C174" s="1221">
        <v>200000</v>
      </c>
      <c r="D174" s="1221">
        <v>0</v>
      </c>
      <c r="E174" s="1221">
        <v>0</v>
      </c>
      <c r="F174" s="1220">
        <v>0</v>
      </c>
      <c r="G174" s="1086">
        <v>0</v>
      </c>
      <c r="H174" s="1213">
        <v>0</v>
      </c>
      <c r="I174" s="1086">
        <f>SUM(I166:I172)</f>
        <v>108114</v>
      </c>
      <c r="J174" s="1086"/>
      <c r="K174" s="1212">
        <v>117844.41472868217</v>
      </c>
      <c r="L174" s="1244"/>
      <c r="M174" s="1210" t="s">
        <v>1039</v>
      </c>
      <c r="N174" s="1014"/>
      <c r="O174" s="411"/>
    </row>
    <row r="175" spans="1:15">
      <c r="A175" s="313" t="s">
        <v>30</v>
      </c>
      <c r="B175" s="316">
        <v>2010</v>
      </c>
      <c r="C175" s="316">
        <v>2011</v>
      </c>
      <c r="D175" s="316" t="s">
        <v>1185</v>
      </c>
      <c r="E175" s="316">
        <v>2012</v>
      </c>
      <c r="F175" s="317" t="s">
        <v>2325</v>
      </c>
      <c r="G175" s="316">
        <v>2013</v>
      </c>
      <c r="H175" s="317" t="s">
        <v>3553</v>
      </c>
      <c r="I175" s="316" t="s">
        <v>4165</v>
      </c>
      <c r="J175" s="316" t="s">
        <v>4674</v>
      </c>
      <c r="K175" s="316" t="s">
        <v>4675</v>
      </c>
      <c r="L175" s="316" t="s">
        <v>5846</v>
      </c>
      <c r="M175" s="316"/>
      <c r="N175" s="317" t="s">
        <v>6494</v>
      </c>
      <c r="O175" s="325" t="s">
        <v>6914</v>
      </c>
    </row>
    <row r="176" spans="1:15" ht="15">
      <c r="A176" s="314" t="s">
        <v>46</v>
      </c>
      <c r="B176" s="1215"/>
      <c r="C176" s="1215" t="s">
        <v>1143</v>
      </c>
      <c r="D176" s="1215" t="s">
        <v>1143</v>
      </c>
      <c r="E176" s="1215">
        <v>0</v>
      </c>
      <c r="F176" s="1214">
        <v>0</v>
      </c>
      <c r="G176" s="1086">
        <v>0</v>
      </c>
      <c r="H176" s="1213">
        <v>0</v>
      </c>
      <c r="I176" s="1086">
        <v>6921</v>
      </c>
      <c r="J176" s="1086"/>
      <c r="K176" s="1212">
        <v>0</v>
      </c>
      <c r="L176" s="1224"/>
      <c r="M176" s="1210" t="s">
        <v>6496</v>
      </c>
      <c r="N176" s="1014"/>
      <c r="O176" s="411"/>
    </row>
    <row r="177" spans="1:15" ht="15">
      <c r="A177" s="314" t="s">
        <v>47</v>
      </c>
      <c r="B177" s="1216">
        <v>165000</v>
      </c>
      <c r="C177" s="1215">
        <v>140000</v>
      </c>
      <c r="D177" s="1215"/>
      <c r="E177" s="1215">
        <v>0</v>
      </c>
      <c r="F177" s="1214">
        <v>0</v>
      </c>
      <c r="G177" s="1086">
        <v>0</v>
      </c>
      <c r="H177" s="1213">
        <v>0</v>
      </c>
      <c r="I177" s="1086">
        <v>34603</v>
      </c>
      <c r="J177" s="1086">
        <v>39938</v>
      </c>
      <c r="K177" s="1212">
        <v>0</v>
      </c>
      <c r="L177" s="1224"/>
      <c r="M177" s="1210" t="s">
        <v>6497</v>
      </c>
      <c r="N177" s="1014"/>
      <c r="O177" s="411"/>
    </row>
    <row r="178" spans="1:15" ht="15">
      <c r="A178" s="314" t="s">
        <v>48</v>
      </c>
      <c r="B178" s="1215"/>
      <c r="C178" s="1215" t="s">
        <v>1143</v>
      </c>
      <c r="D178" s="1215"/>
      <c r="E178" s="1215">
        <v>0</v>
      </c>
      <c r="F178" s="1214">
        <v>0</v>
      </c>
      <c r="G178" s="1086">
        <v>0</v>
      </c>
      <c r="H178" s="1213">
        <v>0</v>
      </c>
      <c r="I178" s="1086">
        <v>0</v>
      </c>
      <c r="J178" s="1086"/>
      <c r="K178" s="1212" t="s">
        <v>1530</v>
      </c>
      <c r="L178" s="1224"/>
      <c r="M178" s="1210" t="s">
        <v>6498</v>
      </c>
      <c r="N178" s="1014"/>
      <c r="O178" s="411"/>
    </row>
    <row r="179" spans="1:15" ht="15">
      <c r="A179" s="314" t="s">
        <v>50</v>
      </c>
      <c r="B179" s="1215"/>
      <c r="C179" s="1215"/>
      <c r="D179" s="1215"/>
      <c r="E179" s="1215">
        <v>0</v>
      </c>
      <c r="F179" s="1214">
        <v>0</v>
      </c>
      <c r="G179" s="1086">
        <v>0</v>
      </c>
      <c r="H179" s="1213">
        <v>0</v>
      </c>
      <c r="I179" s="1086">
        <v>24222</v>
      </c>
      <c r="J179" s="1086"/>
      <c r="K179" s="1212">
        <v>0</v>
      </c>
      <c r="L179" s="1224"/>
      <c r="M179" s="1210" t="s">
        <v>6499</v>
      </c>
      <c r="N179" s="1014"/>
      <c r="O179" s="411"/>
    </row>
    <row r="180" spans="1:15" ht="15">
      <c r="A180" s="314" t="s">
        <v>51</v>
      </c>
      <c r="B180" s="1215"/>
      <c r="C180" s="1215"/>
      <c r="D180" s="1215"/>
      <c r="E180" s="1215">
        <v>0</v>
      </c>
      <c r="F180" s="1214">
        <v>0</v>
      </c>
      <c r="G180" s="1086">
        <v>0</v>
      </c>
      <c r="H180" s="1213">
        <v>0</v>
      </c>
      <c r="I180" s="1086">
        <v>3460</v>
      </c>
      <c r="J180" s="1086"/>
      <c r="K180" s="1212" t="s">
        <v>1530</v>
      </c>
      <c r="L180" s="1224"/>
      <c r="M180" s="1210" t="s">
        <v>6500</v>
      </c>
      <c r="N180" s="1014"/>
      <c r="O180" s="411"/>
    </row>
    <row r="181" spans="1:15" ht="15">
      <c r="A181" s="314" t="s">
        <v>5176</v>
      </c>
      <c r="B181" s="1216"/>
      <c r="C181" s="1215" t="s">
        <v>1143</v>
      </c>
      <c r="D181" s="1215"/>
      <c r="E181" s="1215"/>
      <c r="F181" s="1214"/>
      <c r="G181" s="1086"/>
      <c r="H181" s="1213"/>
      <c r="I181" s="1086"/>
      <c r="J181" s="1086"/>
      <c r="K181" s="1212">
        <v>0</v>
      </c>
      <c r="L181" s="1224"/>
      <c r="M181" s="1210" t="s">
        <v>6501</v>
      </c>
      <c r="N181" s="1014"/>
      <c r="O181" s="411"/>
    </row>
    <row r="182" spans="1:15" ht="15">
      <c r="A182" s="314" t="s">
        <v>5177</v>
      </c>
      <c r="B182" s="1215"/>
      <c r="C182" s="1215" t="s">
        <v>1143</v>
      </c>
      <c r="D182" s="1215"/>
      <c r="E182" s="1215"/>
      <c r="F182" s="1214"/>
      <c r="G182" s="1086"/>
      <c r="H182" s="1213"/>
      <c r="I182" s="1086"/>
      <c r="J182" s="1086"/>
      <c r="K182" s="1212">
        <v>0</v>
      </c>
      <c r="L182" s="1224"/>
      <c r="M182" s="1210"/>
      <c r="N182" s="1014"/>
      <c r="O182" s="411"/>
    </row>
    <row r="183" spans="1:15" ht="15">
      <c r="A183" s="314" t="s">
        <v>49</v>
      </c>
      <c r="B183" s="1216"/>
      <c r="C183" s="1215" t="s">
        <v>1143</v>
      </c>
      <c r="D183" s="1215"/>
      <c r="E183" s="1215">
        <v>0</v>
      </c>
      <c r="F183" s="1214">
        <v>0</v>
      </c>
      <c r="G183" s="1086">
        <v>0</v>
      </c>
      <c r="H183" s="1213">
        <v>0</v>
      </c>
      <c r="I183" s="1086">
        <v>0</v>
      </c>
      <c r="J183" s="1086"/>
      <c r="K183" s="1212">
        <v>0</v>
      </c>
      <c r="L183" s="1224"/>
      <c r="M183" s="1210"/>
      <c r="N183" s="1014"/>
      <c r="O183" s="411"/>
    </row>
    <row r="184" spans="1:15" ht="15.75" thickBot="1">
      <c r="A184" s="315" t="s">
        <v>52</v>
      </c>
      <c r="B184" s="1221">
        <v>165000</v>
      </c>
      <c r="C184" s="1221">
        <v>140000</v>
      </c>
      <c r="D184" s="1221">
        <v>0</v>
      </c>
      <c r="E184" s="1221">
        <v>0</v>
      </c>
      <c r="F184" s="1220">
        <v>0</v>
      </c>
      <c r="G184" s="1086">
        <v>0</v>
      </c>
      <c r="H184" s="1213">
        <v>0</v>
      </c>
      <c r="I184" s="1086">
        <f>SUM(I176:I182)</f>
        <v>69206</v>
      </c>
      <c r="J184" s="1086"/>
      <c r="K184" s="1212">
        <v>77511.022084805649</v>
      </c>
      <c r="L184" s="1224"/>
      <c r="M184" s="1210" t="s">
        <v>1039</v>
      </c>
      <c r="N184" s="722"/>
      <c r="O184" s="412"/>
    </row>
    <row r="185" spans="1:15">
      <c r="A185" s="313" t="s">
        <v>3995</v>
      </c>
      <c r="B185" s="316">
        <v>2010</v>
      </c>
      <c r="C185" s="316">
        <v>2011</v>
      </c>
      <c r="D185" s="316" t="s">
        <v>1185</v>
      </c>
      <c r="E185" s="316">
        <v>2012</v>
      </c>
      <c r="F185" s="317" t="s">
        <v>2325</v>
      </c>
      <c r="G185" s="316">
        <v>2013</v>
      </c>
      <c r="H185" s="317" t="s">
        <v>3553</v>
      </c>
      <c r="I185" s="316" t="s">
        <v>4165</v>
      </c>
      <c r="J185" s="316" t="s">
        <v>4674</v>
      </c>
      <c r="K185" s="316" t="s">
        <v>4675</v>
      </c>
      <c r="L185" s="316" t="s">
        <v>5846</v>
      </c>
      <c r="M185" s="316"/>
      <c r="N185" s="324" t="s">
        <v>6494</v>
      </c>
      <c r="O185" s="325" t="s">
        <v>6914</v>
      </c>
    </row>
    <row r="186" spans="1:15" ht="15">
      <c r="A186" s="314" t="s">
        <v>46</v>
      </c>
      <c r="B186" s="1215"/>
      <c r="C186" s="1215"/>
      <c r="D186" s="1215"/>
      <c r="E186" s="1215"/>
      <c r="F186" s="1214"/>
      <c r="G186" s="1086"/>
      <c r="H186" s="1213">
        <v>2502460.7530738558</v>
      </c>
      <c r="I186" s="1086">
        <v>4866969.5003244644</v>
      </c>
      <c r="J186" s="1086">
        <v>2703393</v>
      </c>
      <c r="K186" s="1225">
        <v>4800000</v>
      </c>
      <c r="L186" s="1243">
        <v>7500000</v>
      </c>
      <c r="M186" s="1210" t="s">
        <v>6496</v>
      </c>
      <c r="N186" s="243">
        <v>13280000</v>
      </c>
      <c r="O186" s="854">
        <v>5250000</v>
      </c>
    </row>
    <row r="187" spans="1:15" ht="15">
      <c r="A187" s="314" t="s">
        <v>47</v>
      </c>
      <c r="B187" s="1216"/>
      <c r="C187" s="1215"/>
      <c r="D187" s="1215"/>
      <c r="E187" s="1215"/>
      <c r="F187" s="1214"/>
      <c r="G187" s="1086"/>
      <c r="H187" s="1213">
        <v>2502460.7530738558</v>
      </c>
      <c r="I187" s="1086">
        <v>4866969.5003244644</v>
      </c>
      <c r="J187" s="1086">
        <v>2703393</v>
      </c>
      <c r="K187" s="1225">
        <v>4800000</v>
      </c>
      <c r="L187" s="1243">
        <v>7500000</v>
      </c>
      <c r="M187" s="1210" t="s">
        <v>6497</v>
      </c>
      <c r="N187" s="243">
        <v>14720000</v>
      </c>
      <c r="O187" s="854">
        <v>3750000</v>
      </c>
    </row>
    <row r="188" spans="1:15" ht="15">
      <c r="A188" s="314" t="s">
        <v>48</v>
      </c>
      <c r="B188" s="1215"/>
      <c r="C188" s="1215"/>
      <c r="D188" s="1215"/>
      <c r="E188" s="1215"/>
      <c r="F188" s="1214"/>
      <c r="G188" s="1086"/>
      <c r="H188" s="1213">
        <v>0</v>
      </c>
      <c r="I188" s="1086">
        <v>0</v>
      </c>
      <c r="J188" s="1086">
        <v>0</v>
      </c>
      <c r="K188" s="1225">
        <v>0</v>
      </c>
      <c r="L188" s="1243"/>
      <c r="M188" s="1210" t="s">
        <v>6498</v>
      </c>
      <c r="N188" s="243">
        <v>3200000</v>
      </c>
      <c r="O188" s="854">
        <v>1500000</v>
      </c>
    </row>
    <row r="189" spans="1:15" ht="15">
      <c r="A189" s="314" t="s">
        <v>50</v>
      </c>
      <c r="B189" s="1216"/>
      <c r="C189" s="1215"/>
      <c r="D189" s="1215"/>
      <c r="E189" s="1215"/>
      <c r="F189" s="1214"/>
      <c r="G189" s="1086"/>
      <c r="H189" s="1213">
        <v>834153.584357952</v>
      </c>
      <c r="I189" s="1086">
        <v>811161.58338741073</v>
      </c>
      <c r="J189" s="1086">
        <v>525660</v>
      </c>
      <c r="K189" s="1225">
        <v>600000</v>
      </c>
      <c r="L189" s="1243">
        <v>3750000</v>
      </c>
      <c r="M189" s="1210" t="s">
        <v>6499</v>
      </c>
      <c r="N189" s="243">
        <v>1600000</v>
      </c>
      <c r="O189" s="854">
        <v>750000</v>
      </c>
    </row>
    <row r="190" spans="1:15" ht="15">
      <c r="A190" s="314" t="s">
        <v>51</v>
      </c>
      <c r="B190" s="1215"/>
      <c r="C190" s="1215"/>
      <c r="D190" s="1215"/>
      <c r="E190" s="1215"/>
      <c r="F190" s="1214"/>
      <c r="G190" s="1086"/>
      <c r="H190" s="1213">
        <v>0</v>
      </c>
      <c r="I190" s="1086">
        <v>0</v>
      </c>
      <c r="J190" s="1086">
        <v>0</v>
      </c>
      <c r="K190" s="1225">
        <v>0</v>
      </c>
      <c r="L190" s="1243"/>
      <c r="M190" s="1210" t="s">
        <v>6500</v>
      </c>
      <c r="N190" s="243">
        <v>3200000</v>
      </c>
      <c r="O190" s="854">
        <v>600000</v>
      </c>
    </row>
    <row r="191" spans="1:15" ht="15">
      <c r="A191" s="314" t="s">
        <v>5176</v>
      </c>
      <c r="B191" s="1215"/>
      <c r="C191" s="1215"/>
      <c r="D191" s="1215"/>
      <c r="E191" s="1215"/>
      <c r="F191" s="1214"/>
      <c r="G191" s="1086"/>
      <c r="H191" s="1213"/>
      <c r="I191" s="1086"/>
      <c r="J191" s="1086"/>
      <c r="K191" s="1225">
        <v>0</v>
      </c>
      <c r="L191" s="1243">
        <v>1500000</v>
      </c>
      <c r="M191" s="1210" t="s">
        <v>6501</v>
      </c>
      <c r="N191" s="243">
        <v>10224000</v>
      </c>
      <c r="O191" s="854">
        <v>5250000</v>
      </c>
    </row>
    <row r="192" spans="1:15" ht="15">
      <c r="A192" s="314" t="s">
        <v>5177</v>
      </c>
      <c r="B192" s="1215"/>
      <c r="C192" s="1215"/>
      <c r="D192" s="1215"/>
      <c r="E192" s="1215"/>
      <c r="F192" s="1214"/>
      <c r="G192" s="1086"/>
      <c r="H192" s="1213"/>
      <c r="I192" s="1086"/>
      <c r="J192" s="1086"/>
      <c r="K192" s="1225">
        <v>0</v>
      </c>
      <c r="L192" s="1243">
        <v>1500000</v>
      </c>
      <c r="M192" s="1210"/>
      <c r="N192" s="243"/>
      <c r="O192" s="731"/>
    </row>
    <row r="193" spans="1:15" ht="15">
      <c r="A193" s="314" t="s">
        <v>49</v>
      </c>
      <c r="B193" s="1216"/>
      <c r="C193" s="1215"/>
      <c r="D193" s="1215"/>
      <c r="E193" s="1215"/>
      <c r="F193" s="1214"/>
      <c r="G193" s="1086"/>
      <c r="H193" s="1213">
        <v>8341535.8435795195</v>
      </c>
      <c r="I193" s="1086">
        <v>0</v>
      </c>
      <c r="J193" s="1086">
        <v>0</v>
      </c>
      <c r="K193" s="1225">
        <v>0</v>
      </c>
      <c r="L193" s="1243">
        <v>26250000</v>
      </c>
      <c r="M193" s="1210"/>
      <c r="N193" s="243"/>
      <c r="O193" s="731"/>
    </row>
    <row r="194" spans="1:15" ht="15.75" thickBot="1">
      <c r="A194" s="315" t="s">
        <v>52</v>
      </c>
      <c r="B194" s="1221"/>
      <c r="C194" s="1221"/>
      <c r="D194" s="1221"/>
      <c r="E194" s="1221"/>
      <c r="F194" s="1220"/>
      <c r="G194" s="1086"/>
      <c r="H194" s="1213">
        <v>4170767.9217897598</v>
      </c>
      <c r="I194" s="1086">
        <v>10545100.584036339</v>
      </c>
      <c r="J194" s="1086">
        <v>5932445</v>
      </c>
      <c r="K194" s="1225">
        <v>10200000</v>
      </c>
      <c r="L194" s="1243">
        <f>SUM(L186:L193)</f>
        <v>48000000</v>
      </c>
      <c r="M194" s="1210" t="s">
        <v>1039</v>
      </c>
      <c r="N194" s="243">
        <v>46224000</v>
      </c>
      <c r="O194" s="854">
        <v>17100000</v>
      </c>
    </row>
    <row r="195" spans="1:15">
      <c r="A195" s="313" t="s">
        <v>3713</v>
      </c>
      <c r="B195" s="316">
        <v>2010</v>
      </c>
      <c r="C195" s="316">
        <v>2011</v>
      </c>
      <c r="D195" s="316" t="s">
        <v>1185</v>
      </c>
      <c r="E195" s="316">
        <v>2012</v>
      </c>
      <c r="F195" s="317" t="s">
        <v>2325</v>
      </c>
      <c r="G195" s="316">
        <v>2013</v>
      </c>
      <c r="H195" s="317" t="s">
        <v>3553</v>
      </c>
      <c r="I195" s="316" t="s">
        <v>4165</v>
      </c>
      <c r="J195" s="316" t="s">
        <v>4674</v>
      </c>
      <c r="K195" s="316" t="s">
        <v>4675</v>
      </c>
      <c r="L195" s="316" t="s">
        <v>5846</v>
      </c>
      <c r="M195" s="316"/>
      <c r="N195" s="324" t="s">
        <v>6494</v>
      </c>
      <c r="O195" s="325" t="s">
        <v>6914</v>
      </c>
    </row>
    <row r="196" spans="1:15" ht="15">
      <c r="A196" s="314" t="s">
        <v>46</v>
      </c>
      <c r="B196" s="1215"/>
      <c r="C196" s="1215"/>
      <c r="D196" s="1215"/>
      <c r="E196" s="1215"/>
      <c r="F196" s="1214"/>
      <c r="G196" s="1086"/>
      <c r="H196" s="1213">
        <v>27303.754266211603</v>
      </c>
      <c r="I196" s="1086">
        <v>44943.8202247191</v>
      </c>
      <c r="J196" s="1086">
        <v>22313</v>
      </c>
      <c r="K196" s="1212">
        <v>168000.00000000003</v>
      </c>
      <c r="L196" s="1211">
        <v>14587.1</v>
      </c>
      <c r="M196" s="1210" t="s">
        <v>6496</v>
      </c>
      <c r="N196" s="724">
        <v>238980.18000000002</v>
      </c>
      <c r="O196" s="952">
        <v>97963.599999999991</v>
      </c>
    </row>
    <row r="197" spans="1:15" ht="15">
      <c r="A197" s="314" t="s">
        <v>47</v>
      </c>
      <c r="B197" s="1216"/>
      <c r="C197" s="1215"/>
      <c r="D197" s="1215"/>
      <c r="E197" s="1215"/>
      <c r="F197" s="1214"/>
      <c r="G197" s="1086"/>
      <c r="H197" s="1213">
        <v>0</v>
      </c>
      <c r="I197" s="1086">
        <v>331460.67415730335</v>
      </c>
      <c r="J197" s="1086"/>
      <c r="K197" s="1212">
        <v>448000.00000000006</v>
      </c>
      <c r="L197" s="1211">
        <v>9570</v>
      </c>
      <c r="M197" s="1210" t="s">
        <v>6497</v>
      </c>
      <c r="N197" s="724">
        <v>824112.9</v>
      </c>
      <c r="O197" s="952">
        <v>925548.34</v>
      </c>
    </row>
    <row r="198" spans="1:15" ht="15">
      <c r="A198" s="314" t="s">
        <v>48</v>
      </c>
      <c r="B198" s="1216"/>
      <c r="C198" s="1215"/>
      <c r="D198" s="1215"/>
      <c r="E198" s="1215"/>
      <c r="F198" s="1214"/>
      <c r="G198" s="1086"/>
      <c r="H198" s="1213"/>
      <c r="I198" s="1086"/>
      <c r="J198" s="1086"/>
      <c r="K198" s="1212"/>
      <c r="L198" s="1211"/>
      <c r="M198" s="1210" t="s">
        <v>6498</v>
      </c>
      <c r="N198" s="724">
        <v>0</v>
      </c>
      <c r="O198" s="952">
        <v>0</v>
      </c>
    </row>
    <row r="199" spans="1:15" ht="15">
      <c r="A199" s="314" t="s">
        <v>50</v>
      </c>
      <c r="B199" s="1216"/>
      <c r="C199" s="1215"/>
      <c r="D199" s="1215"/>
      <c r="E199" s="1215"/>
      <c r="F199" s="1214"/>
      <c r="G199" s="1086"/>
      <c r="H199" s="1213"/>
      <c r="I199" s="1086"/>
      <c r="J199" s="1086"/>
      <c r="K199" s="1212">
        <v>0</v>
      </c>
      <c r="L199" s="1211">
        <v>1375</v>
      </c>
      <c r="M199" s="1210" t="s">
        <v>6499</v>
      </c>
      <c r="N199" s="724">
        <v>0</v>
      </c>
      <c r="O199" s="952">
        <v>40616.78</v>
      </c>
    </row>
    <row r="200" spans="1:15" ht="15">
      <c r="A200" s="314" t="s">
        <v>51</v>
      </c>
      <c r="B200" s="1215"/>
      <c r="C200" s="1215"/>
      <c r="D200" s="1215"/>
      <c r="E200" s="1215"/>
      <c r="F200" s="1214"/>
      <c r="G200" s="1086"/>
      <c r="H200" s="1213"/>
      <c r="I200" s="1086"/>
      <c r="J200" s="1086"/>
      <c r="K200" s="1212"/>
      <c r="L200" s="1211"/>
      <c r="M200" s="1210" t="s">
        <v>6500</v>
      </c>
      <c r="N200" s="724">
        <v>0</v>
      </c>
      <c r="O200" s="952">
        <v>0</v>
      </c>
    </row>
    <row r="201" spans="1:15" ht="15">
      <c r="A201" s="314" t="s">
        <v>5176</v>
      </c>
      <c r="B201" s="1216"/>
      <c r="C201" s="1215"/>
      <c r="D201" s="1215"/>
      <c r="E201" s="1215"/>
      <c r="F201" s="1214"/>
      <c r="G201" s="1086"/>
      <c r="H201" s="1213"/>
      <c r="I201" s="1086"/>
      <c r="J201" s="1086"/>
      <c r="K201" s="1212">
        <v>0</v>
      </c>
      <c r="L201" s="1211">
        <v>0</v>
      </c>
      <c r="M201" s="1210" t="s">
        <v>6501</v>
      </c>
      <c r="N201" s="724">
        <v>0</v>
      </c>
      <c r="O201" s="952">
        <v>0</v>
      </c>
    </row>
    <row r="202" spans="1:15" ht="15">
      <c r="A202" s="314" t="s">
        <v>5177</v>
      </c>
      <c r="B202" s="1215"/>
      <c r="C202" s="1215"/>
      <c r="D202" s="1215"/>
      <c r="E202" s="1215"/>
      <c r="F202" s="1214"/>
      <c r="G202" s="1086"/>
      <c r="H202" s="1213"/>
      <c r="I202" s="1086"/>
      <c r="J202" s="1086"/>
      <c r="K202" s="1212">
        <v>0</v>
      </c>
      <c r="L202" s="1211">
        <v>0</v>
      </c>
      <c r="M202" s="1210"/>
      <c r="N202" s="724"/>
      <c r="O202" s="952"/>
    </row>
    <row r="203" spans="1:15" ht="15">
      <c r="A203" s="314" t="s">
        <v>49</v>
      </c>
      <c r="B203" s="1216"/>
      <c r="C203" s="1215"/>
      <c r="D203" s="1215"/>
      <c r="E203" s="1215"/>
      <c r="F203" s="1214"/>
      <c r="G203" s="1086"/>
      <c r="H203" s="1213">
        <v>184300.34129692832</v>
      </c>
      <c r="I203" s="1086">
        <v>0</v>
      </c>
      <c r="J203" s="1086">
        <v>145034</v>
      </c>
      <c r="K203" s="1212">
        <v>0</v>
      </c>
      <c r="L203" s="1211">
        <v>354699.4</v>
      </c>
      <c r="M203" s="1210"/>
      <c r="N203" s="724"/>
      <c r="O203" s="952"/>
    </row>
    <row r="204" spans="1:15" ht="15.75" thickBot="1">
      <c r="A204" s="315" t="s">
        <v>52</v>
      </c>
      <c r="B204" s="1221"/>
      <c r="C204" s="1221"/>
      <c r="D204" s="1221"/>
      <c r="E204" s="1221"/>
      <c r="F204" s="1220"/>
      <c r="G204" s="1086"/>
      <c r="H204" s="1213">
        <v>211604.09556313991</v>
      </c>
      <c r="I204" s="1086">
        <v>376404.49438202247</v>
      </c>
      <c r="J204" s="1086">
        <v>167347</v>
      </c>
      <c r="K204" s="1212">
        <v>616000.00000000012</v>
      </c>
      <c r="L204" s="1211">
        <v>380231.5</v>
      </c>
      <c r="M204" s="1210" t="s">
        <v>1039</v>
      </c>
      <c r="N204" s="724">
        <v>1063093.08</v>
      </c>
      <c r="O204" s="952">
        <v>1064128.72</v>
      </c>
    </row>
    <row r="205" spans="1:15">
      <c r="A205" s="313" t="s">
        <v>31</v>
      </c>
      <c r="B205" s="316">
        <v>2010</v>
      </c>
      <c r="C205" s="316">
        <v>2011</v>
      </c>
      <c r="D205" s="316" t="s">
        <v>1185</v>
      </c>
      <c r="E205" s="316">
        <v>2012</v>
      </c>
      <c r="F205" s="317" t="s">
        <v>2325</v>
      </c>
      <c r="G205" s="316">
        <v>2013</v>
      </c>
      <c r="H205" s="317" t="s">
        <v>3553</v>
      </c>
      <c r="I205" s="316" t="s">
        <v>4165</v>
      </c>
      <c r="J205" s="316" t="s">
        <v>4674</v>
      </c>
      <c r="K205" s="316" t="s">
        <v>4675</v>
      </c>
      <c r="L205" s="316" t="s">
        <v>5846</v>
      </c>
      <c r="M205" s="316"/>
      <c r="N205" s="324" t="s">
        <v>6494</v>
      </c>
      <c r="O205" s="325" t="s">
        <v>6914</v>
      </c>
    </row>
    <row r="206" spans="1:15" ht="15">
      <c r="A206" s="314" t="s">
        <v>46</v>
      </c>
      <c r="B206" s="1215"/>
      <c r="C206" s="1215" t="s">
        <v>1143</v>
      </c>
      <c r="D206" s="1215"/>
      <c r="E206" s="1215">
        <v>0</v>
      </c>
      <c r="F206" s="1214">
        <v>0</v>
      </c>
      <c r="G206" s="1086">
        <v>0</v>
      </c>
      <c r="H206" s="1213">
        <v>0</v>
      </c>
      <c r="I206" s="1086">
        <v>0</v>
      </c>
      <c r="J206" s="1086"/>
      <c r="K206" s="1212">
        <v>105612.64000000001</v>
      </c>
      <c r="L206" s="1211">
        <v>5500</v>
      </c>
      <c r="M206" s="1210" t="s">
        <v>6496</v>
      </c>
      <c r="N206" s="243">
        <v>86636.98000000001</v>
      </c>
      <c r="O206" s="854">
        <v>392498.68</v>
      </c>
    </row>
    <row r="207" spans="1:15" ht="15">
      <c r="A207" s="314" t="s">
        <v>47</v>
      </c>
      <c r="B207" s="1216"/>
      <c r="C207" s="1215" t="s">
        <v>1143</v>
      </c>
      <c r="D207" s="1215"/>
      <c r="E207" s="1215">
        <v>0</v>
      </c>
      <c r="F207" s="1214">
        <v>0</v>
      </c>
      <c r="G207" s="1086">
        <v>0</v>
      </c>
      <c r="H207" s="1213">
        <v>0</v>
      </c>
      <c r="I207" s="1086">
        <v>0</v>
      </c>
      <c r="J207" s="1086"/>
      <c r="K207" s="1212">
        <v>0</v>
      </c>
      <c r="L207" s="1211">
        <v>5687.0000000000009</v>
      </c>
      <c r="M207" s="1210" t="s">
        <v>6497</v>
      </c>
      <c r="N207" s="243">
        <v>0</v>
      </c>
      <c r="O207" s="854">
        <v>0</v>
      </c>
    </row>
    <row r="208" spans="1:15" ht="15">
      <c r="A208" s="314" t="s">
        <v>48</v>
      </c>
      <c r="B208" s="1216"/>
      <c r="C208" s="1215"/>
      <c r="D208" s="1215"/>
      <c r="E208" s="1215">
        <v>0</v>
      </c>
      <c r="F208" s="1214">
        <v>0</v>
      </c>
      <c r="G208" s="1086">
        <v>0</v>
      </c>
      <c r="H208" s="1213">
        <v>0</v>
      </c>
      <c r="I208" s="1086">
        <v>0</v>
      </c>
      <c r="J208" s="1086"/>
      <c r="K208" s="1212"/>
      <c r="L208" s="1211"/>
      <c r="M208" s="1210" t="s">
        <v>6498</v>
      </c>
      <c r="N208" s="243">
        <v>0</v>
      </c>
      <c r="O208" s="854">
        <v>0</v>
      </c>
    </row>
    <row r="209" spans="1:15" ht="15">
      <c r="A209" s="314" t="s">
        <v>50</v>
      </c>
      <c r="B209" s="1216"/>
      <c r="C209" s="1215"/>
      <c r="D209" s="1215"/>
      <c r="E209" s="1215">
        <v>0</v>
      </c>
      <c r="F209" s="1214">
        <v>0</v>
      </c>
      <c r="G209" s="1086">
        <v>0</v>
      </c>
      <c r="H209" s="1213">
        <v>0</v>
      </c>
      <c r="I209" s="1086">
        <v>0</v>
      </c>
      <c r="J209" s="1086"/>
      <c r="K209" s="1212">
        <v>0</v>
      </c>
      <c r="L209" s="1211">
        <v>14340.7</v>
      </c>
      <c r="M209" s="1210" t="s">
        <v>6499</v>
      </c>
      <c r="N209" s="243">
        <v>0</v>
      </c>
      <c r="O209" s="854">
        <v>0</v>
      </c>
    </row>
    <row r="210" spans="1:15" ht="15">
      <c r="A210" s="314" t="s">
        <v>51</v>
      </c>
      <c r="B210" s="1215"/>
      <c r="C210" s="1215" t="s">
        <v>1143</v>
      </c>
      <c r="D210" s="1215"/>
      <c r="E210" s="1215">
        <v>0</v>
      </c>
      <c r="F210" s="1214">
        <v>0</v>
      </c>
      <c r="G210" s="1086">
        <v>0</v>
      </c>
      <c r="H210" s="1213">
        <v>0</v>
      </c>
      <c r="I210" s="1086">
        <v>0</v>
      </c>
      <c r="J210" s="1086"/>
      <c r="K210" s="1212"/>
      <c r="L210" s="1211"/>
      <c r="M210" s="1210" t="s">
        <v>6500</v>
      </c>
      <c r="N210" s="243">
        <v>0</v>
      </c>
      <c r="O210" s="854">
        <v>0</v>
      </c>
    </row>
    <row r="211" spans="1:15" ht="15">
      <c r="A211" s="314" t="s">
        <v>5176</v>
      </c>
      <c r="B211" s="1216"/>
      <c r="C211" s="1215" t="s">
        <v>1143</v>
      </c>
      <c r="D211" s="1215"/>
      <c r="E211" s="1215"/>
      <c r="F211" s="1214"/>
      <c r="G211" s="1086"/>
      <c r="H211" s="1213"/>
      <c r="I211" s="1086"/>
      <c r="J211" s="1086"/>
      <c r="K211" s="1212">
        <v>0</v>
      </c>
      <c r="L211" s="1211">
        <v>0</v>
      </c>
      <c r="M211" s="1210" t="s">
        <v>6501</v>
      </c>
      <c r="N211" s="243">
        <v>0</v>
      </c>
      <c r="O211" s="854">
        <v>0</v>
      </c>
    </row>
    <row r="212" spans="1:15" ht="15">
      <c r="A212" s="314" t="s">
        <v>5177</v>
      </c>
      <c r="B212" s="1215"/>
      <c r="C212" s="1215" t="s">
        <v>1143</v>
      </c>
      <c r="D212" s="1215"/>
      <c r="E212" s="1215"/>
      <c r="F212" s="1214"/>
      <c r="G212" s="1086"/>
      <c r="H212" s="1213"/>
      <c r="I212" s="1086"/>
      <c r="J212" s="1086"/>
      <c r="K212" s="1212">
        <v>0</v>
      </c>
      <c r="L212" s="1211">
        <v>0</v>
      </c>
      <c r="M212" s="1210"/>
      <c r="N212" s="243"/>
      <c r="O212" s="854"/>
    </row>
    <row r="213" spans="1:15" ht="15">
      <c r="A213" s="314" t="s">
        <v>49</v>
      </c>
      <c r="B213" s="1216"/>
      <c r="C213" s="1215" t="s">
        <v>1143</v>
      </c>
      <c r="D213" s="1215"/>
      <c r="E213" s="1215">
        <v>0</v>
      </c>
      <c r="F213" s="1214">
        <v>0</v>
      </c>
      <c r="G213" s="1086">
        <v>0</v>
      </c>
      <c r="H213" s="1213">
        <v>0</v>
      </c>
      <c r="I213" s="1086">
        <v>0</v>
      </c>
      <c r="J213" s="1086"/>
      <c r="K213" s="1212">
        <v>0</v>
      </c>
      <c r="L213" s="1211">
        <v>0</v>
      </c>
      <c r="M213" s="1210"/>
      <c r="N213" s="243"/>
      <c r="O213" s="854"/>
    </row>
    <row r="214" spans="1:15" ht="15.75" thickBot="1">
      <c r="A214" s="315" t="s">
        <v>52</v>
      </c>
      <c r="B214" s="1221"/>
      <c r="C214" s="1221" t="s">
        <v>1143</v>
      </c>
      <c r="D214" s="1221">
        <v>0</v>
      </c>
      <c r="E214" s="1221">
        <v>0</v>
      </c>
      <c r="F214" s="1220">
        <v>0</v>
      </c>
      <c r="G214" s="1086">
        <v>0</v>
      </c>
      <c r="H214" s="1213">
        <v>0</v>
      </c>
      <c r="I214" s="1086">
        <v>0</v>
      </c>
      <c r="J214" s="1086"/>
      <c r="K214" s="1212">
        <v>105612.64000000001</v>
      </c>
      <c r="L214" s="1211">
        <v>25527.7</v>
      </c>
      <c r="M214" s="1210" t="s">
        <v>1039</v>
      </c>
      <c r="N214" s="243">
        <f>SUM(N206)</f>
        <v>86636.98000000001</v>
      </c>
      <c r="O214" s="854">
        <v>392498.68</v>
      </c>
    </row>
    <row r="215" spans="1:15">
      <c r="A215" s="313" t="s">
        <v>2282</v>
      </c>
      <c r="B215" s="316">
        <v>2010</v>
      </c>
      <c r="C215" s="316">
        <v>2011</v>
      </c>
      <c r="D215" s="316" t="s">
        <v>1185</v>
      </c>
      <c r="E215" s="316">
        <v>2012</v>
      </c>
      <c r="F215" s="317" t="s">
        <v>2325</v>
      </c>
      <c r="G215" s="316">
        <v>2013</v>
      </c>
      <c r="H215" s="317" t="s">
        <v>3553</v>
      </c>
      <c r="I215" s="316" t="s">
        <v>4165</v>
      </c>
      <c r="J215" s="316" t="s">
        <v>4674</v>
      </c>
      <c r="K215" s="316" t="s">
        <v>4675</v>
      </c>
      <c r="L215" s="316" t="s">
        <v>5846</v>
      </c>
      <c r="M215" s="316"/>
      <c r="N215" s="324" t="s">
        <v>6494</v>
      </c>
      <c r="O215" s="325" t="s">
        <v>6914</v>
      </c>
    </row>
    <row r="216" spans="1:15" ht="15">
      <c r="A216" s="314" t="s">
        <v>46</v>
      </c>
      <c r="B216" s="1215"/>
      <c r="C216" s="1215" t="s">
        <v>1143</v>
      </c>
      <c r="D216" s="1215" t="s">
        <v>1143</v>
      </c>
      <c r="E216" s="1215">
        <v>0</v>
      </c>
      <c r="F216" s="1214">
        <v>40355.12510088781</v>
      </c>
      <c r="G216" s="1086">
        <v>78277.886497064581</v>
      </c>
      <c r="H216" s="1213">
        <v>295857.98816568044</v>
      </c>
      <c r="I216" s="1086">
        <v>316297.65273847181</v>
      </c>
      <c r="J216" s="1086">
        <v>252122</v>
      </c>
      <c r="K216" s="1212">
        <v>281600</v>
      </c>
      <c r="L216" s="1211">
        <v>312000</v>
      </c>
      <c r="M216" s="1210" t="s">
        <v>6496</v>
      </c>
      <c r="N216" s="262">
        <v>450800</v>
      </c>
      <c r="O216" s="865">
        <v>770880</v>
      </c>
    </row>
    <row r="217" spans="1:15" ht="15">
      <c r="A217" s="314" t="s">
        <v>47</v>
      </c>
      <c r="B217" s="1216"/>
      <c r="C217" s="1215" t="s">
        <v>1143</v>
      </c>
      <c r="D217" s="1215" t="s">
        <v>1143</v>
      </c>
      <c r="E217" s="1215">
        <v>0</v>
      </c>
      <c r="F217" s="1214">
        <v>90799.031476997581</v>
      </c>
      <c r="G217" s="1086">
        <v>313111.54598825832</v>
      </c>
      <c r="H217" s="1213">
        <v>147928.99408284022</v>
      </c>
      <c r="I217" s="1086">
        <v>99883.469285833198</v>
      </c>
      <c r="J217" s="1086">
        <v>184889</v>
      </c>
      <c r="K217" s="1212">
        <v>83600</v>
      </c>
      <c r="L217" s="1211">
        <v>287999.99999999994</v>
      </c>
      <c r="M217" s="1210" t="s">
        <v>6497</v>
      </c>
      <c r="N217" s="262">
        <v>0</v>
      </c>
      <c r="O217" s="865">
        <v>0</v>
      </c>
    </row>
    <row r="218" spans="1:15" ht="15">
      <c r="A218" s="314" t="s">
        <v>48</v>
      </c>
      <c r="B218" s="1216"/>
      <c r="C218" s="1215"/>
      <c r="D218" s="1215"/>
      <c r="E218" s="1215">
        <v>0</v>
      </c>
      <c r="F218" s="1214"/>
      <c r="G218" s="1086"/>
      <c r="H218" s="1213"/>
      <c r="I218" s="1086"/>
      <c r="J218" s="1086">
        <v>0</v>
      </c>
      <c r="K218" s="1212"/>
      <c r="L218" s="1211">
        <v>0</v>
      </c>
      <c r="M218" s="1210" t="s">
        <v>6498</v>
      </c>
      <c r="N218" s="262">
        <v>0</v>
      </c>
      <c r="O218" s="865">
        <v>0</v>
      </c>
    </row>
    <row r="219" spans="1:15" ht="15">
      <c r="A219" s="314" t="s">
        <v>50</v>
      </c>
      <c r="B219" s="1216"/>
      <c r="C219" s="1215"/>
      <c r="D219" s="1215"/>
      <c r="E219" s="1215">
        <v>2121565.7154980376</v>
      </c>
      <c r="F219" s="1214">
        <v>151331.71912832928</v>
      </c>
      <c r="G219" s="1086">
        <v>391389.43248532288</v>
      </c>
      <c r="H219" s="1213">
        <v>246548.32347140039</v>
      </c>
      <c r="I219" s="1086">
        <v>357915.7649409023</v>
      </c>
      <c r="J219" s="1086">
        <v>630305</v>
      </c>
      <c r="K219" s="1212">
        <v>765600</v>
      </c>
      <c r="L219" s="1211">
        <v>931199.99999999988</v>
      </c>
      <c r="M219" s="1210" t="s">
        <v>6499</v>
      </c>
      <c r="N219" s="262">
        <v>0</v>
      </c>
      <c r="O219" s="865">
        <v>0</v>
      </c>
    </row>
    <row r="220" spans="1:15" ht="15">
      <c r="A220" s="314" t="s">
        <v>51</v>
      </c>
      <c r="B220" s="1215"/>
      <c r="C220" s="1215" t="s">
        <v>1143</v>
      </c>
      <c r="D220" s="1215" t="s">
        <v>1143</v>
      </c>
      <c r="E220" s="1215">
        <v>0</v>
      </c>
      <c r="F220" s="1214">
        <v>0</v>
      </c>
      <c r="G220" s="1086">
        <v>0</v>
      </c>
      <c r="H220" s="1213">
        <v>0</v>
      </c>
      <c r="I220" s="1086">
        <v>0</v>
      </c>
      <c r="J220" s="1086">
        <v>0</v>
      </c>
      <c r="K220" s="1212"/>
      <c r="L220" s="1211">
        <v>0</v>
      </c>
      <c r="M220" s="1210" t="s">
        <v>6500</v>
      </c>
      <c r="N220" s="262">
        <v>27600</v>
      </c>
      <c r="O220" s="865">
        <v>26400</v>
      </c>
    </row>
    <row r="221" spans="1:15" ht="15">
      <c r="A221" s="314" t="s">
        <v>5176</v>
      </c>
      <c r="B221" s="1216"/>
      <c r="C221" s="1215" t="s">
        <v>1143</v>
      </c>
      <c r="D221" s="1215" t="s">
        <v>1143</v>
      </c>
      <c r="E221" s="1215"/>
      <c r="F221" s="1214"/>
      <c r="G221" s="1086"/>
      <c r="H221" s="1213"/>
      <c r="I221" s="1086"/>
      <c r="J221" s="1086"/>
      <c r="K221" s="1212">
        <v>0</v>
      </c>
      <c r="L221" s="1211">
        <v>0</v>
      </c>
      <c r="M221" s="1210" t="s">
        <v>6501</v>
      </c>
      <c r="N221" s="262">
        <v>0</v>
      </c>
      <c r="O221" s="865">
        <v>0</v>
      </c>
    </row>
    <row r="222" spans="1:15" ht="15">
      <c r="A222" s="314" t="s">
        <v>5177</v>
      </c>
      <c r="B222" s="1215"/>
      <c r="C222" s="1215" t="s">
        <v>1143</v>
      </c>
      <c r="D222" s="1215">
        <v>1284521.5157353887</v>
      </c>
      <c r="E222" s="1215"/>
      <c r="F222" s="1214"/>
      <c r="G222" s="1086"/>
      <c r="H222" s="1213"/>
      <c r="I222" s="1086"/>
      <c r="J222" s="1086"/>
      <c r="K222" s="1212">
        <v>0</v>
      </c>
      <c r="L222" s="1211">
        <v>47999.999999999993</v>
      </c>
      <c r="M222" s="1210"/>
      <c r="N222" s="262"/>
      <c r="O222" s="865"/>
    </row>
    <row r="223" spans="1:15" ht="15">
      <c r="A223" s="314" t="s">
        <v>49</v>
      </c>
      <c r="B223" s="1216"/>
      <c r="C223" s="1215" t="s">
        <v>1143</v>
      </c>
      <c r="D223" s="1215" t="s">
        <v>1143</v>
      </c>
      <c r="E223" s="1215">
        <v>0</v>
      </c>
      <c r="F223" s="1214">
        <v>0</v>
      </c>
      <c r="G223" s="1086">
        <v>0</v>
      </c>
      <c r="H223" s="1213">
        <v>0</v>
      </c>
      <c r="I223" s="1086">
        <v>216414.18345263859</v>
      </c>
      <c r="J223" s="1086">
        <v>126061</v>
      </c>
      <c r="K223" s="1212">
        <v>46640</v>
      </c>
      <c r="L223" s="1211">
        <v>0</v>
      </c>
      <c r="M223" s="1210"/>
      <c r="N223" s="262"/>
      <c r="O223" s="865"/>
    </row>
    <row r="224" spans="1:15" ht="15.75" thickBot="1">
      <c r="A224" s="315" t="s">
        <v>52</v>
      </c>
      <c r="B224" s="1221"/>
      <c r="C224" s="1221" t="s">
        <v>1143</v>
      </c>
      <c r="D224" s="1221">
        <v>1284521.5157353887</v>
      </c>
      <c r="E224" s="1221">
        <v>2121565.7154980376</v>
      </c>
      <c r="F224" s="1220">
        <v>282485.87570621469</v>
      </c>
      <c r="G224" s="1086">
        <v>782778.86497064575</v>
      </c>
      <c r="H224" s="1213">
        <v>690335.30571992102</v>
      </c>
      <c r="I224" s="1086">
        <v>990511.07041784585</v>
      </c>
      <c r="J224" s="1086">
        <v>1193378</v>
      </c>
      <c r="K224" s="1212">
        <v>1177440</v>
      </c>
      <c r="L224" s="1211">
        <v>1579200</v>
      </c>
      <c r="M224" s="1210" t="s">
        <v>1039</v>
      </c>
      <c r="N224" s="262">
        <f>SUM(N216:N221)</f>
        <v>478400</v>
      </c>
      <c r="O224" s="865">
        <f>SUM(O216:O221)</f>
        <v>797280</v>
      </c>
    </row>
    <row r="225" spans="1:15">
      <c r="A225" s="313" t="s">
        <v>32</v>
      </c>
      <c r="B225" s="316">
        <v>2010</v>
      </c>
      <c r="C225" s="316">
        <v>2011</v>
      </c>
      <c r="D225" s="316" t="s">
        <v>1185</v>
      </c>
      <c r="E225" s="316">
        <v>2012</v>
      </c>
      <c r="F225" s="317" t="s">
        <v>2325</v>
      </c>
      <c r="G225" s="316">
        <v>2013</v>
      </c>
      <c r="H225" s="317" t="s">
        <v>3553</v>
      </c>
      <c r="I225" s="316" t="s">
        <v>4165</v>
      </c>
      <c r="J225" s="316" t="s">
        <v>4674</v>
      </c>
      <c r="K225" s="316" t="s">
        <v>4675</v>
      </c>
      <c r="L225" s="316" t="s">
        <v>5846</v>
      </c>
      <c r="M225" s="316"/>
      <c r="N225" s="324" t="s">
        <v>6494</v>
      </c>
      <c r="O225" s="325" t="s">
        <v>6914</v>
      </c>
    </row>
    <row r="226" spans="1:15" ht="15">
      <c r="A226" s="314" t="s">
        <v>46</v>
      </c>
      <c r="B226" s="1215"/>
      <c r="C226" s="1215"/>
      <c r="D226" s="1215"/>
      <c r="E226" s="1215">
        <v>0</v>
      </c>
      <c r="F226" s="1214">
        <v>0</v>
      </c>
      <c r="G226" s="1086">
        <v>0</v>
      </c>
      <c r="H226" s="1213">
        <v>0</v>
      </c>
      <c r="I226" s="1086">
        <v>0</v>
      </c>
      <c r="J226" s="1086"/>
      <c r="K226" s="1225">
        <v>0</v>
      </c>
      <c r="L226" s="1224"/>
      <c r="M226" s="1210" t="s">
        <v>6496</v>
      </c>
      <c r="N226" s="725"/>
      <c r="O226" s="1242">
        <v>0</v>
      </c>
    </row>
    <row r="227" spans="1:15" ht="15">
      <c r="A227" s="314" t="s">
        <v>47</v>
      </c>
      <c r="B227" s="1216"/>
      <c r="C227" s="1215"/>
      <c r="D227" s="1215"/>
      <c r="E227" s="1215">
        <v>0</v>
      </c>
      <c r="F227" s="1214">
        <v>0</v>
      </c>
      <c r="G227" s="1086">
        <v>0</v>
      </c>
      <c r="H227" s="1213">
        <v>0</v>
      </c>
      <c r="I227" s="1086">
        <v>0</v>
      </c>
      <c r="J227" s="1086"/>
      <c r="K227" s="1225">
        <v>0</v>
      </c>
      <c r="L227" s="1224"/>
      <c r="M227" s="1210" t="s">
        <v>6497</v>
      </c>
      <c r="N227" s="1014"/>
      <c r="O227" s="1242">
        <v>0</v>
      </c>
    </row>
    <row r="228" spans="1:15" ht="15">
      <c r="A228" s="314" t="s">
        <v>48</v>
      </c>
      <c r="B228" s="1215"/>
      <c r="C228" s="1215"/>
      <c r="D228" s="1215"/>
      <c r="E228" s="1215">
        <v>0</v>
      </c>
      <c r="F228" s="1214">
        <v>0</v>
      </c>
      <c r="G228" s="1086">
        <v>0</v>
      </c>
      <c r="H228" s="1213">
        <v>0</v>
      </c>
      <c r="I228" s="1086">
        <v>0</v>
      </c>
      <c r="J228" s="1086"/>
      <c r="K228" s="1225">
        <v>0</v>
      </c>
      <c r="L228" s="1224"/>
      <c r="M228" s="1210" t="s">
        <v>6498</v>
      </c>
      <c r="N228" s="1014"/>
      <c r="O228" s="1242">
        <v>0</v>
      </c>
    </row>
    <row r="229" spans="1:15" ht="15">
      <c r="A229" s="314" t="s">
        <v>50</v>
      </c>
      <c r="B229" s="1215"/>
      <c r="C229" s="1215"/>
      <c r="D229" s="1215"/>
      <c r="E229" s="1215">
        <v>0</v>
      </c>
      <c r="F229" s="1214">
        <v>0</v>
      </c>
      <c r="G229" s="1086">
        <v>0</v>
      </c>
      <c r="H229" s="1213">
        <v>0</v>
      </c>
      <c r="I229" s="1086">
        <v>0</v>
      </c>
      <c r="J229" s="1086"/>
      <c r="K229" s="1225">
        <v>0</v>
      </c>
      <c r="L229" s="1224"/>
      <c r="M229" s="1210" t="s">
        <v>6499</v>
      </c>
      <c r="N229" s="1014"/>
      <c r="O229" s="1242">
        <v>0</v>
      </c>
    </row>
    <row r="230" spans="1:15" ht="15">
      <c r="A230" s="314" t="s">
        <v>51</v>
      </c>
      <c r="B230" s="1215"/>
      <c r="C230" s="1215"/>
      <c r="D230" s="1215"/>
      <c r="E230" s="1215">
        <v>0</v>
      </c>
      <c r="F230" s="1214">
        <v>0</v>
      </c>
      <c r="G230" s="1086">
        <v>0</v>
      </c>
      <c r="H230" s="1213">
        <v>0</v>
      </c>
      <c r="I230" s="1086">
        <v>0</v>
      </c>
      <c r="J230" s="1086"/>
      <c r="K230" s="1225">
        <v>0</v>
      </c>
      <c r="L230" s="1224"/>
      <c r="M230" s="1210" t="s">
        <v>6500</v>
      </c>
      <c r="N230" s="1014"/>
      <c r="O230" s="1242">
        <v>0</v>
      </c>
    </row>
    <row r="231" spans="1:15" ht="15">
      <c r="A231" s="314" t="s">
        <v>5176</v>
      </c>
      <c r="B231" s="1216"/>
      <c r="C231" s="1215"/>
      <c r="D231" s="1215"/>
      <c r="E231" s="1215"/>
      <c r="F231" s="1214"/>
      <c r="G231" s="1086"/>
      <c r="H231" s="1213"/>
      <c r="I231" s="1086"/>
      <c r="J231" s="1086"/>
      <c r="K231" s="1225">
        <v>0</v>
      </c>
      <c r="L231" s="1224"/>
      <c r="M231" s="1210" t="s">
        <v>6501</v>
      </c>
      <c r="N231" s="1014"/>
      <c r="O231" s="1242">
        <v>0</v>
      </c>
    </row>
    <row r="232" spans="1:15" ht="15">
      <c r="A232" s="314" t="s">
        <v>5177</v>
      </c>
      <c r="B232" s="1215"/>
      <c r="C232" s="1215"/>
      <c r="D232" s="1215"/>
      <c r="E232" s="1215"/>
      <c r="F232" s="1214"/>
      <c r="G232" s="1086"/>
      <c r="H232" s="1213"/>
      <c r="I232" s="1086"/>
      <c r="J232" s="1086"/>
      <c r="K232" s="1225">
        <v>0</v>
      </c>
      <c r="L232" s="1224"/>
      <c r="M232" s="1210"/>
      <c r="N232" s="1014"/>
      <c r="O232" s="1242"/>
    </row>
    <row r="233" spans="1:15" ht="15">
      <c r="A233" s="314" t="s">
        <v>49</v>
      </c>
      <c r="B233" s="1216"/>
      <c r="C233" s="1215"/>
      <c r="D233" s="1215"/>
      <c r="E233" s="1215">
        <v>0</v>
      </c>
      <c r="F233" s="1214">
        <v>0</v>
      </c>
      <c r="G233" s="1086">
        <v>0</v>
      </c>
      <c r="H233" s="1213">
        <v>0</v>
      </c>
      <c r="I233" s="1086">
        <v>0</v>
      </c>
      <c r="J233" s="1086"/>
      <c r="K233" s="1225">
        <v>0</v>
      </c>
      <c r="L233" s="1224"/>
      <c r="M233" s="1210"/>
      <c r="N233" s="1014"/>
      <c r="O233" s="1242"/>
    </row>
    <row r="234" spans="1:15" ht="15.75" thickBot="1">
      <c r="A234" s="315" t="s">
        <v>52</v>
      </c>
      <c r="B234" s="1221"/>
      <c r="C234" s="1221"/>
      <c r="D234" s="1221">
        <v>0</v>
      </c>
      <c r="E234" s="1221">
        <v>0</v>
      </c>
      <c r="F234" s="1220">
        <v>0</v>
      </c>
      <c r="G234" s="1086">
        <v>0</v>
      </c>
      <c r="H234" s="1213">
        <v>0</v>
      </c>
      <c r="I234" s="1086">
        <v>0</v>
      </c>
      <c r="J234" s="1086"/>
      <c r="K234" s="1225">
        <v>0</v>
      </c>
      <c r="L234" s="1224"/>
      <c r="M234" s="1210" t="s">
        <v>1039</v>
      </c>
      <c r="N234" s="1014"/>
      <c r="O234" s="1242" t="s">
        <v>5228</v>
      </c>
    </row>
    <row r="235" spans="1:15">
      <c r="A235" s="313" t="s">
        <v>33</v>
      </c>
      <c r="B235" s="316">
        <v>2010</v>
      </c>
      <c r="C235" s="316">
        <v>2011</v>
      </c>
      <c r="D235" s="316" t="s">
        <v>1185</v>
      </c>
      <c r="E235" s="316">
        <v>2012</v>
      </c>
      <c r="F235" s="317" t="s">
        <v>2325</v>
      </c>
      <c r="G235" s="316">
        <v>2013</v>
      </c>
      <c r="H235" s="317" t="s">
        <v>3553</v>
      </c>
      <c r="I235" s="316" t="s">
        <v>4165</v>
      </c>
      <c r="J235" s="316" t="s">
        <v>4674</v>
      </c>
      <c r="K235" s="316" t="s">
        <v>4675</v>
      </c>
      <c r="L235" s="316" t="s">
        <v>5846</v>
      </c>
      <c r="M235" s="316"/>
      <c r="N235" s="317" t="s">
        <v>6494</v>
      </c>
      <c r="O235" s="325" t="s">
        <v>6914</v>
      </c>
    </row>
    <row r="236" spans="1:15" ht="15">
      <c r="A236" s="314" t="s">
        <v>46</v>
      </c>
      <c r="B236" s="1215"/>
      <c r="C236" s="1215" t="s">
        <v>1143</v>
      </c>
      <c r="D236" s="1215" t="s">
        <v>1143</v>
      </c>
      <c r="E236" s="1215">
        <v>0</v>
      </c>
      <c r="F236" s="1214">
        <v>0</v>
      </c>
      <c r="G236" s="1086">
        <v>0</v>
      </c>
      <c r="H236" s="1213">
        <v>0</v>
      </c>
      <c r="I236" s="1086">
        <v>2993.8250000000003</v>
      </c>
      <c r="J236" s="1086"/>
      <c r="K236" s="1240">
        <v>0</v>
      </c>
      <c r="L236" s="1224"/>
      <c r="M236" s="1210" t="s">
        <v>6496</v>
      </c>
      <c r="N236" s="1014"/>
      <c r="O236" s="411"/>
    </row>
    <row r="237" spans="1:15" ht="15">
      <c r="A237" s="314" t="s">
        <v>47</v>
      </c>
      <c r="B237" s="1216">
        <v>54750.011198208289</v>
      </c>
      <c r="C237" s="1215">
        <v>70000</v>
      </c>
      <c r="D237" s="1215"/>
      <c r="E237" s="1215">
        <v>0</v>
      </c>
      <c r="F237" s="1214">
        <v>0</v>
      </c>
      <c r="G237" s="1086">
        <v>0</v>
      </c>
      <c r="H237" s="1213">
        <v>0</v>
      </c>
      <c r="I237" s="1086">
        <v>14969.125</v>
      </c>
      <c r="J237" s="1086"/>
      <c r="K237" s="1241"/>
      <c r="L237" s="1224"/>
      <c r="M237" s="1210" t="s">
        <v>6497</v>
      </c>
      <c r="N237" s="1014"/>
      <c r="O237" s="411"/>
    </row>
    <row r="238" spans="1:15" ht="15">
      <c r="A238" s="314" t="s">
        <v>48</v>
      </c>
      <c r="B238" s="1216"/>
      <c r="C238" s="1215"/>
      <c r="D238" s="1215"/>
      <c r="E238" s="1215">
        <v>0</v>
      </c>
      <c r="F238" s="1214">
        <v>0</v>
      </c>
      <c r="G238" s="1086">
        <v>0</v>
      </c>
      <c r="H238" s="1213">
        <v>0</v>
      </c>
      <c r="I238" s="1086">
        <v>0</v>
      </c>
      <c r="J238" s="1086"/>
      <c r="K238" s="1240" t="s">
        <v>1530</v>
      </c>
      <c r="L238" s="1224"/>
      <c r="M238" s="1210" t="s">
        <v>6498</v>
      </c>
      <c r="N238" s="1014"/>
      <c r="O238" s="411"/>
    </row>
    <row r="239" spans="1:15" ht="15">
      <c r="A239" s="314" t="s">
        <v>50</v>
      </c>
      <c r="B239" s="1216"/>
      <c r="C239" s="1215"/>
      <c r="D239" s="1215"/>
      <c r="E239" s="1215">
        <v>0</v>
      </c>
      <c r="F239" s="1214">
        <v>0</v>
      </c>
      <c r="G239" s="1086">
        <v>0</v>
      </c>
      <c r="H239" s="1213">
        <v>0</v>
      </c>
      <c r="I239" s="1086">
        <v>10478.387499999999</v>
      </c>
      <c r="J239" s="1086"/>
      <c r="K239" s="1240">
        <v>0</v>
      </c>
      <c r="L239" s="1224"/>
      <c r="M239" s="1210" t="s">
        <v>6499</v>
      </c>
      <c r="N239" s="1014"/>
      <c r="O239" s="411"/>
    </row>
    <row r="240" spans="1:15" ht="15">
      <c r="A240" s="314" t="s">
        <v>51</v>
      </c>
      <c r="B240" s="1215"/>
      <c r="C240" s="1215" t="s">
        <v>1143</v>
      </c>
      <c r="D240" s="1215"/>
      <c r="E240" s="1215">
        <v>0</v>
      </c>
      <c r="F240" s="1214">
        <v>0</v>
      </c>
      <c r="G240" s="1086">
        <v>0</v>
      </c>
      <c r="H240" s="1213">
        <v>0</v>
      </c>
      <c r="I240" s="1086">
        <v>1496.9125000000001</v>
      </c>
      <c r="J240" s="1086"/>
      <c r="K240" s="1240" t="s">
        <v>1530</v>
      </c>
      <c r="L240" s="1224"/>
      <c r="M240" s="1210" t="s">
        <v>6500</v>
      </c>
      <c r="N240" s="1014"/>
      <c r="O240" s="411"/>
    </row>
    <row r="241" spans="1:15" ht="15">
      <c r="A241" s="314" t="s">
        <v>5176</v>
      </c>
      <c r="B241" s="1216"/>
      <c r="C241" s="1215" t="s">
        <v>1143</v>
      </c>
      <c r="D241" s="1215"/>
      <c r="E241" s="1215">
        <v>0</v>
      </c>
      <c r="F241" s="1214">
        <v>0</v>
      </c>
      <c r="G241" s="1086">
        <v>0</v>
      </c>
      <c r="H241" s="1213">
        <v>0</v>
      </c>
      <c r="I241" s="1086">
        <v>0</v>
      </c>
      <c r="J241" s="1086"/>
      <c r="K241" s="1240">
        <v>0</v>
      </c>
      <c r="L241" s="1224"/>
      <c r="M241" s="1210" t="s">
        <v>6501</v>
      </c>
      <c r="N241" s="1014"/>
      <c r="O241" s="411"/>
    </row>
    <row r="242" spans="1:15" ht="15">
      <c r="A242" s="314" t="s">
        <v>5177</v>
      </c>
      <c r="B242" s="1215"/>
      <c r="C242" s="1215" t="s">
        <v>1143</v>
      </c>
      <c r="D242" s="1215"/>
      <c r="E242" s="1215"/>
      <c r="F242" s="1214"/>
      <c r="G242" s="1086"/>
      <c r="H242" s="1213"/>
      <c r="I242" s="1086"/>
      <c r="J242" s="1086"/>
      <c r="K242" s="1240">
        <v>0</v>
      </c>
      <c r="L242" s="1224"/>
      <c r="M242" s="1210"/>
      <c r="N242" s="1014"/>
      <c r="O242" s="411"/>
    </row>
    <row r="243" spans="1:15" ht="15">
      <c r="A243" s="314" t="s">
        <v>49</v>
      </c>
      <c r="B243" s="1216"/>
      <c r="C243" s="1215" t="s">
        <v>1143</v>
      </c>
      <c r="D243" s="1215"/>
      <c r="E243" s="1215"/>
      <c r="F243" s="1214"/>
      <c r="G243" s="1086"/>
      <c r="H243" s="1213"/>
      <c r="I243" s="1086"/>
      <c r="J243" s="1086"/>
      <c r="K243" s="1240">
        <v>0</v>
      </c>
      <c r="L243" s="1224"/>
      <c r="M243" s="1210"/>
      <c r="N243" s="1014"/>
      <c r="O243" s="411"/>
    </row>
    <row r="244" spans="1:15" ht="15.75" thickBot="1">
      <c r="A244" s="315" t="s">
        <v>52</v>
      </c>
      <c r="B244" s="1221">
        <v>54750.011198208289</v>
      </c>
      <c r="C244" s="1221">
        <v>70000</v>
      </c>
      <c r="D244" s="1221">
        <v>0</v>
      </c>
      <c r="E244" s="1221">
        <v>0</v>
      </c>
      <c r="F244" s="1220">
        <v>0</v>
      </c>
      <c r="G244" s="1086">
        <v>0</v>
      </c>
      <c r="H244" s="1213">
        <v>0</v>
      </c>
      <c r="I244" s="1086">
        <v>29938.25</v>
      </c>
      <c r="J244" s="1086"/>
      <c r="K244" s="1239">
        <v>30384.325548478413</v>
      </c>
      <c r="L244" s="1224"/>
      <c r="M244" s="1210" t="s">
        <v>1039</v>
      </c>
      <c r="N244" s="722"/>
      <c r="O244" s="412"/>
    </row>
    <row r="245" spans="1:15">
      <c r="A245" s="313" t="s">
        <v>34</v>
      </c>
      <c r="B245" s="316">
        <v>2010</v>
      </c>
      <c r="C245" s="316">
        <v>2011</v>
      </c>
      <c r="D245" s="316" t="s">
        <v>1185</v>
      </c>
      <c r="E245" s="316">
        <v>2012</v>
      </c>
      <c r="F245" s="317" t="s">
        <v>2325</v>
      </c>
      <c r="G245" s="316">
        <v>2013</v>
      </c>
      <c r="H245" s="317" t="s">
        <v>3553</v>
      </c>
      <c r="I245" s="316" t="s">
        <v>4165</v>
      </c>
      <c r="J245" s="316" t="s">
        <v>4674</v>
      </c>
      <c r="K245" s="316" t="s">
        <v>4675</v>
      </c>
      <c r="L245" s="316" t="s">
        <v>5846</v>
      </c>
      <c r="M245" s="316"/>
      <c r="N245" s="324" t="s">
        <v>6494</v>
      </c>
      <c r="O245" s="325" t="s">
        <v>6914</v>
      </c>
    </row>
    <row r="246" spans="1:15" ht="15">
      <c r="A246" s="1238" t="s">
        <v>46</v>
      </c>
      <c r="B246" s="1215"/>
      <c r="C246" s="1215">
        <v>107040</v>
      </c>
      <c r="D246" s="1215">
        <v>361977.53122601355</v>
      </c>
      <c r="E246" s="1215">
        <v>796102.25774978171</v>
      </c>
      <c r="F246" s="1214">
        <v>133653.2618105892</v>
      </c>
      <c r="G246" s="1086">
        <v>310594.05120731343</v>
      </c>
      <c r="H246" s="1213">
        <v>113950.10700691052</v>
      </c>
      <c r="I246" s="1086">
        <v>403301.69729161332</v>
      </c>
      <c r="J246" s="1086">
        <v>138755</v>
      </c>
      <c r="K246" s="1236">
        <v>244680</v>
      </c>
      <c r="L246" s="1211">
        <v>41117.919600000001</v>
      </c>
      <c r="M246" s="1210" t="s">
        <v>6496</v>
      </c>
      <c r="N246" s="243">
        <v>374276.07959999994</v>
      </c>
      <c r="O246" s="854">
        <v>205710.31</v>
      </c>
    </row>
    <row r="247" spans="1:15" ht="15">
      <c r="A247" s="1237" t="s">
        <v>47</v>
      </c>
      <c r="B247" s="1216"/>
      <c r="C247" s="1215">
        <v>107040</v>
      </c>
      <c r="D247" s="1215">
        <v>303014.44421184843</v>
      </c>
      <c r="E247" s="1215">
        <v>400540.90138819942</v>
      </c>
      <c r="F247" s="1214">
        <v>5381.1811437980614</v>
      </c>
      <c r="G247" s="1086">
        <v>186634.26186611905</v>
      </c>
      <c r="H247" s="1213">
        <v>204415.8729640097</v>
      </c>
      <c r="I247" s="1086">
        <v>245914.90623778262</v>
      </c>
      <c r="J247" s="1086">
        <v>34628</v>
      </c>
      <c r="K247" s="1236">
        <v>24840</v>
      </c>
      <c r="L247" s="1211"/>
      <c r="M247" s="1210" t="s">
        <v>6497</v>
      </c>
      <c r="N247" s="243">
        <v>129176.19122323091</v>
      </c>
      <c r="O247" s="854">
        <v>21580</v>
      </c>
    </row>
    <row r="248" spans="1:15" ht="15">
      <c r="A248" s="1238" t="s">
        <v>48</v>
      </c>
      <c r="B248" s="1215"/>
      <c r="C248" s="1215" t="s">
        <v>1143</v>
      </c>
      <c r="D248" s="1215"/>
      <c r="E248" s="1215"/>
      <c r="F248" s="1214">
        <v>0</v>
      </c>
      <c r="G248" s="1086">
        <v>0</v>
      </c>
      <c r="H248" s="1213">
        <v>0</v>
      </c>
      <c r="I248" s="1086">
        <v>0</v>
      </c>
      <c r="J248" s="1086">
        <v>0</v>
      </c>
      <c r="K248" s="714"/>
      <c r="L248" s="1211"/>
      <c r="M248" s="1210" t="s">
        <v>6498</v>
      </c>
      <c r="N248" s="243">
        <v>0</v>
      </c>
      <c r="O248" s="854">
        <v>0</v>
      </c>
    </row>
    <row r="249" spans="1:15" ht="15">
      <c r="A249" s="1237" t="s">
        <v>50</v>
      </c>
      <c r="B249" s="1216">
        <v>510160</v>
      </c>
      <c r="C249" s="1215" t="s">
        <v>1143</v>
      </c>
      <c r="D249" s="1215">
        <v>107459.35384830089</v>
      </c>
      <c r="E249" s="1215">
        <v>81544.992382876022</v>
      </c>
      <c r="F249" s="1214">
        <v>57544.008555568755</v>
      </c>
      <c r="G249" s="1086">
        <v>76874.896492332162</v>
      </c>
      <c r="H249" s="1213">
        <v>16336.932904216561</v>
      </c>
      <c r="I249" s="1086">
        <v>73006.592339943643</v>
      </c>
      <c r="J249" s="1086">
        <v>0</v>
      </c>
      <c r="K249" s="1236">
        <v>0</v>
      </c>
      <c r="L249" s="1211"/>
      <c r="M249" s="1210" t="s">
        <v>6499</v>
      </c>
      <c r="N249" s="243">
        <v>313260.71999999997</v>
      </c>
      <c r="O249" s="854">
        <v>104780</v>
      </c>
    </row>
    <row r="250" spans="1:15" ht="15">
      <c r="A250" s="1238" t="s">
        <v>51</v>
      </c>
      <c r="B250" s="1215"/>
      <c r="C250" s="1215">
        <v>321120</v>
      </c>
      <c r="D250" s="1215"/>
      <c r="E250" s="1215"/>
      <c r="F250" s="1214">
        <v>0</v>
      </c>
      <c r="G250" s="1086">
        <v>0</v>
      </c>
      <c r="H250" s="1213">
        <v>0</v>
      </c>
      <c r="I250" s="1086">
        <v>0</v>
      </c>
      <c r="J250" s="1086">
        <v>0</v>
      </c>
      <c r="K250" s="1236"/>
      <c r="L250" s="1211"/>
      <c r="M250" s="1210" t="s">
        <v>6500</v>
      </c>
      <c r="N250" s="243">
        <v>0</v>
      </c>
      <c r="O250" s="854">
        <v>11570</v>
      </c>
    </row>
    <row r="251" spans="1:15" ht="15">
      <c r="A251" s="314" t="s">
        <v>5176</v>
      </c>
      <c r="B251" s="1215"/>
      <c r="C251" s="1215"/>
      <c r="D251" s="1215"/>
      <c r="E251" s="1215"/>
      <c r="F251" s="1214"/>
      <c r="G251" s="1086"/>
      <c r="H251" s="1213"/>
      <c r="I251" s="1086"/>
      <c r="J251" s="1086"/>
      <c r="K251" s="1236">
        <v>0</v>
      </c>
      <c r="L251" s="1211"/>
      <c r="M251" s="1210" t="s">
        <v>6501</v>
      </c>
      <c r="N251" s="243">
        <v>109941.23999999999</v>
      </c>
      <c r="O251" s="854">
        <v>42120</v>
      </c>
    </row>
    <row r="252" spans="1:15" ht="15">
      <c r="A252" s="314" t="s">
        <v>5177</v>
      </c>
      <c r="B252" s="1215"/>
      <c r="C252" s="1215"/>
      <c r="D252" s="1215"/>
      <c r="E252" s="1215"/>
      <c r="F252" s="1214"/>
      <c r="G252" s="1086"/>
      <c r="H252" s="1213"/>
      <c r="I252" s="1086"/>
      <c r="J252" s="1086"/>
      <c r="K252" s="1236">
        <v>0</v>
      </c>
      <c r="L252" s="1211"/>
      <c r="M252" s="1210"/>
      <c r="N252" s="243"/>
      <c r="O252" s="854"/>
    </row>
    <row r="253" spans="1:15" ht="15">
      <c r="A253" s="1237" t="s">
        <v>49</v>
      </c>
      <c r="B253" s="1216"/>
      <c r="C253" s="1215" t="s">
        <v>1143</v>
      </c>
      <c r="D253" s="1215"/>
      <c r="E253" s="1215"/>
      <c r="F253" s="1214">
        <v>0</v>
      </c>
      <c r="G253" s="1086">
        <v>0</v>
      </c>
      <c r="H253" s="1213">
        <v>311831.20680923364</v>
      </c>
      <c r="I253" s="1086">
        <v>1022367.1758092132</v>
      </c>
      <c r="J253" s="1086">
        <v>281854</v>
      </c>
      <c r="K253" s="1236">
        <v>448440</v>
      </c>
      <c r="L253" s="1211"/>
      <c r="M253" s="1210"/>
      <c r="N253" s="243"/>
      <c r="O253" s="854"/>
    </row>
    <row r="254" spans="1:15" ht="15.75" thickBot="1">
      <c r="A254" s="1235" t="s">
        <v>52</v>
      </c>
      <c r="B254" s="1221">
        <v>510160</v>
      </c>
      <c r="C254" s="1221">
        <v>535200</v>
      </c>
      <c r="D254" s="1221"/>
      <c r="E254" s="1221">
        <v>1278188.1515208571</v>
      </c>
      <c r="F254" s="1220">
        <v>196578.45150995604</v>
      </c>
      <c r="G254" s="1086">
        <v>574103.20956576464</v>
      </c>
      <c r="H254" s="1213">
        <v>646534.11968437047</v>
      </c>
      <c r="I254" s="1086">
        <v>1744590.3716785526</v>
      </c>
      <c r="J254" s="1086">
        <v>455237</v>
      </c>
      <c r="K254" s="714">
        <f>SUM(K246:K253)</f>
        <v>717960</v>
      </c>
      <c r="L254" s="1211">
        <v>41117.919600000001</v>
      </c>
      <c r="M254" s="1210" t="s">
        <v>1039</v>
      </c>
      <c r="N254" s="293">
        <f>SUM(N246:N251)</f>
        <v>926654.23082323081</v>
      </c>
      <c r="O254" s="293">
        <f>SUM(O246:O251)</f>
        <v>385760.31</v>
      </c>
    </row>
    <row r="255" spans="1:15">
      <c r="A255" s="313" t="s">
        <v>35</v>
      </c>
      <c r="B255" s="316">
        <v>2010</v>
      </c>
      <c r="C255" s="316">
        <v>2011</v>
      </c>
      <c r="D255" s="316" t="s">
        <v>1185</v>
      </c>
      <c r="E255" s="316">
        <v>2012</v>
      </c>
      <c r="F255" s="317" t="s">
        <v>2325</v>
      </c>
      <c r="G255" s="316">
        <v>2013</v>
      </c>
      <c r="H255" s="317" t="s">
        <v>3553</v>
      </c>
      <c r="I255" s="316" t="s">
        <v>4165</v>
      </c>
      <c r="J255" s="316" t="s">
        <v>4674</v>
      </c>
      <c r="K255" s="316" t="s">
        <v>4675</v>
      </c>
      <c r="L255" s="316" t="s">
        <v>5846</v>
      </c>
      <c r="M255" s="316"/>
      <c r="N255" s="317" t="s">
        <v>6494</v>
      </c>
      <c r="O255" s="325" t="s">
        <v>6914</v>
      </c>
    </row>
    <row r="256" spans="1:15" ht="15">
      <c r="A256" s="314" t="s">
        <v>46</v>
      </c>
      <c r="B256" s="1215"/>
      <c r="C256" s="1215" t="s">
        <v>1143</v>
      </c>
      <c r="D256" s="1215" t="s">
        <v>1143</v>
      </c>
      <c r="E256" s="1215">
        <v>0</v>
      </c>
      <c r="F256" s="1214">
        <v>0</v>
      </c>
      <c r="G256" s="1086">
        <v>0</v>
      </c>
      <c r="H256" s="1213">
        <v>0</v>
      </c>
      <c r="I256" s="1086">
        <v>10667.255000000001</v>
      </c>
      <c r="J256" s="1086"/>
      <c r="K256" s="1212">
        <v>0</v>
      </c>
      <c r="L256" s="1224"/>
      <c r="M256" s="1210" t="s">
        <v>6496</v>
      </c>
      <c r="N256" s="1014"/>
      <c r="O256" s="411"/>
    </row>
    <row r="257" spans="1:15" ht="15">
      <c r="A257" s="314" t="s">
        <v>47</v>
      </c>
      <c r="B257" s="1216">
        <v>210000</v>
      </c>
      <c r="C257" s="1215">
        <v>200000</v>
      </c>
      <c r="D257" s="1215"/>
      <c r="E257" s="1215">
        <v>0</v>
      </c>
      <c r="F257" s="1214">
        <v>0</v>
      </c>
      <c r="G257" s="1086">
        <v>0</v>
      </c>
      <c r="H257" s="1213">
        <v>0</v>
      </c>
      <c r="I257" s="1086">
        <v>53336.275000000001</v>
      </c>
      <c r="J257" s="1086">
        <v>57439</v>
      </c>
      <c r="K257" s="1212">
        <v>0</v>
      </c>
      <c r="L257" s="1224"/>
      <c r="M257" s="1210" t="s">
        <v>6497</v>
      </c>
      <c r="N257" s="1014"/>
      <c r="O257" s="411"/>
    </row>
    <row r="258" spans="1:15" ht="15">
      <c r="A258" s="314" t="s">
        <v>48</v>
      </c>
      <c r="B258" s="1215"/>
      <c r="C258" s="1215" t="s">
        <v>1143</v>
      </c>
      <c r="D258" s="1215"/>
      <c r="E258" s="1215">
        <v>0</v>
      </c>
      <c r="F258" s="1214">
        <v>0</v>
      </c>
      <c r="G258" s="1086">
        <v>0</v>
      </c>
      <c r="H258" s="1213">
        <v>0</v>
      </c>
      <c r="I258" s="1086">
        <v>0</v>
      </c>
      <c r="J258" s="1086"/>
      <c r="K258" s="1212" t="s">
        <v>1530</v>
      </c>
      <c r="L258" s="1224"/>
      <c r="M258" s="1210" t="s">
        <v>6498</v>
      </c>
      <c r="N258" s="1014"/>
      <c r="O258" s="411"/>
    </row>
    <row r="259" spans="1:15" ht="15">
      <c r="A259" s="314" t="s">
        <v>50</v>
      </c>
      <c r="B259" s="1215"/>
      <c r="C259" s="1215"/>
      <c r="D259" s="1215"/>
      <c r="E259" s="1215">
        <v>0</v>
      </c>
      <c r="F259" s="1214">
        <v>0</v>
      </c>
      <c r="G259" s="1086">
        <v>0</v>
      </c>
      <c r="H259" s="1213">
        <v>0</v>
      </c>
      <c r="I259" s="1086">
        <v>37335.392500000002</v>
      </c>
      <c r="J259" s="1086"/>
      <c r="K259" s="1212">
        <v>0</v>
      </c>
      <c r="L259" s="1224"/>
      <c r="M259" s="1210" t="s">
        <v>6499</v>
      </c>
      <c r="N259" s="1014"/>
      <c r="O259" s="411"/>
    </row>
    <row r="260" spans="1:15" ht="15">
      <c r="A260" s="314" t="s">
        <v>51</v>
      </c>
      <c r="B260" s="1215"/>
      <c r="C260" s="1215"/>
      <c r="D260" s="1215"/>
      <c r="E260" s="1215">
        <v>0</v>
      </c>
      <c r="F260" s="1214">
        <v>0</v>
      </c>
      <c r="G260" s="1086">
        <v>0</v>
      </c>
      <c r="H260" s="1213">
        <v>0</v>
      </c>
      <c r="I260" s="1086">
        <v>5333.6275000000005</v>
      </c>
      <c r="J260" s="1086"/>
      <c r="K260" s="1212" t="s">
        <v>1530</v>
      </c>
      <c r="L260" s="1224"/>
      <c r="M260" s="1210" t="s">
        <v>6500</v>
      </c>
      <c r="N260" s="1014"/>
      <c r="O260" s="411"/>
    </row>
    <row r="261" spans="1:15" ht="15">
      <c r="A261" s="314" t="s">
        <v>5176</v>
      </c>
      <c r="B261" s="1216"/>
      <c r="C261" s="1215" t="s">
        <v>1143</v>
      </c>
      <c r="D261" s="1215"/>
      <c r="E261" s="1215"/>
      <c r="F261" s="1214"/>
      <c r="G261" s="1086"/>
      <c r="H261" s="1213"/>
      <c r="I261" s="1086"/>
      <c r="J261" s="1086"/>
      <c r="K261" s="1212">
        <v>0</v>
      </c>
      <c r="L261" s="1224"/>
      <c r="M261" s="1210" t="s">
        <v>6501</v>
      </c>
      <c r="N261" s="1014"/>
      <c r="O261" s="411"/>
    </row>
    <row r="262" spans="1:15" ht="15">
      <c r="A262" s="314" t="s">
        <v>5177</v>
      </c>
      <c r="B262" s="1215"/>
      <c r="C262" s="1215" t="s">
        <v>1143</v>
      </c>
      <c r="D262" s="1215"/>
      <c r="E262" s="1215"/>
      <c r="F262" s="1214"/>
      <c r="G262" s="1086"/>
      <c r="H262" s="1213"/>
      <c r="I262" s="1086"/>
      <c r="J262" s="1086"/>
      <c r="K262" s="1212">
        <v>0</v>
      </c>
      <c r="L262" s="1224"/>
      <c r="M262" s="1210"/>
      <c r="N262" s="1014"/>
      <c r="O262" s="411"/>
    </row>
    <row r="263" spans="1:15" ht="15">
      <c r="A263" s="314" t="s">
        <v>49</v>
      </c>
      <c r="B263" s="1216"/>
      <c r="C263" s="1215" t="s">
        <v>1143</v>
      </c>
      <c r="D263" s="1215"/>
      <c r="E263" s="1215">
        <v>0</v>
      </c>
      <c r="F263" s="1214">
        <v>0</v>
      </c>
      <c r="G263" s="1086">
        <v>0</v>
      </c>
      <c r="H263" s="1213">
        <v>0</v>
      </c>
      <c r="I263" s="1086">
        <v>0</v>
      </c>
      <c r="J263" s="1086"/>
      <c r="K263" s="1212">
        <v>0</v>
      </c>
      <c r="L263" s="1224"/>
      <c r="M263" s="1210"/>
      <c r="N263" s="1014"/>
      <c r="O263" s="411"/>
    </row>
    <row r="264" spans="1:15" ht="15.75" thickBot="1">
      <c r="A264" s="315" t="s">
        <v>52</v>
      </c>
      <c r="B264" s="1221">
        <v>210000</v>
      </c>
      <c r="C264" s="1221">
        <v>200000</v>
      </c>
      <c r="D264" s="1221">
        <v>0</v>
      </c>
      <c r="E264" s="1221">
        <v>0</v>
      </c>
      <c r="F264" s="1220">
        <v>0</v>
      </c>
      <c r="G264" s="1086">
        <v>0</v>
      </c>
      <c r="H264" s="1213">
        <v>0</v>
      </c>
      <c r="I264" s="1086">
        <v>106672.55</v>
      </c>
      <c r="J264" s="1086"/>
      <c r="K264" s="1212">
        <v>118406.53</v>
      </c>
      <c r="L264" s="1224"/>
      <c r="M264" s="1210" t="s">
        <v>1039</v>
      </c>
      <c r="N264" s="722"/>
      <c r="O264" s="412"/>
    </row>
    <row r="265" spans="1:15">
      <c r="A265" s="313" t="s">
        <v>36</v>
      </c>
      <c r="B265" s="316">
        <v>2010</v>
      </c>
      <c r="C265" s="316">
        <v>2011</v>
      </c>
      <c r="D265" s="316" t="s">
        <v>1185</v>
      </c>
      <c r="E265" s="316">
        <v>2012</v>
      </c>
      <c r="F265" s="317" t="s">
        <v>2325</v>
      </c>
      <c r="G265" s="316">
        <v>2013</v>
      </c>
      <c r="H265" s="317" t="s">
        <v>3553</v>
      </c>
      <c r="I265" s="316" t="s">
        <v>4165</v>
      </c>
      <c r="J265" s="316" t="s">
        <v>4674</v>
      </c>
      <c r="K265" s="316" t="s">
        <v>4675</v>
      </c>
      <c r="L265" s="316" t="s">
        <v>5846</v>
      </c>
      <c r="M265" s="316"/>
      <c r="N265" s="317" t="s">
        <v>6494</v>
      </c>
      <c r="O265" s="325" t="s">
        <v>6914</v>
      </c>
    </row>
    <row r="266" spans="1:15" ht="15">
      <c r="A266" s="314" t="s">
        <v>46</v>
      </c>
      <c r="B266" s="1215"/>
      <c r="C266" s="1215" t="s">
        <v>1143</v>
      </c>
      <c r="D266" s="1215" t="s">
        <v>1143</v>
      </c>
      <c r="E266" s="1215">
        <v>0</v>
      </c>
      <c r="F266" s="1214">
        <v>0</v>
      </c>
      <c r="G266" s="1086">
        <v>0</v>
      </c>
      <c r="H266" s="1213">
        <v>0</v>
      </c>
      <c r="I266" s="1086">
        <v>0</v>
      </c>
      <c r="J266" s="1086"/>
      <c r="K266" s="1225">
        <v>0</v>
      </c>
      <c r="L266" s="1224"/>
      <c r="M266" s="1210" t="s">
        <v>6496</v>
      </c>
      <c r="N266" s="1014"/>
      <c r="O266" s="854">
        <v>0</v>
      </c>
    </row>
    <row r="267" spans="1:15" ht="15">
      <c r="A267" s="314" t="s">
        <v>47</v>
      </c>
      <c r="B267" s="1216"/>
      <c r="C267" s="1215" t="s">
        <v>1143</v>
      </c>
      <c r="D267" s="1215" t="s">
        <v>1143</v>
      </c>
      <c r="E267" s="1215">
        <v>0</v>
      </c>
      <c r="F267" s="1214">
        <v>0</v>
      </c>
      <c r="G267" s="1086">
        <v>0</v>
      </c>
      <c r="H267" s="1213">
        <v>0</v>
      </c>
      <c r="I267" s="1086">
        <v>0</v>
      </c>
      <c r="J267" s="1086"/>
      <c r="K267" s="1225">
        <v>0</v>
      </c>
      <c r="L267" s="1224"/>
      <c r="M267" s="1210" t="s">
        <v>6497</v>
      </c>
      <c r="N267" s="1014"/>
      <c r="O267" s="854">
        <v>0</v>
      </c>
    </row>
    <row r="268" spans="1:15" ht="15">
      <c r="A268" s="314" t="s">
        <v>48</v>
      </c>
      <c r="B268" s="1216"/>
      <c r="C268" s="1215"/>
      <c r="D268" s="1215"/>
      <c r="E268" s="1215">
        <v>0</v>
      </c>
      <c r="F268" s="1214">
        <v>0</v>
      </c>
      <c r="G268" s="1086">
        <v>0</v>
      </c>
      <c r="H268" s="1213">
        <v>0</v>
      </c>
      <c r="I268" s="1086">
        <v>0</v>
      </c>
      <c r="J268" s="1086"/>
      <c r="K268" s="1225"/>
      <c r="L268" s="1224"/>
      <c r="M268" s="1210" t="s">
        <v>6498</v>
      </c>
      <c r="N268" s="1014"/>
      <c r="O268" s="854">
        <v>0</v>
      </c>
    </row>
    <row r="269" spans="1:15" ht="15">
      <c r="A269" s="314" t="s">
        <v>50</v>
      </c>
      <c r="B269" s="1216"/>
      <c r="C269" s="1215"/>
      <c r="D269" s="1215"/>
      <c r="E269" s="1215">
        <v>0</v>
      </c>
      <c r="F269" s="1214">
        <v>0</v>
      </c>
      <c r="G269" s="1086">
        <v>0</v>
      </c>
      <c r="H269" s="1213">
        <v>0</v>
      </c>
      <c r="I269" s="1086">
        <v>0</v>
      </c>
      <c r="J269" s="1086"/>
      <c r="K269" s="1225"/>
      <c r="L269" s="1224"/>
      <c r="M269" s="1210" t="s">
        <v>6499</v>
      </c>
      <c r="N269" s="1014"/>
      <c r="O269" s="854">
        <v>0</v>
      </c>
    </row>
    <row r="270" spans="1:15" ht="15">
      <c r="A270" s="314" t="s">
        <v>51</v>
      </c>
      <c r="B270" s="1215"/>
      <c r="C270" s="1215" t="s">
        <v>1143</v>
      </c>
      <c r="D270" s="1215" t="s">
        <v>1143</v>
      </c>
      <c r="E270" s="1215">
        <v>0</v>
      </c>
      <c r="F270" s="1214">
        <v>0</v>
      </c>
      <c r="G270" s="1086">
        <v>0</v>
      </c>
      <c r="H270" s="1213">
        <v>0</v>
      </c>
      <c r="I270" s="1086">
        <v>0</v>
      </c>
      <c r="J270" s="1086"/>
      <c r="K270" s="1225">
        <v>0</v>
      </c>
      <c r="L270" s="1224"/>
      <c r="M270" s="1210" t="s">
        <v>6500</v>
      </c>
      <c r="N270" s="1014"/>
      <c r="O270" s="854">
        <v>0</v>
      </c>
    </row>
    <row r="271" spans="1:15" ht="15">
      <c r="A271" s="314" t="s">
        <v>5176</v>
      </c>
      <c r="B271" s="1216"/>
      <c r="C271" s="1215" t="s">
        <v>1143</v>
      </c>
      <c r="D271" s="1215" t="s">
        <v>1143</v>
      </c>
      <c r="E271" s="1215"/>
      <c r="F271" s="1214"/>
      <c r="G271" s="1086"/>
      <c r="H271" s="1213"/>
      <c r="I271" s="1086"/>
      <c r="J271" s="1086"/>
      <c r="K271" s="1225">
        <v>0</v>
      </c>
      <c r="L271" s="1224"/>
      <c r="M271" s="1210" t="s">
        <v>6501</v>
      </c>
      <c r="N271" s="1014"/>
      <c r="O271" s="854">
        <v>0</v>
      </c>
    </row>
    <row r="272" spans="1:15" ht="15">
      <c r="A272" s="314" t="s">
        <v>5177</v>
      </c>
      <c r="B272" s="1215"/>
      <c r="C272" s="1215" t="s">
        <v>1143</v>
      </c>
      <c r="D272" s="1215" t="s">
        <v>1143</v>
      </c>
      <c r="E272" s="1215"/>
      <c r="F272" s="1214"/>
      <c r="G272" s="1086"/>
      <c r="H272" s="1213"/>
      <c r="I272" s="1086"/>
      <c r="J272" s="1086"/>
      <c r="K272" s="1225">
        <v>0</v>
      </c>
      <c r="L272" s="1224"/>
      <c r="M272" s="1210"/>
      <c r="N272" s="1014"/>
      <c r="O272" s="854"/>
    </row>
    <row r="273" spans="1:15" ht="15">
      <c r="A273" s="314" t="s">
        <v>49</v>
      </c>
      <c r="B273" s="1216"/>
      <c r="C273" s="1215" t="s">
        <v>1143</v>
      </c>
      <c r="D273" s="1215" t="s">
        <v>1143</v>
      </c>
      <c r="E273" s="1215">
        <v>0</v>
      </c>
      <c r="F273" s="1214">
        <v>0</v>
      </c>
      <c r="G273" s="1086">
        <v>0</v>
      </c>
      <c r="H273" s="1213">
        <v>0</v>
      </c>
      <c r="I273" s="1086">
        <v>0</v>
      </c>
      <c r="J273" s="1086"/>
      <c r="K273" s="1225">
        <v>0</v>
      </c>
      <c r="L273" s="1224"/>
      <c r="M273" s="1210"/>
      <c r="N273" s="1014"/>
      <c r="O273" s="854"/>
    </row>
    <row r="274" spans="1:15" ht="15.75" thickBot="1">
      <c r="A274" s="315" t="s">
        <v>52</v>
      </c>
      <c r="B274" s="1221"/>
      <c r="C274" s="1221"/>
      <c r="D274" s="1221">
        <v>0</v>
      </c>
      <c r="E274" s="1221">
        <v>0</v>
      </c>
      <c r="F274" s="1220">
        <v>0</v>
      </c>
      <c r="G274" s="1086">
        <v>0</v>
      </c>
      <c r="H274" s="1213">
        <v>0</v>
      </c>
      <c r="I274" s="1086">
        <v>0</v>
      </c>
      <c r="J274" s="1086"/>
      <c r="K274" s="1225">
        <v>0</v>
      </c>
      <c r="L274" s="1224"/>
      <c r="M274" s="1210" t="s">
        <v>1039</v>
      </c>
      <c r="N274" s="722"/>
      <c r="O274" s="854"/>
    </row>
    <row r="275" spans="1:15">
      <c r="A275" s="313" t="s">
        <v>1152</v>
      </c>
      <c r="B275" s="316">
        <v>2010</v>
      </c>
      <c r="C275" s="316">
        <v>2011</v>
      </c>
      <c r="D275" s="316" t="s">
        <v>1185</v>
      </c>
      <c r="E275" s="316">
        <v>2012</v>
      </c>
      <c r="F275" s="317" t="s">
        <v>2325</v>
      </c>
      <c r="G275" s="316">
        <v>2013</v>
      </c>
      <c r="H275" s="317" t="s">
        <v>3553</v>
      </c>
      <c r="I275" s="316" t="s">
        <v>4165</v>
      </c>
      <c r="J275" s="316" t="s">
        <v>4674</v>
      </c>
      <c r="K275" s="316" t="s">
        <v>4675</v>
      </c>
      <c r="L275" s="316" t="s">
        <v>5846</v>
      </c>
      <c r="M275" s="316"/>
      <c r="N275" s="324" t="s">
        <v>6494</v>
      </c>
      <c r="O275" s="325" t="s">
        <v>6914</v>
      </c>
    </row>
    <row r="276" spans="1:15" ht="15">
      <c r="A276" s="314" t="s">
        <v>46</v>
      </c>
      <c r="B276" s="1215"/>
      <c r="C276" s="1215" t="s">
        <v>1143</v>
      </c>
      <c r="D276" s="1215" t="s">
        <v>1143</v>
      </c>
      <c r="E276" s="1215">
        <v>0</v>
      </c>
      <c r="F276" s="1214">
        <v>0</v>
      </c>
      <c r="G276" s="1086">
        <v>0</v>
      </c>
      <c r="H276" s="1213">
        <v>0</v>
      </c>
      <c r="I276" s="1086">
        <v>0</v>
      </c>
      <c r="J276" s="1086"/>
      <c r="K276" s="1225">
        <v>0</v>
      </c>
      <c r="L276" s="1224"/>
      <c r="M276" s="1210" t="s">
        <v>6496</v>
      </c>
      <c r="N276" s="1232">
        <v>720000</v>
      </c>
      <c r="O276" s="1232">
        <v>0</v>
      </c>
    </row>
    <row r="277" spans="1:15" ht="15">
      <c r="A277" s="314" t="s">
        <v>47</v>
      </c>
      <c r="B277" s="1216"/>
      <c r="C277" s="1215" t="s">
        <v>1143</v>
      </c>
      <c r="D277" s="1215" t="s">
        <v>1143</v>
      </c>
      <c r="E277" s="1215">
        <v>0</v>
      </c>
      <c r="F277" s="1214">
        <v>0</v>
      </c>
      <c r="G277" s="1086">
        <v>0</v>
      </c>
      <c r="H277" s="1213">
        <v>0</v>
      </c>
      <c r="I277" s="1086">
        <v>0</v>
      </c>
      <c r="J277" s="1086"/>
      <c r="K277" s="1225">
        <v>0</v>
      </c>
      <c r="L277" s="1224"/>
      <c r="M277" s="1210" t="s">
        <v>6497</v>
      </c>
      <c r="N277" s="1232">
        <v>180000</v>
      </c>
      <c r="O277" s="1232">
        <v>0</v>
      </c>
    </row>
    <row r="278" spans="1:15" ht="15">
      <c r="A278" s="314" t="s">
        <v>48</v>
      </c>
      <c r="B278" s="1215"/>
      <c r="C278" s="1215" t="s">
        <v>1143</v>
      </c>
      <c r="D278" s="1215" t="s">
        <v>1143</v>
      </c>
      <c r="E278" s="1215">
        <v>0</v>
      </c>
      <c r="F278" s="1214">
        <v>0</v>
      </c>
      <c r="G278" s="1086">
        <v>0</v>
      </c>
      <c r="H278" s="1213">
        <v>0</v>
      </c>
      <c r="I278" s="1086">
        <v>0</v>
      </c>
      <c r="J278" s="1086"/>
      <c r="K278" s="1225">
        <v>0</v>
      </c>
      <c r="L278" s="1224"/>
      <c r="M278" s="1210" t="s">
        <v>6498</v>
      </c>
      <c r="N278" s="1232">
        <v>0</v>
      </c>
      <c r="O278" s="1232">
        <v>0</v>
      </c>
    </row>
    <row r="279" spans="1:15" ht="15">
      <c r="A279" s="314" t="s">
        <v>50</v>
      </c>
      <c r="B279" s="1216"/>
      <c r="C279" s="1215" t="s">
        <v>1143</v>
      </c>
      <c r="D279" s="1215" t="s">
        <v>1143</v>
      </c>
      <c r="E279" s="1215">
        <v>0</v>
      </c>
      <c r="F279" s="1214">
        <v>0</v>
      </c>
      <c r="G279" s="1086">
        <v>0</v>
      </c>
      <c r="H279" s="1213">
        <v>0</v>
      </c>
      <c r="I279" s="1086">
        <v>0</v>
      </c>
      <c r="J279" s="1086"/>
      <c r="K279" s="1225">
        <v>0</v>
      </c>
      <c r="L279" s="1224"/>
      <c r="M279" s="1210" t="s">
        <v>6499</v>
      </c>
      <c r="N279" s="1232">
        <v>0</v>
      </c>
      <c r="O279" s="1232">
        <v>0</v>
      </c>
    </row>
    <row r="280" spans="1:15" ht="15">
      <c r="A280" s="314" t="s">
        <v>51</v>
      </c>
      <c r="B280" s="1215"/>
      <c r="C280" s="1215" t="s">
        <v>1143</v>
      </c>
      <c r="D280" s="1215" t="s">
        <v>1143</v>
      </c>
      <c r="E280" s="1215">
        <v>0</v>
      </c>
      <c r="F280" s="1214">
        <v>0</v>
      </c>
      <c r="G280" s="1086">
        <v>0</v>
      </c>
      <c r="H280" s="1213">
        <v>0</v>
      </c>
      <c r="I280" s="1086">
        <v>0</v>
      </c>
      <c r="J280" s="1086"/>
      <c r="K280" s="1225">
        <v>0</v>
      </c>
      <c r="L280" s="1224"/>
      <c r="M280" s="1210" t="s">
        <v>6500</v>
      </c>
      <c r="N280" s="1232">
        <v>0</v>
      </c>
      <c r="O280" s="1232">
        <v>0</v>
      </c>
    </row>
    <row r="281" spans="1:15" ht="15">
      <c r="A281" s="314" t="s">
        <v>5176</v>
      </c>
      <c r="B281" s="1215"/>
      <c r="C281" s="1215"/>
      <c r="D281" s="1215"/>
      <c r="E281" s="1215"/>
      <c r="F281" s="1214"/>
      <c r="G281" s="1086"/>
      <c r="H281" s="1213"/>
      <c r="I281" s="1086"/>
      <c r="J281" s="1086"/>
      <c r="K281" s="1225"/>
      <c r="L281" s="1224"/>
      <c r="M281" s="1210" t="s">
        <v>6501</v>
      </c>
      <c r="N281" s="1232">
        <v>0</v>
      </c>
      <c r="O281" s="1232">
        <v>0</v>
      </c>
    </row>
    <row r="282" spans="1:15" ht="15">
      <c r="A282" s="314" t="s">
        <v>5177</v>
      </c>
      <c r="B282" s="1215"/>
      <c r="C282" s="1215"/>
      <c r="D282" s="1215"/>
      <c r="E282" s="1215"/>
      <c r="F282" s="1214"/>
      <c r="G282" s="1086"/>
      <c r="H282" s="1213"/>
      <c r="I282" s="1086"/>
      <c r="J282" s="1086"/>
      <c r="K282" s="1225"/>
      <c r="L282" s="1224"/>
      <c r="M282" s="1210"/>
      <c r="N282" s="1232"/>
      <c r="O282" s="1234"/>
    </row>
    <row r="283" spans="1:15" ht="15">
      <c r="A283" s="314" t="s">
        <v>49</v>
      </c>
      <c r="B283" s="1216"/>
      <c r="C283" s="1215" t="s">
        <v>1143</v>
      </c>
      <c r="D283" s="1215" t="s">
        <v>1143</v>
      </c>
      <c r="E283" s="1215">
        <v>0</v>
      </c>
      <c r="F283" s="1214">
        <v>0</v>
      </c>
      <c r="G283" s="1086">
        <v>0</v>
      </c>
      <c r="H283" s="1213">
        <v>0</v>
      </c>
      <c r="I283" s="1086">
        <v>0</v>
      </c>
      <c r="J283" s="1086"/>
      <c r="K283" s="1225">
        <v>0</v>
      </c>
      <c r="L283" s="1224"/>
      <c r="M283" s="1210"/>
      <c r="N283" s="1232"/>
      <c r="O283" s="1234"/>
    </row>
    <row r="284" spans="1:15" ht="15.75" thickBot="1">
      <c r="A284" s="315" t="s">
        <v>52</v>
      </c>
      <c r="B284" s="1086"/>
      <c r="C284" s="1086"/>
      <c r="D284" s="1225">
        <v>0</v>
      </c>
      <c r="E284" s="1225">
        <v>0</v>
      </c>
      <c r="F284" s="1225">
        <v>0</v>
      </c>
      <c r="G284" s="1225">
        <v>0</v>
      </c>
      <c r="H284" s="1230">
        <v>0</v>
      </c>
      <c r="I284" s="1086">
        <v>0</v>
      </c>
      <c r="J284" s="1086"/>
      <c r="K284" s="712"/>
      <c r="L284" s="1224"/>
      <c r="M284" s="1210" t="s">
        <v>1039</v>
      </c>
      <c r="N284" s="1232">
        <f>SUM(N276:N277)</f>
        <v>900000</v>
      </c>
      <c r="O284" s="1234"/>
    </row>
    <row r="285" spans="1:15">
      <c r="A285" s="313" t="s">
        <v>6203</v>
      </c>
      <c r="B285" s="316">
        <v>2010</v>
      </c>
      <c r="C285" s="316">
        <v>2011</v>
      </c>
      <c r="D285" s="316" t="s">
        <v>1185</v>
      </c>
      <c r="E285" s="316">
        <v>2012</v>
      </c>
      <c r="F285" s="317" t="s">
        <v>2325</v>
      </c>
      <c r="G285" s="316">
        <v>2013</v>
      </c>
      <c r="H285" s="317" t="s">
        <v>3553</v>
      </c>
      <c r="I285" s="316" t="s">
        <v>4165</v>
      </c>
      <c r="J285" s="316" t="s">
        <v>4674</v>
      </c>
      <c r="K285" s="316" t="s">
        <v>4675</v>
      </c>
      <c r="L285" s="316" t="s">
        <v>5846</v>
      </c>
      <c r="M285" s="316"/>
      <c r="N285" s="317" t="s">
        <v>6494</v>
      </c>
      <c r="O285" s="325" t="s">
        <v>6914</v>
      </c>
    </row>
    <row r="286" spans="1:15" ht="15">
      <c r="A286" s="314" t="s">
        <v>46</v>
      </c>
      <c r="B286" s="1231"/>
      <c r="C286" s="1231"/>
      <c r="D286" s="1231"/>
      <c r="E286" s="1231"/>
      <c r="F286" s="1231"/>
      <c r="G286" s="1225"/>
      <c r="H286" s="1230"/>
      <c r="I286" s="1213"/>
      <c r="J286" s="1086"/>
      <c r="K286" s="712"/>
      <c r="L286" s="1224"/>
      <c r="M286" s="1210" t="s">
        <v>6496</v>
      </c>
      <c r="N286" s="1233">
        <v>848000</v>
      </c>
      <c r="O286" s="1232">
        <v>0</v>
      </c>
    </row>
    <row r="287" spans="1:15" ht="15">
      <c r="A287" s="314" t="s">
        <v>47</v>
      </c>
      <c r="B287" s="1231"/>
      <c r="C287" s="1231"/>
      <c r="D287" s="1231"/>
      <c r="E287" s="1231"/>
      <c r="F287" s="1231"/>
      <c r="G287" s="1225"/>
      <c r="H287" s="1230"/>
      <c r="I287" s="1213"/>
      <c r="J287" s="1086"/>
      <c r="K287" s="712"/>
      <c r="L287" s="1224"/>
      <c r="M287" s="1210" t="s">
        <v>6497</v>
      </c>
      <c r="N287" s="1233">
        <v>954000</v>
      </c>
      <c r="O287" s="1232">
        <v>0</v>
      </c>
    </row>
    <row r="288" spans="1:15" ht="15">
      <c r="A288" s="314" t="s">
        <v>48</v>
      </c>
      <c r="B288" s="1231"/>
      <c r="C288" s="1231"/>
      <c r="D288" s="1231"/>
      <c r="E288" s="1231"/>
      <c r="F288" s="1231"/>
      <c r="G288" s="1225"/>
      <c r="H288" s="1230"/>
      <c r="I288" s="1213"/>
      <c r="J288" s="1086"/>
      <c r="K288" s="712"/>
      <c r="L288" s="1224"/>
      <c r="M288" s="1210" t="s">
        <v>6498</v>
      </c>
      <c r="N288" s="1233">
        <v>0</v>
      </c>
      <c r="O288" s="1232">
        <v>0</v>
      </c>
    </row>
    <row r="289" spans="1:15" ht="15">
      <c r="A289" s="314" t="s">
        <v>50</v>
      </c>
      <c r="B289" s="1231"/>
      <c r="C289" s="1231"/>
      <c r="D289" s="1231"/>
      <c r="E289" s="1231"/>
      <c r="F289" s="1231"/>
      <c r="G289" s="1225"/>
      <c r="H289" s="1230"/>
      <c r="I289" s="1213"/>
      <c r="J289" s="1086"/>
      <c r="K289" s="712"/>
      <c r="L289" s="1224"/>
      <c r="M289" s="1210" t="s">
        <v>6499</v>
      </c>
      <c r="N289" s="1233">
        <v>0</v>
      </c>
      <c r="O289" s="1232">
        <v>0</v>
      </c>
    </row>
    <row r="290" spans="1:15" ht="15">
      <c r="A290" s="314" t="s">
        <v>51</v>
      </c>
      <c r="B290" s="1231"/>
      <c r="C290" s="1231"/>
      <c r="D290" s="1231"/>
      <c r="E290" s="1231"/>
      <c r="F290" s="1231"/>
      <c r="G290" s="1225"/>
      <c r="H290" s="1230"/>
      <c r="I290" s="1213"/>
      <c r="J290" s="1086"/>
      <c r="K290" s="712"/>
      <c r="L290" s="1224"/>
      <c r="M290" s="1210" t="s">
        <v>6500</v>
      </c>
      <c r="N290" s="1233">
        <v>0</v>
      </c>
      <c r="O290" s="1232">
        <v>0</v>
      </c>
    </row>
    <row r="291" spans="1:15" ht="15">
      <c r="A291" s="314" t="s">
        <v>5176</v>
      </c>
      <c r="B291" s="1231"/>
      <c r="C291" s="1231"/>
      <c r="D291" s="1231"/>
      <c r="E291" s="1231"/>
      <c r="F291" s="1231"/>
      <c r="G291" s="1225"/>
      <c r="H291" s="1230"/>
      <c r="I291" s="1213"/>
      <c r="J291" s="1086"/>
      <c r="K291" s="712"/>
      <c r="L291" s="1224"/>
      <c r="M291" s="1210" t="s">
        <v>6501</v>
      </c>
      <c r="N291" s="1233">
        <v>0</v>
      </c>
      <c r="O291" s="1232">
        <v>0</v>
      </c>
    </row>
    <row r="292" spans="1:15" ht="15">
      <c r="A292" s="314" t="s">
        <v>5177</v>
      </c>
      <c r="B292" s="1231"/>
      <c r="C292" s="1231"/>
      <c r="D292" s="1231"/>
      <c r="E292" s="1231"/>
      <c r="F292" s="1231"/>
      <c r="G292" s="1225"/>
      <c r="H292" s="1230"/>
      <c r="I292" s="1213"/>
      <c r="J292" s="1086"/>
      <c r="K292" s="712"/>
      <c r="L292" s="1224"/>
      <c r="M292" s="1210"/>
      <c r="N292" s="1014"/>
      <c r="O292" s="411"/>
    </row>
    <row r="293" spans="1:15" ht="15">
      <c r="A293" s="314" t="s">
        <v>49</v>
      </c>
      <c r="B293" s="1231"/>
      <c r="C293" s="1231"/>
      <c r="D293" s="1231"/>
      <c r="E293" s="1231"/>
      <c r="F293" s="1231"/>
      <c r="G293" s="1225"/>
      <c r="H293" s="1230"/>
      <c r="I293" s="1213"/>
      <c r="J293" s="1086"/>
      <c r="K293" s="712"/>
      <c r="L293" s="1224"/>
      <c r="M293" s="1210"/>
      <c r="N293" s="1014"/>
      <c r="O293" s="411"/>
    </row>
    <row r="294" spans="1:15" ht="15.75" thickBot="1">
      <c r="A294" s="315" t="s">
        <v>52</v>
      </c>
      <c r="B294" s="1231"/>
      <c r="C294" s="1231"/>
      <c r="D294" s="1231"/>
      <c r="E294" s="1231"/>
      <c r="F294" s="1231"/>
      <c r="G294" s="1225"/>
      <c r="H294" s="1230"/>
      <c r="I294" s="1213"/>
      <c r="J294" s="1086"/>
      <c r="K294" s="712"/>
      <c r="L294" s="1224"/>
      <c r="M294" s="1210" t="s">
        <v>1039</v>
      </c>
      <c r="N294" s="1229">
        <v>1802000</v>
      </c>
      <c r="O294" s="1228"/>
    </row>
    <row r="295" spans="1:15">
      <c r="A295" s="313" t="s">
        <v>37</v>
      </c>
      <c r="B295" s="321">
        <v>2010</v>
      </c>
      <c r="C295" s="322">
        <v>2011</v>
      </c>
      <c r="D295" s="322" t="s">
        <v>1185</v>
      </c>
      <c r="E295" s="322">
        <v>2012</v>
      </c>
      <c r="F295" s="322" t="s">
        <v>2325</v>
      </c>
      <c r="G295" s="323">
        <v>2013</v>
      </c>
      <c r="H295" s="324" t="s">
        <v>3553</v>
      </c>
      <c r="I295" s="316" t="s">
        <v>4165</v>
      </c>
      <c r="J295" s="316" t="s">
        <v>4674</v>
      </c>
      <c r="K295" s="316" t="s">
        <v>4675</v>
      </c>
      <c r="L295" s="316" t="s">
        <v>5846</v>
      </c>
      <c r="M295" s="316"/>
      <c r="N295" s="324" t="s">
        <v>6494</v>
      </c>
      <c r="O295" s="325" t="s">
        <v>6914</v>
      </c>
    </row>
    <row r="296" spans="1:15" ht="15">
      <c r="A296" s="314" t="s">
        <v>46</v>
      </c>
      <c r="B296" s="1215"/>
      <c r="C296" s="1215" t="s">
        <v>1143</v>
      </c>
      <c r="D296" s="1215" t="s">
        <v>1143</v>
      </c>
      <c r="E296" s="1215">
        <v>0</v>
      </c>
      <c r="F296" s="1214">
        <v>257254.94397844854</v>
      </c>
      <c r="G296" s="1086">
        <v>2172742.010189903</v>
      </c>
      <c r="H296" s="1213">
        <v>554301.78476896312</v>
      </c>
      <c r="I296" s="1086">
        <v>908134.49117390893</v>
      </c>
      <c r="J296" s="1086">
        <v>519987</v>
      </c>
      <c r="K296" s="1212">
        <v>117361.52343465629</v>
      </c>
      <c r="L296" s="1211">
        <v>163765.00000000003</v>
      </c>
      <c r="M296" s="1210" t="s">
        <v>6496</v>
      </c>
      <c r="N296" s="1218">
        <v>812049.13799999992</v>
      </c>
      <c r="O296" s="1217">
        <v>137426.07699999999</v>
      </c>
    </row>
    <row r="297" spans="1:15" ht="15">
      <c r="A297" s="314" t="s">
        <v>47</v>
      </c>
      <c r="B297" s="1216"/>
      <c r="C297" s="1215" t="s">
        <v>1143</v>
      </c>
      <c r="D297" s="1215" t="s">
        <v>1143</v>
      </c>
      <c r="E297" s="1215">
        <v>0</v>
      </c>
      <c r="F297" s="1214">
        <v>76970.958590991664</v>
      </c>
      <c r="G297" s="1086">
        <v>1243002.8244557665</v>
      </c>
      <c r="H297" s="1213">
        <v>442286.64070180745</v>
      </c>
      <c r="I297" s="1086">
        <v>746786.50862775196</v>
      </c>
      <c r="J297" s="1086">
        <v>361973</v>
      </c>
      <c r="K297" s="1212">
        <v>1987553.7897700472</v>
      </c>
      <c r="L297" s="1211">
        <v>562180.94228800014</v>
      </c>
      <c r="M297" s="1210" t="s">
        <v>6497</v>
      </c>
      <c r="N297" s="1218"/>
      <c r="O297" s="1217">
        <v>42194</v>
      </c>
    </row>
    <row r="298" spans="1:15" ht="15">
      <c r="A298" s="314" t="s">
        <v>48</v>
      </c>
      <c r="B298" s="1216"/>
      <c r="C298" s="1215"/>
      <c r="D298" s="1215"/>
      <c r="E298" s="1215">
        <v>0</v>
      </c>
      <c r="F298" s="1214">
        <v>1581.6649319373867</v>
      </c>
      <c r="G298" s="1086">
        <v>0</v>
      </c>
      <c r="H298" s="1213">
        <v>0</v>
      </c>
      <c r="I298" s="1086">
        <v>0</v>
      </c>
      <c r="J298" s="1086">
        <v>0</v>
      </c>
      <c r="K298" s="1212"/>
      <c r="L298" s="1211"/>
      <c r="M298" s="1210" t="s">
        <v>6498</v>
      </c>
      <c r="N298" s="1218">
        <v>214600</v>
      </c>
      <c r="O298" s="1217">
        <v>0</v>
      </c>
    </row>
    <row r="299" spans="1:15" ht="15">
      <c r="A299" s="314" t="s">
        <v>50</v>
      </c>
      <c r="B299" s="1216"/>
      <c r="C299" s="1215"/>
      <c r="D299" s="1215"/>
      <c r="E299" s="1215">
        <v>0</v>
      </c>
      <c r="F299" s="1086">
        <v>0</v>
      </c>
      <c r="G299" s="1086">
        <v>0</v>
      </c>
      <c r="H299" s="1213">
        <v>0</v>
      </c>
      <c r="I299" s="1086">
        <v>0</v>
      </c>
      <c r="J299" s="1086">
        <v>0</v>
      </c>
      <c r="K299" s="1212"/>
      <c r="L299" s="1211"/>
      <c r="M299" s="1210" t="s">
        <v>6499</v>
      </c>
      <c r="N299" s="1218"/>
      <c r="O299" s="1217">
        <v>0</v>
      </c>
    </row>
    <row r="300" spans="1:15" ht="15">
      <c r="A300" s="314" t="s">
        <v>51</v>
      </c>
      <c r="B300" s="1215"/>
      <c r="C300" s="1215" t="s">
        <v>1143</v>
      </c>
      <c r="D300" s="1215" t="s">
        <v>1143</v>
      </c>
      <c r="E300" s="1215">
        <v>0</v>
      </c>
      <c r="F300" s="1086">
        <v>0</v>
      </c>
      <c r="G300" s="1086">
        <v>0</v>
      </c>
      <c r="H300" s="1213">
        <v>0</v>
      </c>
      <c r="I300" s="1086">
        <v>0</v>
      </c>
      <c r="J300" s="1086">
        <v>0</v>
      </c>
      <c r="K300" s="1212"/>
      <c r="L300" s="1211"/>
      <c r="M300" s="1210" t="s">
        <v>6500</v>
      </c>
      <c r="N300" s="1218"/>
      <c r="O300" s="1217">
        <v>0</v>
      </c>
    </row>
    <row r="301" spans="1:15" ht="15">
      <c r="A301" s="314" t="s">
        <v>5176</v>
      </c>
      <c r="B301" s="1216"/>
      <c r="C301" s="1215" t="s">
        <v>1143</v>
      </c>
      <c r="D301" s="1215" t="s">
        <v>1143</v>
      </c>
      <c r="E301" s="1215"/>
      <c r="F301" s="1214"/>
      <c r="G301" s="1086"/>
      <c r="H301" s="1213"/>
      <c r="I301" s="1086"/>
      <c r="J301" s="1086"/>
      <c r="K301" s="1212"/>
      <c r="L301" s="1211"/>
      <c r="M301" s="1210" t="s">
        <v>6501</v>
      </c>
      <c r="N301" s="1218"/>
      <c r="O301" s="1217">
        <v>0</v>
      </c>
    </row>
    <row r="302" spans="1:15" ht="15">
      <c r="A302" s="314" t="s">
        <v>5177</v>
      </c>
      <c r="B302" s="1215"/>
      <c r="C302" s="1215" t="s">
        <v>1143</v>
      </c>
      <c r="D302" s="1215" t="s">
        <v>1143</v>
      </c>
      <c r="E302" s="1215"/>
      <c r="F302" s="1214"/>
      <c r="G302" s="1086"/>
      <c r="H302" s="1213"/>
      <c r="I302" s="1213"/>
      <c r="J302" s="1086"/>
      <c r="K302" s="1212"/>
      <c r="L302" s="1211"/>
      <c r="M302" s="1210"/>
      <c r="N302" s="1218"/>
      <c r="O302" s="1217"/>
    </row>
    <row r="303" spans="1:15" ht="15">
      <c r="A303" s="314" t="s">
        <v>49</v>
      </c>
      <c r="B303" s="1216"/>
      <c r="C303" s="1215" t="s">
        <v>1143</v>
      </c>
      <c r="D303" s="1215" t="s">
        <v>1143</v>
      </c>
      <c r="E303" s="1215">
        <v>0</v>
      </c>
      <c r="F303" s="1214">
        <v>389446.72340251843</v>
      </c>
      <c r="G303" s="1086">
        <v>0</v>
      </c>
      <c r="H303" s="1213">
        <v>0</v>
      </c>
      <c r="I303" s="1086">
        <v>0</v>
      </c>
      <c r="J303" s="1086"/>
      <c r="K303" s="1212">
        <v>767712.89805837977</v>
      </c>
      <c r="L303" s="1211">
        <v>477543.29621600005</v>
      </c>
      <c r="M303" s="1210"/>
      <c r="N303" s="1218"/>
      <c r="O303" s="1217"/>
    </row>
    <row r="304" spans="1:15" ht="15.75" thickBot="1">
      <c r="A304" s="315" t="s">
        <v>52</v>
      </c>
      <c r="B304" s="1221"/>
      <c r="C304" s="1221"/>
      <c r="D304" s="1221">
        <v>0</v>
      </c>
      <c r="E304" s="1221">
        <v>0</v>
      </c>
      <c r="F304" s="1220">
        <v>725254.29090389609</v>
      </c>
      <c r="G304" s="1086">
        <v>3415744.8346456694</v>
      </c>
      <c r="H304" s="1213">
        <v>996588.42547077057</v>
      </c>
      <c r="I304" s="1086">
        <v>1654920.9998016609</v>
      </c>
      <c r="J304" s="1086">
        <v>888460</v>
      </c>
      <c r="K304" s="1212">
        <v>2872628.2112630829</v>
      </c>
      <c r="L304" s="1211">
        <v>1203489.2385040002</v>
      </c>
      <c r="M304" s="1210" t="s">
        <v>1039</v>
      </c>
      <c r="N304" s="1218">
        <v>214600</v>
      </c>
      <c r="O304" s="1217">
        <v>179620.07699999999</v>
      </c>
    </row>
    <row r="305" spans="1:15">
      <c r="A305" s="313" t="s">
        <v>38</v>
      </c>
      <c r="B305" s="316">
        <v>2010</v>
      </c>
      <c r="C305" s="316">
        <v>2011</v>
      </c>
      <c r="D305" s="316" t="s">
        <v>1185</v>
      </c>
      <c r="E305" s="316">
        <v>2012</v>
      </c>
      <c r="F305" s="317" t="s">
        <v>2325</v>
      </c>
      <c r="G305" s="316">
        <v>2013</v>
      </c>
      <c r="H305" s="317" t="s">
        <v>3553</v>
      </c>
      <c r="I305" s="316" t="s">
        <v>4165</v>
      </c>
      <c r="J305" s="316" t="s">
        <v>4674</v>
      </c>
      <c r="K305" s="323" t="s">
        <v>4675</v>
      </c>
      <c r="L305" s="316" t="s">
        <v>5846</v>
      </c>
      <c r="M305" s="316"/>
      <c r="N305" s="317" t="s">
        <v>6494</v>
      </c>
      <c r="O305" s="325" t="s">
        <v>6914</v>
      </c>
    </row>
    <row r="306" spans="1:15" ht="15">
      <c r="A306" s="314" t="s">
        <v>46</v>
      </c>
      <c r="B306" s="1215">
        <v>6732202</v>
      </c>
      <c r="C306" s="1215">
        <v>268192.35000000003</v>
      </c>
      <c r="D306" s="1215">
        <v>32686.740011580776</v>
      </c>
      <c r="E306" s="1215">
        <v>32975.665247267527</v>
      </c>
      <c r="F306" s="1214">
        <v>10399.117217369681</v>
      </c>
      <c r="G306" s="1086">
        <v>92256.895223420637</v>
      </c>
      <c r="H306" s="1213">
        <v>59552.721820584004</v>
      </c>
      <c r="I306" s="1086">
        <v>122984.92113483565</v>
      </c>
      <c r="J306" s="1086">
        <v>72620</v>
      </c>
      <c r="K306" s="1212">
        <v>196061.03999999998</v>
      </c>
      <c r="L306" s="1211">
        <v>213398.35</v>
      </c>
      <c r="M306" s="1210" t="s">
        <v>6496</v>
      </c>
      <c r="N306" s="1014"/>
      <c r="O306" s="1217">
        <v>0</v>
      </c>
    </row>
    <row r="307" spans="1:15" ht="15">
      <c r="A307" s="314" t="s">
        <v>47</v>
      </c>
      <c r="B307" s="1216">
        <v>198006</v>
      </c>
      <c r="C307" s="1215">
        <v>168579.15</v>
      </c>
      <c r="D307" s="1215">
        <v>185947.33794532655</v>
      </c>
      <c r="E307" s="1215">
        <v>543850.36356089835</v>
      </c>
      <c r="F307" s="1214">
        <v>179915.45180442012</v>
      </c>
      <c r="G307" s="1086">
        <v>26820.184899845917</v>
      </c>
      <c r="H307" s="1213">
        <v>2566.394014518356</v>
      </c>
      <c r="I307" s="1086">
        <v>0</v>
      </c>
      <c r="J307" s="1086">
        <v>31700</v>
      </c>
      <c r="K307" s="1212">
        <v>0</v>
      </c>
      <c r="L307" s="1211"/>
      <c r="M307" s="1210" t="s">
        <v>6497</v>
      </c>
      <c r="N307" s="1014"/>
      <c r="O307" s="1217">
        <v>0</v>
      </c>
    </row>
    <row r="308" spans="1:15" ht="15">
      <c r="A308" s="314" t="s">
        <v>48</v>
      </c>
      <c r="B308" s="1215"/>
      <c r="C308" s="1215">
        <v>128448.6</v>
      </c>
      <c r="D308" s="1215"/>
      <c r="E308" s="1215">
        <v>0</v>
      </c>
      <c r="F308" s="1214">
        <v>0</v>
      </c>
      <c r="G308" s="1086">
        <v>32124.036979969183</v>
      </c>
      <c r="H308" s="1213">
        <v>0</v>
      </c>
      <c r="I308" s="1086">
        <v>0</v>
      </c>
      <c r="J308" s="1086">
        <v>0</v>
      </c>
      <c r="K308" s="1212"/>
      <c r="L308" s="1211"/>
      <c r="M308" s="1210" t="s">
        <v>6498</v>
      </c>
      <c r="N308" s="1014"/>
      <c r="O308" s="1217">
        <v>0</v>
      </c>
    </row>
    <row r="309" spans="1:15" ht="15">
      <c r="A309" s="314" t="s">
        <v>50</v>
      </c>
      <c r="B309" s="1215"/>
      <c r="C309" s="1215"/>
      <c r="D309" s="1215"/>
      <c r="E309" s="1215">
        <v>23330.156338872577</v>
      </c>
      <c r="F309" s="1214">
        <v>4464835.0999347242</v>
      </c>
      <c r="G309" s="1086">
        <v>71314.791987673336</v>
      </c>
      <c r="H309" s="1213">
        <v>0</v>
      </c>
      <c r="I309" s="1086">
        <v>0</v>
      </c>
      <c r="J309" s="1086">
        <v>0</v>
      </c>
      <c r="K309" s="1212">
        <v>0</v>
      </c>
      <c r="L309" s="1211"/>
      <c r="M309" s="1210" t="s">
        <v>6499</v>
      </c>
      <c r="N309" s="1014"/>
      <c r="O309" s="1217">
        <v>873120</v>
      </c>
    </row>
    <row r="310" spans="1:15" ht="15">
      <c r="A310" s="314" t="s">
        <v>51</v>
      </c>
      <c r="B310" s="1215"/>
      <c r="C310" s="1215"/>
      <c r="D310" s="1215"/>
      <c r="E310" s="1215">
        <v>0</v>
      </c>
      <c r="F310" s="1214">
        <v>65997.326784992692</v>
      </c>
      <c r="G310" s="1086">
        <v>0</v>
      </c>
      <c r="H310" s="1213">
        <v>0</v>
      </c>
      <c r="I310" s="1086">
        <v>0</v>
      </c>
      <c r="J310" s="1086">
        <v>0</v>
      </c>
      <c r="K310" s="1212"/>
      <c r="L310" s="1211"/>
      <c r="M310" s="1210" t="s">
        <v>6500</v>
      </c>
      <c r="N310" s="1014"/>
      <c r="O310" s="1217">
        <v>365903.76</v>
      </c>
    </row>
    <row r="311" spans="1:15" ht="15">
      <c r="A311" s="314" t="s">
        <v>5176</v>
      </c>
      <c r="B311" s="1216">
        <v>7303373</v>
      </c>
      <c r="C311" s="1215">
        <v>3558303.3174000001</v>
      </c>
      <c r="D311" s="1215">
        <v>4804410.9042147929</v>
      </c>
      <c r="E311" s="1215"/>
      <c r="F311" s="1214"/>
      <c r="G311" s="1086"/>
      <c r="H311" s="1213"/>
      <c r="I311" s="1086"/>
      <c r="J311" s="1086"/>
      <c r="K311" s="1212">
        <v>0</v>
      </c>
      <c r="L311" s="1211"/>
      <c r="M311" s="1210" t="s">
        <v>6501</v>
      </c>
      <c r="N311" s="1014"/>
      <c r="O311" s="1217">
        <v>141432.35999999999</v>
      </c>
    </row>
    <row r="312" spans="1:15" ht="15">
      <c r="A312" s="314" t="s">
        <v>5177</v>
      </c>
      <c r="B312" s="1215"/>
      <c r="C312" s="1215" t="s">
        <v>1143</v>
      </c>
      <c r="D312" s="1215">
        <v>23125.742845823304</v>
      </c>
      <c r="E312" s="1215"/>
      <c r="F312" s="1214"/>
      <c r="G312" s="1086"/>
      <c r="H312" s="1213"/>
      <c r="I312" s="1086"/>
      <c r="J312" s="1086"/>
      <c r="K312" s="1212">
        <v>4285979.3999999994</v>
      </c>
      <c r="L312" s="1211">
        <v>1835519.95</v>
      </c>
      <c r="M312" s="1210"/>
      <c r="N312" s="1014"/>
      <c r="O312" s="1217"/>
    </row>
    <row r="313" spans="1:15" ht="15">
      <c r="A313" s="314" t="s">
        <v>49</v>
      </c>
      <c r="B313" s="1216"/>
      <c r="C313" s="1215" t="s">
        <v>1143</v>
      </c>
      <c r="D313" s="1215"/>
      <c r="E313" s="1215">
        <v>290925.58146684908</v>
      </c>
      <c r="F313" s="1214"/>
      <c r="G313" s="1086">
        <v>4142933.7442218796</v>
      </c>
      <c r="H313" s="1213">
        <v>1895239.6716298265</v>
      </c>
      <c r="I313" s="1086">
        <v>3473651.5792315309</v>
      </c>
      <c r="J313" s="1086">
        <v>2248485</v>
      </c>
      <c r="K313" s="1212">
        <v>148080</v>
      </c>
      <c r="L313" s="1211">
        <v>20386.52</v>
      </c>
      <c r="M313" s="1210"/>
      <c r="N313" s="1014"/>
      <c r="O313" s="1217"/>
    </row>
    <row r="314" spans="1:15" ht="15.75" thickBot="1">
      <c r="A314" s="315" t="s">
        <v>52</v>
      </c>
      <c r="B314" s="1221">
        <v>14233581</v>
      </c>
      <c r="C314" s="1221">
        <v>4123523.4174000002</v>
      </c>
      <c r="D314" s="1221">
        <v>5046170.7250175234</v>
      </c>
      <c r="E314" s="1221">
        <v>7526817.2664524764</v>
      </c>
      <c r="F314" s="1220">
        <v>4721146.995741507</v>
      </c>
      <c r="G314" s="1086">
        <v>4630212.0570107857</v>
      </c>
      <c r="H314" s="1213">
        <v>1957358.7874649288</v>
      </c>
      <c r="I314" s="1086">
        <v>3596636.5003663665</v>
      </c>
      <c r="J314" s="1086">
        <v>2352805</v>
      </c>
      <c r="K314" s="1212">
        <v>4630120.4399999995</v>
      </c>
      <c r="L314" s="1211">
        <v>2069304.82</v>
      </c>
      <c r="M314" s="1210" t="s">
        <v>1039</v>
      </c>
      <c r="N314" s="1014"/>
      <c r="O314" s="1217">
        <v>1380456.12</v>
      </c>
    </row>
    <row r="315" spans="1:15">
      <c r="A315" s="313" t="s">
        <v>39</v>
      </c>
      <c r="B315" s="316">
        <v>2010</v>
      </c>
      <c r="C315" s="316">
        <v>2011</v>
      </c>
      <c r="D315" s="316" t="s">
        <v>1185</v>
      </c>
      <c r="E315" s="316">
        <v>2012</v>
      </c>
      <c r="F315" s="317" t="s">
        <v>2325</v>
      </c>
      <c r="G315" s="316">
        <v>2013</v>
      </c>
      <c r="H315" s="317" t="s">
        <v>3553</v>
      </c>
      <c r="I315" s="316" t="s">
        <v>4165</v>
      </c>
      <c r="J315" s="316" t="s">
        <v>4674</v>
      </c>
      <c r="K315" s="316" t="s">
        <v>4675</v>
      </c>
      <c r="L315" s="316" t="s">
        <v>5846</v>
      </c>
      <c r="M315" s="316"/>
      <c r="N315" s="317" t="s">
        <v>6494</v>
      </c>
      <c r="O315" s="325" t="s">
        <v>6914</v>
      </c>
    </row>
    <row r="316" spans="1:15" ht="15">
      <c r="A316" s="314" t="s">
        <v>46</v>
      </c>
      <c r="B316" s="1215"/>
      <c r="C316" s="1215">
        <v>45603.479999999996</v>
      </c>
      <c r="D316" s="1215">
        <v>24114.633365353828</v>
      </c>
      <c r="E316" s="1215">
        <v>54080.44280442805</v>
      </c>
      <c r="F316" s="1214">
        <v>47094.551979121359</v>
      </c>
      <c r="G316" s="1086">
        <v>84112.972363226174</v>
      </c>
      <c r="H316" s="1213">
        <v>110685.00842223471</v>
      </c>
      <c r="I316" s="1086">
        <v>226962.29192042226</v>
      </c>
      <c r="J316" s="1086"/>
      <c r="K316" s="1212">
        <v>100000</v>
      </c>
      <c r="L316" s="1227">
        <v>22220</v>
      </c>
      <c r="M316" s="1210" t="s">
        <v>6496</v>
      </c>
      <c r="N316" s="1218">
        <v>75240</v>
      </c>
      <c r="O316" s="1217">
        <v>6000</v>
      </c>
    </row>
    <row r="317" spans="1:15" ht="15">
      <c r="A317" s="314" t="s">
        <v>47</v>
      </c>
      <c r="B317" s="1216"/>
      <c r="C317" s="1215">
        <v>2641.1543999999999</v>
      </c>
      <c r="D317" s="1215"/>
      <c r="E317" s="1215">
        <v>0</v>
      </c>
      <c r="F317" s="1214">
        <v>0</v>
      </c>
      <c r="G317" s="1086">
        <v>0</v>
      </c>
      <c r="H317" s="1213">
        <v>0</v>
      </c>
      <c r="I317" s="1086">
        <v>88763.702801461637</v>
      </c>
      <c r="J317" s="1086">
        <v>58408</v>
      </c>
      <c r="K317" s="1212">
        <v>262000</v>
      </c>
      <c r="L317" s="1227">
        <v>50500</v>
      </c>
      <c r="M317" s="1210" t="s">
        <v>6497</v>
      </c>
      <c r="N317" s="1218">
        <v>195030</v>
      </c>
      <c r="O317" s="1217">
        <v>16320</v>
      </c>
    </row>
    <row r="318" spans="1:15" ht="15">
      <c r="A318" s="314" t="s">
        <v>48</v>
      </c>
      <c r="B318" s="1215"/>
      <c r="C318" s="1215" t="s">
        <v>1143</v>
      </c>
      <c r="D318" s="1215"/>
      <c r="E318" s="1215">
        <v>0</v>
      </c>
      <c r="F318" s="1214">
        <v>0</v>
      </c>
      <c r="G318" s="1086">
        <v>0</v>
      </c>
      <c r="H318" s="1213">
        <v>115821.44862436834</v>
      </c>
      <c r="I318" s="1086">
        <v>0</v>
      </c>
      <c r="J318" s="1086"/>
      <c r="K318" s="1212"/>
      <c r="L318" s="1227"/>
      <c r="M318" s="1210" t="s">
        <v>6498</v>
      </c>
      <c r="N318" s="1218">
        <v>118800</v>
      </c>
      <c r="O318" s="1217">
        <v>153000</v>
      </c>
    </row>
    <row r="319" spans="1:15" ht="15">
      <c r="A319" s="314" t="s">
        <v>50</v>
      </c>
      <c r="B319" s="1215"/>
      <c r="C319" s="1215"/>
      <c r="D319" s="1215"/>
      <c r="E319" s="1215">
        <v>28233.052187664733</v>
      </c>
      <c r="F319" s="1214">
        <v>0</v>
      </c>
      <c r="G319" s="1086">
        <v>0</v>
      </c>
      <c r="H319" s="1213">
        <v>0</v>
      </c>
      <c r="I319" s="1086">
        <v>52781.161185546087</v>
      </c>
      <c r="J319" s="1086">
        <v>10298</v>
      </c>
      <c r="K319" s="1212"/>
      <c r="L319" s="1227"/>
      <c r="M319" s="1210" t="s">
        <v>6499</v>
      </c>
      <c r="N319" s="1218">
        <v>3960</v>
      </c>
      <c r="O319" s="1217">
        <v>0</v>
      </c>
    </row>
    <row r="320" spans="1:15" ht="15">
      <c r="A320" s="314" t="s">
        <v>51</v>
      </c>
      <c r="B320" s="1215"/>
      <c r="C320" s="1215"/>
      <c r="D320" s="1215"/>
      <c r="E320" s="1215">
        <v>0</v>
      </c>
      <c r="F320" s="1214">
        <v>0</v>
      </c>
      <c r="G320" s="1086">
        <v>0</v>
      </c>
      <c r="H320" s="1213">
        <v>0</v>
      </c>
      <c r="I320" s="1086">
        <v>0</v>
      </c>
      <c r="J320" s="1086"/>
      <c r="K320" s="1212"/>
      <c r="L320" s="1227"/>
      <c r="M320" s="1210" t="s">
        <v>6500</v>
      </c>
      <c r="N320" s="1218">
        <v>0</v>
      </c>
      <c r="O320" s="1217">
        <v>0</v>
      </c>
    </row>
    <row r="321" spans="1:15" ht="15">
      <c r="A321" s="314" t="s">
        <v>5176</v>
      </c>
      <c r="B321" s="1216"/>
      <c r="C321" s="1215">
        <v>444368.00399999996</v>
      </c>
      <c r="D321" s="1215">
        <v>182444.65791439859</v>
      </c>
      <c r="E321" s="1215"/>
      <c r="F321" s="1214"/>
      <c r="G321" s="1086"/>
      <c r="H321" s="1213"/>
      <c r="I321" s="1086"/>
      <c r="J321" s="1086"/>
      <c r="K321" s="1212">
        <v>177000</v>
      </c>
      <c r="L321" s="1227">
        <v>121200</v>
      </c>
      <c r="M321" s="1210" t="s">
        <v>6501</v>
      </c>
      <c r="N321" s="1218">
        <v>0</v>
      </c>
      <c r="O321" s="1217">
        <v>0</v>
      </c>
    </row>
    <row r="322" spans="1:15" ht="15">
      <c r="A322" s="314" t="s">
        <v>5177</v>
      </c>
      <c r="B322" s="1215"/>
      <c r="C322" s="1215">
        <v>103464.4512</v>
      </c>
      <c r="D322" s="1215">
        <v>18220.567830077915</v>
      </c>
      <c r="E322" s="1215"/>
      <c r="F322" s="1214"/>
      <c r="G322" s="1086"/>
      <c r="H322" s="1213"/>
      <c r="I322" s="1086"/>
      <c r="J322" s="1086"/>
      <c r="K322" s="1212">
        <v>53000</v>
      </c>
      <c r="L322" s="1227">
        <v>4040</v>
      </c>
      <c r="M322" s="1210"/>
      <c r="N322" s="1218"/>
      <c r="O322" s="1217"/>
    </row>
    <row r="323" spans="1:15" ht="15">
      <c r="A323" s="314" t="s">
        <v>49</v>
      </c>
      <c r="B323" s="1216"/>
      <c r="C323" s="1215" t="s">
        <v>1143</v>
      </c>
      <c r="D323" s="1215"/>
      <c r="E323" s="1215">
        <v>34441.960991038482</v>
      </c>
      <c r="F323" s="1214">
        <v>127790.91996520227</v>
      </c>
      <c r="G323" s="1086">
        <v>0</v>
      </c>
      <c r="H323" s="1213">
        <v>0</v>
      </c>
      <c r="I323" s="1086">
        <v>0</v>
      </c>
      <c r="J323" s="1086"/>
      <c r="K323" s="1212"/>
      <c r="L323" s="1227"/>
      <c r="M323" s="1210"/>
      <c r="N323" s="1218"/>
      <c r="O323" s="1217"/>
    </row>
    <row r="324" spans="1:15" ht="15.75" thickBot="1">
      <c r="A324" s="315" t="s">
        <v>52</v>
      </c>
      <c r="B324" s="1221"/>
      <c r="C324" s="1221">
        <v>596075.95799999998</v>
      </c>
      <c r="D324" s="1221">
        <v>224779.85910983034</v>
      </c>
      <c r="E324" s="1221">
        <v>400046.27306273062</v>
      </c>
      <c r="F324" s="1220">
        <v>174885.47194432362</v>
      </c>
      <c r="G324" s="1086">
        <v>84112.972363226174</v>
      </c>
      <c r="H324" s="1213">
        <v>226506.45704660306</v>
      </c>
      <c r="I324" s="1086">
        <v>368507.15590742999</v>
      </c>
      <c r="J324" s="1086"/>
      <c r="K324" s="1212">
        <f>SUM(K316:K323)</f>
        <v>592000</v>
      </c>
      <c r="L324" s="1227">
        <v>197960</v>
      </c>
      <c r="M324" s="1210" t="s">
        <v>1039</v>
      </c>
      <c r="N324" s="1218">
        <f>SUM(N316:N321)</f>
        <v>393030</v>
      </c>
      <c r="O324" s="1217">
        <v>175320</v>
      </c>
    </row>
    <row r="325" spans="1:15">
      <c r="A325" s="313" t="s">
        <v>40</v>
      </c>
      <c r="B325" s="316">
        <v>2010</v>
      </c>
      <c r="C325" s="316">
        <v>2011</v>
      </c>
      <c r="D325" s="316" t="s">
        <v>1185</v>
      </c>
      <c r="E325" s="316">
        <v>2012</v>
      </c>
      <c r="F325" s="317" t="s">
        <v>2325</v>
      </c>
      <c r="G325" s="316">
        <v>2013</v>
      </c>
      <c r="H325" s="317" t="s">
        <v>3553</v>
      </c>
      <c r="I325" s="316" t="s">
        <v>4165</v>
      </c>
      <c r="J325" s="316" t="s">
        <v>4674</v>
      </c>
      <c r="K325" s="316" t="s">
        <v>4675</v>
      </c>
      <c r="L325" s="316" t="s">
        <v>5846</v>
      </c>
      <c r="M325" s="316"/>
      <c r="N325" s="324" t="s">
        <v>6494</v>
      </c>
      <c r="O325" s="325" t="s">
        <v>6914</v>
      </c>
    </row>
    <row r="326" spans="1:15" ht="15">
      <c r="A326" s="314" t="s">
        <v>46</v>
      </c>
      <c r="B326" s="1215">
        <v>288618.08797749999</v>
      </c>
      <c r="C326" s="1215">
        <v>139175.94960000002</v>
      </c>
      <c r="D326" s="1215">
        <v>38607.022979602378</v>
      </c>
      <c r="E326" s="1215">
        <v>40151.788011319783</v>
      </c>
      <c r="F326" s="1214">
        <v>1895.5564505302725</v>
      </c>
      <c r="G326" s="1086">
        <v>4409.7842517520958</v>
      </c>
      <c r="H326" s="1213">
        <v>11918.088737201364</v>
      </c>
      <c r="I326" s="1086">
        <v>34513.490416310582</v>
      </c>
      <c r="J326" s="1086">
        <v>0</v>
      </c>
      <c r="K326" s="1212">
        <v>6777.1200000000008</v>
      </c>
      <c r="L326" s="1211">
        <v>2740.1000000000004</v>
      </c>
      <c r="M326" s="1210" t="s">
        <v>6496</v>
      </c>
      <c r="N326" s="1218">
        <v>95021.58</v>
      </c>
      <c r="O326" s="1217">
        <v>4486.3599999999997</v>
      </c>
    </row>
    <row r="327" spans="1:15" ht="15">
      <c r="A327" s="314" t="s">
        <v>47</v>
      </c>
      <c r="B327" s="1216"/>
      <c r="C327" s="1215">
        <v>46474.1348</v>
      </c>
      <c r="D327" s="1215">
        <v>67638.781306480771</v>
      </c>
      <c r="E327" s="1215">
        <v>73244.147157190644</v>
      </c>
      <c r="F327" s="1214">
        <v>38454.826151161229</v>
      </c>
      <c r="G327" s="1086">
        <v>80074.2064037378</v>
      </c>
      <c r="H327" s="1213">
        <v>31262.798634812287</v>
      </c>
      <c r="I327" s="1086">
        <v>23977.536320351603</v>
      </c>
      <c r="J327" s="1086">
        <v>3207</v>
      </c>
      <c r="K327" s="1212">
        <v>7532.0000000000009</v>
      </c>
      <c r="L327" s="1211">
        <v>22583.000000000004</v>
      </c>
      <c r="M327" s="1210" t="s">
        <v>6497</v>
      </c>
      <c r="N327" s="1218">
        <v>0</v>
      </c>
      <c r="O327" s="1217">
        <v>0</v>
      </c>
    </row>
    <row r="328" spans="1:15" ht="15">
      <c r="A328" s="314" t="s">
        <v>48</v>
      </c>
      <c r="B328" s="1215"/>
      <c r="C328" s="1215" t="s">
        <v>1143</v>
      </c>
      <c r="D328" s="1215"/>
      <c r="E328" s="1215">
        <v>0</v>
      </c>
      <c r="F328" s="1214">
        <v>0</v>
      </c>
      <c r="G328" s="1086">
        <v>0</v>
      </c>
      <c r="H328" s="1213">
        <v>7797.952218430034</v>
      </c>
      <c r="I328" s="1086">
        <v>21035.282627273835</v>
      </c>
      <c r="J328" s="1086">
        <v>0</v>
      </c>
      <c r="K328" s="1212"/>
      <c r="L328" s="1211"/>
      <c r="M328" s="1210" t="s">
        <v>6498</v>
      </c>
      <c r="N328" s="1218">
        <v>0</v>
      </c>
      <c r="O328" s="1217">
        <v>1897.4399999999998</v>
      </c>
    </row>
    <row r="329" spans="1:15" ht="15">
      <c r="A329" s="314" t="s">
        <v>50</v>
      </c>
      <c r="B329" s="1215"/>
      <c r="C329" s="1215"/>
      <c r="D329" s="1215"/>
      <c r="E329" s="1215">
        <v>56843.32390018009</v>
      </c>
      <c r="F329" s="1214">
        <v>18056.11491475366</v>
      </c>
      <c r="G329" s="1086">
        <v>20090.696715679536</v>
      </c>
      <c r="H329" s="1213">
        <v>3904.4368600682592</v>
      </c>
      <c r="I329" s="1086">
        <v>10511.537052862897</v>
      </c>
      <c r="J329" s="1086">
        <v>25599</v>
      </c>
      <c r="K329" s="1212">
        <v>25698.400000000001</v>
      </c>
      <c r="L329" s="1211">
        <v>638</v>
      </c>
      <c r="M329" s="1210" t="s">
        <v>6499</v>
      </c>
      <c r="N329" s="1218">
        <v>329932.42000000004</v>
      </c>
      <c r="O329" s="1217">
        <v>115417.45199999999</v>
      </c>
    </row>
    <row r="330" spans="1:15" ht="15">
      <c r="A330" s="314" t="s">
        <v>51</v>
      </c>
      <c r="B330" s="1215"/>
      <c r="C330" s="1215"/>
      <c r="D330" s="1215"/>
      <c r="E330" s="1215">
        <v>0</v>
      </c>
      <c r="F330" s="1214">
        <v>0</v>
      </c>
      <c r="G330" s="1086">
        <v>0</v>
      </c>
      <c r="H330" s="1213">
        <v>0</v>
      </c>
      <c r="I330" s="1086">
        <v>0</v>
      </c>
      <c r="J330" s="1086">
        <v>0</v>
      </c>
      <c r="K330" s="1212"/>
      <c r="L330" s="1211"/>
      <c r="M330" s="1210" t="s">
        <v>6500</v>
      </c>
      <c r="N330" s="1218">
        <v>73191.94</v>
      </c>
      <c r="O330" s="1217">
        <v>28854.362999999998</v>
      </c>
    </row>
    <row r="331" spans="1:15" ht="15">
      <c r="A331" s="314" t="s">
        <v>5176</v>
      </c>
      <c r="B331" s="1216">
        <v>113938.02368500001</v>
      </c>
      <c r="C331" s="1215" t="s">
        <v>1143</v>
      </c>
      <c r="D331" s="1215"/>
      <c r="E331" s="1215"/>
      <c r="F331" s="1214"/>
      <c r="G331" s="1086"/>
      <c r="H331" s="1213"/>
      <c r="I331" s="1086"/>
      <c r="J331" s="1086"/>
      <c r="K331" s="1212">
        <v>0</v>
      </c>
      <c r="L331" s="1211"/>
      <c r="M331" s="1210" t="s">
        <v>6501</v>
      </c>
      <c r="N331" s="1218">
        <v>84800</v>
      </c>
      <c r="O331" s="1217">
        <v>48380</v>
      </c>
    </row>
    <row r="332" spans="1:15" ht="15">
      <c r="A332" s="314" t="s">
        <v>5177</v>
      </c>
      <c r="B332" s="1215"/>
      <c r="C332" s="1215">
        <v>98515.084800000011</v>
      </c>
      <c r="D332" s="1215">
        <v>68841.982958946552</v>
      </c>
      <c r="E332" s="1215"/>
      <c r="F332" s="1214"/>
      <c r="G332" s="1086"/>
      <c r="H332" s="1213"/>
      <c r="I332" s="1086"/>
      <c r="J332" s="1086"/>
      <c r="K332" s="1212">
        <v>299165.30560000002</v>
      </c>
      <c r="L332" s="1211">
        <v>91850.000000000015</v>
      </c>
      <c r="M332" s="1210"/>
      <c r="N332" s="1218"/>
      <c r="O332" s="1217"/>
    </row>
    <row r="333" spans="1:15" ht="15">
      <c r="A333" s="314" t="s">
        <v>49</v>
      </c>
      <c r="B333" s="1216"/>
      <c r="C333" s="1215" t="s">
        <v>1143</v>
      </c>
      <c r="D333" s="1215"/>
      <c r="E333" s="1215">
        <v>153096.21816310781</v>
      </c>
      <c r="F333" s="1214">
        <v>88989.126057188885</v>
      </c>
      <c r="G333" s="1086">
        <v>158131.09797993678</v>
      </c>
      <c r="H333" s="1213">
        <v>58294.880546075081</v>
      </c>
      <c r="I333" s="1086">
        <v>118666.82944695397</v>
      </c>
      <c r="J333" s="1086">
        <v>44626</v>
      </c>
      <c r="K333" s="1212">
        <v>122080.00000000001</v>
      </c>
      <c r="L333" s="1211">
        <v>7590.0000000000009</v>
      </c>
      <c r="M333" s="1210"/>
      <c r="N333" s="1218"/>
      <c r="O333" s="1217"/>
    </row>
    <row r="334" spans="1:15" ht="15.75" thickBot="1">
      <c r="A334" s="315" t="s">
        <v>52</v>
      </c>
      <c r="B334" s="1221">
        <v>402556.11166250001</v>
      </c>
      <c r="C334" s="1221">
        <v>284165.1692</v>
      </c>
      <c r="D334" s="1221">
        <v>175087.7872450297</v>
      </c>
      <c r="E334" s="1221">
        <v>323335.47723179829</v>
      </c>
      <c r="F334" s="1220">
        <v>147395.62357363405</v>
      </c>
      <c r="G334" s="1086">
        <v>262705.7853511062</v>
      </c>
      <c r="H334" s="1213">
        <v>113178.15699658703</v>
      </c>
      <c r="I334" s="1086">
        <v>208704.6758637529</v>
      </c>
      <c r="J334" s="1086">
        <v>73432</v>
      </c>
      <c r="K334" s="1212">
        <v>461252.82560000004</v>
      </c>
      <c r="L334" s="1211">
        <v>125401.10000000002</v>
      </c>
      <c r="M334" s="1210" t="s">
        <v>1039</v>
      </c>
      <c r="N334" s="1218">
        <f>SUM(N326:N331)</f>
        <v>582945.94000000006</v>
      </c>
      <c r="O334" s="1217">
        <v>199035.61499999999</v>
      </c>
    </row>
    <row r="335" spans="1:15">
      <c r="A335" s="313" t="s">
        <v>41</v>
      </c>
      <c r="B335" s="316">
        <v>2010</v>
      </c>
      <c r="C335" s="316">
        <v>2011</v>
      </c>
      <c r="D335" s="316" t="s">
        <v>1185</v>
      </c>
      <c r="E335" s="316">
        <v>2012</v>
      </c>
      <c r="F335" s="317" t="s">
        <v>2325</v>
      </c>
      <c r="G335" s="316">
        <v>2013</v>
      </c>
      <c r="H335" s="317" t="s">
        <v>3553</v>
      </c>
      <c r="I335" s="316" t="s">
        <v>4165</v>
      </c>
      <c r="J335" s="316" t="s">
        <v>4674</v>
      </c>
      <c r="K335" s="316" t="s">
        <v>4675</v>
      </c>
      <c r="L335" s="316" t="s">
        <v>5846</v>
      </c>
      <c r="M335" s="316"/>
      <c r="N335" s="317" t="s">
        <v>6494</v>
      </c>
      <c r="O335" s="325" t="s">
        <v>6914</v>
      </c>
    </row>
    <row r="336" spans="1:15" ht="15">
      <c r="A336" s="314" t="s">
        <v>46</v>
      </c>
      <c r="B336" s="1215"/>
      <c r="C336" s="1215">
        <v>149550</v>
      </c>
      <c r="D336" s="1215">
        <v>0</v>
      </c>
      <c r="E336" s="1215">
        <v>132005.94026731202</v>
      </c>
      <c r="F336" s="1214">
        <v>166037.7358490566</v>
      </c>
      <c r="G336" s="1086">
        <v>9076.0573606825201</v>
      </c>
      <c r="H336" s="1213">
        <v>0</v>
      </c>
      <c r="I336" s="1086">
        <v>0</v>
      </c>
      <c r="J336" s="1219">
        <v>554600</v>
      </c>
      <c r="K336" s="1225">
        <v>0</v>
      </c>
      <c r="L336" s="1224"/>
      <c r="M336" s="1210" t="s">
        <v>6496</v>
      </c>
      <c r="N336" s="1014"/>
      <c r="O336" s="1226" t="s">
        <v>1225</v>
      </c>
    </row>
    <row r="337" spans="1:15" ht="15">
      <c r="A337" s="314" t="s">
        <v>47</v>
      </c>
      <c r="B337" s="1215"/>
      <c r="C337" s="1215"/>
      <c r="D337" s="1215"/>
      <c r="E337" s="1215">
        <v>99004.455200484022</v>
      </c>
      <c r="F337" s="1214">
        <v>166867.9245283019</v>
      </c>
      <c r="G337" s="1086">
        <v>11345.07170085315</v>
      </c>
      <c r="H337" s="1213">
        <v>0</v>
      </c>
      <c r="I337" s="1086">
        <v>0</v>
      </c>
      <c r="J337" s="1219">
        <v>181637</v>
      </c>
      <c r="K337" s="1225"/>
      <c r="L337" s="1224"/>
      <c r="M337" s="1210" t="s">
        <v>6497</v>
      </c>
      <c r="N337" s="1014"/>
      <c r="O337" s="411"/>
    </row>
    <row r="338" spans="1:15" ht="15">
      <c r="A338" s="314" t="s">
        <v>48</v>
      </c>
      <c r="B338" s="1215"/>
      <c r="C338" s="1215"/>
      <c r="D338" s="1215"/>
      <c r="E338" s="1215">
        <v>0</v>
      </c>
      <c r="F338" s="1214">
        <v>0</v>
      </c>
      <c r="G338" s="1086">
        <v>0</v>
      </c>
      <c r="H338" s="1213">
        <v>0</v>
      </c>
      <c r="I338" s="1086">
        <v>0</v>
      </c>
      <c r="J338" s="1219">
        <v>0</v>
      </c>
      <c r="K338" s="1225"/>
      <c r="L338" s="1224"/>
      <c r="M338" s="1210" t="s">
        <v>6498</v>
      </c>
      <c r="N338" s="1014"/>
      <c r="O338" s="411"/>
    </row>
    <row r="339" spans="1:15" ht="15">
      <c r="A339" s="314" t="s">
        <v>50</v>
      </c>
      <c r="B339" s="1216">
        <v>150000</v>
      </c>
      <c r="C339" s="1215">
        <v>209369.99999999997</v>
      </c>
      <c r="D339" s="1215">
        <v>33307.427556345065</v>
      </c>
      <c r="E339" s="1215">
        <v>275012.37555690005</v>
      </c>
      <c r="F339" s="1214">
        <v>0</v>
      </c>
      <c r="G339" s="1086">
        <v>4538.02868034126</v>
      </c>
      <c r="H339" s="1213">
        <v>0</v>
      </c>
      <c r="I339" s="1086">
        <v>0</v>
      </c>
      <c r="J339" s="1219">
        <v>0</v>
      </c>
      <c r="K339" s="1225">
        <v>0</v>
      </c>
      <c r="L339" s="1224"/>
      <c r="M339" s="1210" t="s">
        <v>6499</v>
      </c>
      <c r="N339" s="1014"/>
      <c r="O339" s="411"/>
    </row>
    <row r="340" spans="1:15" ht="15">
      <c r="A340" s="314" t="s">
        <v>51</v>
      </c>
      <c r="B340" s="1215"/>
      <c r="C340" s="1215" t="s">
        <v>1143</v>
      </c>
      <c r="D340" s="1215">
        <v>0</v>
      </c>
      <c r="E340" s="1215">
        <v>0</v>
      </c>
      <c r="F340" s="1214">
        <v>0</v>
      </c>
      <c r="G340" s="1086">
        <v>0</v>
      </c>
      <c r="H340" s="1213">
        <v>0</v>
      </c>
      <c r="I340" s="1086">
        <v>0</v>
      </c>
      <c r="J340" s="1219">
        <v>0</v>
      </c>
      <c r="K340" s="1225">
        <v>0</v>
      </c>
      <c r="L340" s="1224"/>
      <c r="M340" s="1210" t="s">
        <v>6500</v>
      </c>
      <c r="N340" s="1014"/>
      <c r="O340" s="411"/>
    </row>
    <row r="341" spans="1:15" ht="15">
      <c r="A341" s="314" t="s">
        <v>5176</v>
      </c>
      <c r="B341" s="1216">
        <v>500000</v>
      </c>
      <c r="C341" s="1215" t="s">
        <v>1143</v>
      </c>
      <c r="D341" s="1215">
        <v>27756.189630287558</v>
      </c>
      <c r="E341" s="1215"/>
      <c r="F341" s="1214"/>
      <c r="G341" s="1086"/>
      <c r="H341" s="1213"/>
      <c r="I341" s="1086"/>
      <c r="J341" s="1219"/>
      <c r="K341" s="1225">
        <v>0</v>
      </c>
      <c r="L341" s="1224"/>
      <c r="M341" s="1210" t="s">
        <v>6501</v>
      </c>
      <c r="N341" s="1014"/>
      <c r="O341" s="411"/>
    </row>
    <row r="342" spans="1:15" ht="15">
      <c r="A342" s="314" t="s">
        <v>5177</v>
      </c>
      <c r="B342" s="1215">
        <v>40000</v>
      </c>
      <c r="C342" s="1215">
        <v>149550</v>
      </c>
      <c r="D342" s="1215">
        <v>0</v>
      </c>
      <c r="E342" s="1215"/>
      <c r="F342" s="1214"/>
      <c r="G342" s="1086"/>
      <c r="H342" s="1213"/>
      <c r="I342" s="1086"/>
      <c r="J342" s="1219"/>
      <c r="K342" s="1225">
        <v>0</v>
      </c>
      <c r="L342" s="1224"/>
      <c r="M342" s="1210"/>
      <c r="N342" s="1014"/>
      <c r="O342" s="411"/>
    </row>
    <row r="343" spans="1:15" ht="15">
      <c r="A343" s="314" t="s">
        <v>49</v>
      </c>
      <c r="B343" s="1216"/>
      <c r="C343" s="1215" t="s">
        <v>1143</v>
      </c>
      <c r="D343" s="1215">
        <v>277561.89630287554</v>
      </c>
      <c r="E343" s="1215">
        <v>0</v>
      </c>
      <c r="F343" s="1214">
        <v>503144.6540880503</v>
      </c>
      <c r="G343" s="1086">
        <v>726084.58885460161</v>
      </c>
      <c r="H343" s="1213">
        <v>0</v>
      </c>
      <c r="I343" s="1086">
        <v>0</v>
      </c>
      <c r="J343" s="1219">
        <v>0</v>
      </c>
      <c r="K343" s="1225">
        <v>0</v>
      </c>
      <c r="L343" s="1224"/>
      <c r="M343" s="1210"/>
      <c r="N343" s="1014"/>
      <c r="O343" s="411"/>
    </row>
    <row r="344" spans="1:15" ht="15.75" thickBot="1">
      <c r="A344" s="315" t="s">
        <v>52</v>
      </c>
      <c r="B344" s="1221">
        <v>690000</v>
      </c>
      <c r="C344" s="1221">
        <v>598200</v>
      </c>
      <c r="D344" s="1221">
        <v>338625.51348950819</v>
      </c>
      <c r="E344" s="1221">
        <v>506022.77102469612</v>
      </c>
      <c r="F344" s="1220">
        <v>836050.3144654088</v>
      </c>
      <c r="G344" s="1086">
        <v>751043.74659647851</v>
      </c>
      <c r="H344" s="1213">
        <v>0</v>
      </c>
      <c r="I344" s="1086">
        <v>0</v>
      </c>
      <c r="J344" s="1219">
        <v>736236</v>
      </c>
      <c r="K344" s="1225">
        <v>0</v>
      </c>
      <c r="L344" s="1224"/>
      <c r="M344" s="1210" t="s">
        <v>1039</v>
      </c>
      <c r="N344" s="722"/>
      <c r="O344" s="412"/>
    </row>
    <row r="345" spans="1:15">
      <c r="A345" s="313" t="s">
        <v>42</v>
      </c>
      <c r="B345" s="316">
        <v>2010</v>
      </c>
      <c r="C345" s="316">
        <v>2011</v>
      </c>
      <c r="D345" s="316" t="s">
        <v>1185</v>
      </c>
      <c r="E345" s="316">
        <v>2012</v>
      </c>
      <c r="F345" s="317" t="s">
        <v>2325</v>
      </c>
      <c r="G345" s="316">
        <v>2013</v>
      </c>
      <c r="H345" s="317" t="s">
        <v>3553</v>
      </c>
      <c r="I345" s="316" t="s">
        <v>4165</v>
      </c>
      <c r="J345" s="316" t="s">
        <v>4674</v>
      </c>
      <c r="K345" s="316" t="s">
        <v>4675</v>
      </c>
      <c r="L345" s="316" t="s">
        <v>5846</v>
      </c>
      <c r="M345" s="316"/>
      <c r="N345" s="324" t="s">
        <v>6494</v>
      </c>
      <c r="O345" s="325" t="s">
        <v>6914</v>
      </c>
    </row>
    <row r="346" spans="1:15" ht="15">
      <c r="A346" s="314" t="s">
        <v>46</v>
      </c>
      <c r="B346" s="1215"/>
      <c r="C346" s="1215" t="s">
        <v>1143</v>
      </c>
      <c r="D346" s="1215">
        <v>17209.528439474965</v>
      </c>
      <c r="E346" s="1215">
        <v>3810.3170990744957</v>
      </c>
      <c r="F346" s="1214">
        <v>0</v>
      </c>
      <c r="G346" s="1086">
        <v>214459.63975983989</v>
      </c>
      <c r="H346" s="1213">
        <v>204000.56870098799</v>
      </c>
      <c r="I346" s="1086">
        <v>2168683.7711136327</v>
      </c>
      <c r="J346" s="1219">
        <v>718114</v>
      </c>
      <c r="K346" s="715">
        <v>2754800</v>
      </c>
      <c r="L346" s="1211">
        <v>1149240</v>
      </c>
      <c r="M346" s="1210" t="s">
        <v>6496</v>
      </c>
      <c r="N346" s="398">
        <v>1101993.9711071595</v>
      </c>
      <c r="O346" s="1005">
        <v>244503.6</v>
      </c>
    </row>
    <row r="347" spans="1:15" ht="15">
      <c r="A347" s="314" t="s">
        <v>47</v>
      </c>
      <c r="B347" s="1216">
        <v>7120554.666666666</v>
      </c>
      <c r="C347" s="1215">
        <v>14577226.390700001</v>
      </c>
      <c r="D347" s="1215">
        <v>191596.17566034678</v>
      </c>
      <c r="E347" s="1215">
        <v>1009993.0207859202</v>
      </c>
      <c r="F347" s="1214">
        <v>0</v>
      </c>
      <c r="G347" s="1086">
        <v>6210807.2048032023</v>
      </c>
      <c r="H347" s="1213">
        <v>392000.09001022798</v>
      </c>
      <c r="I347" s="1086">
        <v>2189114</v>
      </c>
      <c r="J347" s="1219">
        <v>0</v>
      </c>
      <c r="K347" s="715">
        <v>3124000</v>
      </c>
      <c r="L347" s="1211"/>
      <c r="M347" s="1210" t="s">
        <v>6497</v>
      </c>
      <c r="N347" s="398">
        <v>2245000.0000000037</v>
      </c>
      <c r="O347" s="1005">
        <v>1313533.3199999998</v>
      </c>
    </row>
    <row r="348" spans="1:15" ht="15">
      <c r="A348" s="314" t="s">
        <v>48</v>
      </c>
      <c r="B348" s="1216"/>
      <c r="C348" s="1215"/>
      <c r="D348" s="1215"/>
      <c r="E348" s="1215">
        <v>15172.204521316948</v>
      </c>
      <c r="F348" s="1214">
        <v>0</v>
      </c>
      <c r="G348" s="1086">
        <v>65043.362241494324</v>
      </c>
      <c r="H348" s="1213">
        <v>27000.275826798399</v>
      </c>
      <c r="I348" s="1086">
        <v>194520.99205705948</v>
      </c>
      <c r="J348" s="1219">
        <v>59210</v>
      </c>
      <c r="K348" s="716">
        <v>0</v>
      </c>
      <c r="L348" s="1211"/>
      <c r="M348" s="1210" t="s">
        <v>6498</v>
      </c>
      <c r="N348" s="398">
        <v>0</v>
      </c>
      <c r="O348" s="1005">
        <v>594000</v>
      </c>
    </row>
    <row r="349" spans="1:15" ht="15">
      <c r="A349" s="314" t="s">
        <v>50</v>
      </c>
      <c r="B349" s="1216"/>
      <c r="C349" s="1215"/>
      <c r="D349" s="1215"/>
      <c r="E349" s="1215">
        <v>217276.55894401457</v>
      </c>
      <c r="F349" s="1214">
        <v>0</v>
      </c>
      <c r="G349" s="1086">
        <v>261299.19946631088</v>
      </c>
      <c r="H349" s="1213">
        <v>0</v>
      </c>
      <c r="I349" s="1086">
        <v>82978</v>
      </c>
      <c r="J349" s="1219">
        <v>0</v>
      </c>
      <c r="K349" s="715">
        <v>391131.38880000002</v>
      </c>
      <c r="L349" s="1211"/>
      <c r="M349" s="1210" t="s">
        <v>6499</v>
      </c>
      <c r="N349" s="398">
        <v>1010000</v>
      </c>
      <c r="O349" s="1005">
        <v>858000</v>
      </c>
    </row>
    <row r="350" spans="1:15" ht="15">
      <c r="A350" s="314" t="s">
        <v>51</v>
      </c>
      <c r="B350" s="1215"/>
      <c r="C350" s="1215" t="s">
        <v>1143</v>
      </c>
      <c r="D350" s="1215"/>
      <c r="E350" s="1215">
        <v>0</v>
      </c>
      <c r="F350" s="1214">
        <v>0</v>
      </c>
      <c r="G350" s="1086">
        <v>0</v>
      </c>
      <c r="H350" s="1213">
        <v>90000.351176270007</v>
      </c>
      <c r="I350" s="1086">
        <v>145890.74404279463</v>
      </c>
      <c r="J350" s="1219">
        <v>0</v>
      </c>
      <c r="K350" s="716">
        <v>0</v>
      </c>
      <c r="L350" s="1211"/>
      <c r="M350" s="1210" t="s">
        <v>6500</v>
      </c>
      <c r="N350" s="398">
        <v>0</v>
      </c>
      <c r="O350" s="1005">
        <v>0</v>
      </c>
    </row>
    <row r="351" spans="1:15" ht="15">
      <c r="A351" s="314" t="s">
        <v>5176</v>
      </c>
      <c r="B351" s="1216">
        <v>7120554.666666666</v>
      </c>
      <c r="C351" s="1215" t="s">
        <v>1143</v>
      </c>
      <c r="D351" s="1215"/>
      <c r="E351" s="1215"/>
      <c r="F351" s="1214"/>
      <c r="G351" s="1086"/>
      <c r="H351" s="1213"/>
      <c r="I351" s="1086"/>
      <c r="J351" s="1086"/>
      <c r="K351" s="715">
        <v>55380</v>
      </c>
      <c r="L351" s="1211">
        <v>39650</v>
      </c>
      <c r="M351" s="1210" t="s">
        <v>6501</v>
      </c>
      <c r="N351" s="398">
        <v>1179750</v>
      </c>
      <c r="O351" s="1005">
        <v>2436386.7289362345</v>
      </c>
    </row>
    <row r="352" spans="1:15" ht="15">
      <c r="A352" s="314" t="s">
        <v>5177</v>
      </c>
      <c r="B352" s="1215"/>
      <c r="C352" s="1215" t="s">
        <v>1143</v>
      </c>
      <c r="D352" s="1215">
        <v>23208.55614973262</v>
      </c>
      <c r="E352" s="1215"/>
      <c r="F352" s="1214"/>
      <c r="G352" s="1086"/>
      <c r="H352" s="1213"/>
      <c r="I352" s="1086"/>
      <c r="J352" s="1086"/>
      <c r="K352" s="716">
        <v>0</v>
      </c>
      <c r="L352" s="1211"/>
      <c r="M352" s="1210"/>
      <c r="N352" s="1223"/>
      <c r="O352" s="1222"/>
    </row>
    <row r="353" spans="1:15" ht="15">
      <c r="A353" s="314" t="s">
        <v>49</v>
      </c>
      <c r="B353" s="1216"/>
      <c r="C353" s="1215" t="s">
        <v>1143</v>
      </c>
      <c r="D353" s="1215"/>
      <c r="E353" s="1215">
        <v>0</v>
      </c>
      <c r="F353" s="1214">
        <v>0</v>
      </c>
      <c r="G353" s="1086">
        <v>2393182.1214142763</v>
      </c>
      <c r="H353" s="1213">
        <v>593000.24923286703</v>
      </c>
      <c r="I353" s="1086">
        <v>0</v>
      </c>
      <c r="J353" s="1219">
        <v>0</v>
      </c>
      <c r="K353" s="715">
        <v>767367.96539701696</v>
      </c>
      <c r="L353" s="1211"/>
      <c r="M353" s="1210"/>
      <c r="N353" s="398"/>
      <c r="O353" s="1005"/>
    </row>
    <row r="354" spans="1:15" ht="15.75" thickBot="1">
      <c r="A354" s="315" t="s">
        <v>52</v>
      </c>
      <c r="B354" s="1221">
        <v>14241109.333333332</v>
      </c>
      <c r="C354" s="1221">
        <v>14577226.390700001</v>
      </c>
      <c r="D354" s="1221">
        <v>232014.26024955435</v>
      </c>
      <c r="E354" s="1221">
        <v>1246252.1013503261</v>
      </c>
      <c r="F354" s="1220" t="s">
        <v>1186</v>
      </c>
      <c r="G354" s="1086">
        <v>9144791.5276851226</v>
      </c>
      <c r="H354" s="1213">
        <v>0</v>
      </c>
      <c r="I354" s="1086">
        <v>4781187.5072134864</v>
      </c>
      <c r="J354" s="1219">
        <v>0</v>
      </c>
      <c r="K354" s="715">
        <f>SUM(K346:K353)</f>
        <v>7092679.3541970169</v>
      </c>
      <c r="L354" s="1211">
        <v>1188890</v>
      </c>
      <c r="M354" s="1210" t="s">
        <v>1039</v>
      </c>
      <c r="N354" s="398">
        <f>SUM(N346:N351)</f>
        <v>5536743.9711071635</v>
      </c>
      <c r="O354" s="1005">
        <f>SUM(O346:O351)</f>
        <v>5446423.6489362344</v>
      </c>
    </row>
    <row r="355" spans="1:15">
      <c r="A355" s="313" t="s">
        <v>43</v>
      </c>
      <c r="B355" s="316">
        <v>2010</v>
      </c>
      <c r="C355" s="316">
        <v>2011</v>
      </c>
      <c r="D355" s="316" t="s">
        <v>1185</v>
      </c>
      <c r="E355" s="316">
        <v>2012</v>
      </c>
      <c r="F355" s="317" t="s">
        <v>2325</v>
      </c>
      <c r="G355" s="316">
        <v>2013</v>
      </c>
      <c r="H355" s="317" t="s">
        <v>3553</v>
      </c>
      <c r="I355" s="316" t="s">
        <v>4165</v>
      </c>
      <c r="J355" s="316" t="s">
        <v>4674</v>
      </c>
      <c r="K355" s="316" t="s">
        <v>4675</v>
      </c>
      <c r="L355" s="316" t="s">
        <v>5846</v>
      </c>
      <c r="M355" s="316"/>
      <c r="N355" s="324" t="s">
        <v>6494</v>
      </c>
      <c r="O355" s="325" t="s">
        <v>6914</v>
      </c>
    </row>
    <row r="356" spans="1:15" ht="15">
      <c r="A356" s="314" t="s">
        <v>46</v>
      </c>
      <c r="B356" s="1215"/>
      <c r="C356" s="1215" t="s">
        <v>1143</v>
      </c>
      <c r="D356" s="1215"/>
      <c r="E356" s="1215">
        <v>0</v>
      </c>
      <c r="F356" s="1214">
        <v>0</v>
      </c>
      <c r="G356" s="1086">
        <v>0</v>
      </c>
      <c r="H356" s="1213">
        <v>0</v>
      </c>
      <c r="I356" s="1086">
        <v>0</v>
      </c>
      <c r="J356" s="1219">
        <v>0</v>
      </c>
      <c r="K356" s="1212">
        <v>0</v>
      </c>
      <c r="L356" s="1211">
        <v>0</v>
      </c>
      <c r="M356" s="1210" t="s">
        <v>6496</v>
      </c>
      <c r="N356" s="1218">
        <v>135450.09</v>
      </c>
      <c r="O356" s="1217">
        <v>56896.763370023327</v>
      </c>
    </row>
    <row r="357" spans="1:15" ht="15">
      <c r="A357" s="314" t="s">
        <v>47</v>
      </c>
      <c r="B357" s="1216">
        <v>871447.82886943268</v>
      </c>
      <c r="C357" s="1215" t="s">
        <v>1143</v>
      </c>
      <c r="D357" s="1215">
        <v>364977</v>
      </c>
      <c r="E357" s="1215">
        <v>887559.00139999995</v>
      </c>
      <c r="F357" s="1214">
        <v>384043.40485785861</v>
      </c>
      <c r="G357" s="1086">
        <v>652770.14487659035</v>
      </c>
      <c r="H357" s="1213">
        <v>779623.34549812076</v>
      </c>
      <c r="I357" s="1086">
        <v>648768.44742144528</v>
      </c>
      <c r="J357" s="1219">
        <v>175092</v>
      </c>
      <c r="K357" s="1212">
        <v>292613.85000000003</v>
      </c>
      <c r="L357" s="1211">
        <v>10687.41</v>
      </c>
      <c r="M357" s="1210" t="s">
        <v>6497</v>
      </c>
      <c r="N357" s="1218">
        <v>11250.09</v>
      </c>
      <c r="O357" s="1217">
        <v>0</v>
      </c>
    </row>
    <row r="358" spans="1:15" ht="15">
      <c r="A358" s="314" t="s">
        <v>48</v>
      </c>
      <c r="B358" s="1215"/>
      <c r="C358" s="1215" t="s">
        <v>1143</v>
      </c>
      <c r="D358" s="1215">
        <v>24804</v>
      </c>
      <c r="E358" s="1215">
        <v>65575.974199999997</v>
      </c>
      <c r="F358" s="1214">
        <v>94499.237555821805</v>
      </c>
      <c r="G358" s="1086">
        <v>168981.02006916646</v>
      </c>
      <c r="H358" s="1213">
        <v>21999.019554441962</v>
      </c>
      <c r="I358" s="1086">
        <v>80347.165495834008</v>
      </c>
      <c r="J358" s="1219">
        <v>46851</v>
      </c>
      <c r="K358" s="1212"/>
      <c r="L358" s="1211"/>
      <c r="M358" s="1210" t="s">
        <v>6498</v>
      </c>
      <c r="N358" s="1218">
        <v>18747.45</v>
      </c>
      <c r="O358" s="1217">
        <v>0</v>
      </c>
    </row>
    <row r="359" spans="1:15" ht="15">
      <c r="A359" s="314" t="s">
        <v>50</v>
      </c>
      <c r="B359" s="1215"/>
      <c r="C359" s="1215"/>
      <c r="D359" s="1215"/>
      <c r="E359" s="1215">
        <v>236341.4608</v>
      </c>
      <c r="F359" s="1214">
        <v>52284.337218167952</v>
      </c>
      <c r="G359" s="1086">
        <v>175177.45463787453</v>
      </c>
      <c r="H359" s="1213">
        <v>150384.55253554115</v>
      </c>
      <c r="I359" s="1086">
        <v>242836.95474595655</v>
      </c>
      <c r="J359" s="1219">
        <v>183635</v>
      </c>
      <c r="K359" s="1212">
        <v>244649.43000000002</v>
      </c>
      <c r="L359" s="1211">
        <v>56025.000000000007</v>
      </c>
      <c r="M359" s="1210" t="s">
        <v>6499</v>
      </c>
      <c r="N359" s="1218">
        <v>10791.630000000001</v>
      </c>
      <c r="O359" s="1217">
        <v>0</v>
      </c>
    </row>
    <row r="360" spans="1:15" ht="15">
      <c r="A360" s="314" t="s">
        <v>51</v>
      </c>
      <c r="B360" s="1215"/>
      <c r="C360" s="1215"/>
      <c r="D360" s="1215"/>
      <c r="E360" s="1215">
        <v>0</v>
      </c>
      <c r="F360" s="1214">
        <v>0</v>
      </c>
      <c r="G360" s="1086">
        <v>0</v>
      </c>
      <c r="H360" s="1213">
        <v>0</v>
      </c>
      <c r="I360" s="1086">
        <v>0</v>
      </c>
      <c r="J360" s="1219">
        <v>0</v>
      </c>
      <c r="K360" s="1212"/>
      <c r="L360" s="1211"/>
      <c r="M360" s="1210" t="s">
        <v>6500</v>
      </c>
      <c r="N360" s="1218">
        <v>0</v>
      </c>
      <c r="O360" s="1217">
        <v>0</v>
      </c>
    </row>
    <row r="361" spans="1:15" ht="15">
      <c r="A361" s="314" t="s">
        <v>5176</v>
      </c>
      <c r="B361" s="1216"/>
      <c r="C361" s="1215" t="s">
        <v>1143</v>
      </c>
      <c r="D361" s="1215"/>
      <c r="E361" s="1215"/>
      <c r="F361" s="1214"/>
      <c r="G361" s="1086"/>
      <c r="H361" s="1213"/>
      <c r="I361" s="1086"/>
      <c r="J361" s="1219"/>
      <c r="K361" s="1212">
        <v>0</v>
      </c>
      <c r="L361" s="1211">
        <v>10729.800000000001</v>
      </c>
      <c r="M361" s="1210" t="s">
        <v>6501</v>
      </c>
      <c r="N361" s="1218">
        <v>3712.5000000000005</v>
      </c>
      <c r="O361" s="1217">
        <v>113793.52674004665</v>
      </c>
    </row>
    <row r="362" spans="1:15" ht="15">
      <c r="A362" s="314" t="s">
        <v>5177</v>
      </c>
      <c r="B362" s="1215"/>
      <c r="C362" s="1215" t="s">
        <v>1143</v>
      </c>
      <c r="D362" s="1215">
        <v>179127</v>
      </c>
      <c r="E362" s="1215"/>
      <c r="F362" s="1214"/>
      <c r="G362" s="1086"/>
      <c r="H362" s="1213"/>
      <c r="I362" s="1086"/>
      <c r="J362" s="1219"/>
      <c r="K362" s="1212">
        <v>0</v>
      </c>
      <c r="L362" s="1211"/>
      <c r="M362" s="1210"/>
      <c r="N362" s="1218"/>
      <c r="O362" s="1217"/>
    </row>
    <row r="363" spans="1:15" ht="15">
      <c r="A363" s="314" t="s">
        <v>49</v>
      </c>
      <c r="B363" s="1216">
        <v>44934.028676080125</v>
      </c>
      <c r="C363" s="1215" t="s">
        <v>1143</v>
      </c>
      <c r="D363" s="1215"/>
      <c r="E363" s="1215">
        <v>0</v>
      </c>
      <c r="F363" s="1214">
        <v>0</v>
      </c>
      <c r="G363" s="1086">
        <v>0</v>
      </c>
      <c r="H363" s="1213">
        <v>0</v>
      </c>
      <c r="I363" s="1086">
        <v>452581.27756902465</v>
      </c>
      <c r="J363" s="1219">
        <v>241256</v>
      </c>
      <c r="K363" s="1212">
        <v>407196.72000000003</v>
      </c>
      <c r="L363" s="1211">
        <v>20663.370000000003</v>
      </c>
      <c r="M363" s="1210"/>
      <c r="N363" s="1218"/>
      <c r="O363" s="1217"/>
    </row>
    <row r="364" spans="1:15" ht="15">
      <c r="A364" s="315" t="s">
        <v>52</v>
      </c>
      <c r="B364" s="1086">
        <v>916381.85754551284</v>
      </c>
      <c r="C364" s="1086">
        <v>942439.69319999998</v>
      </c>
      <c r="D364" s="1086">
        <v>568908</v>
      </c>
      <c r="E364" s="1086">
        <v>1189476.4364</v>
      </c>
      <c r="F364" s="1213">
        <v>530826.9796318484</v>
      </c>
      <c r="G364" s="1086">
        <v>996928.61958363128</v>
      </c>
      <c r="H364" s="1213">
        <v>951996.02374857012</v>
      </c>
      <c r="I364" s="1086">
        <v>1424533.8452322604</v>
      </c>
      <c r="J364" s="1219">
        <v>646834</v>
      </c>
      <c r="K364" s="1212">
        <v>944460</v>
      </c>
      <c r="L364" s="1211">
        <v>98105.580000000016</v>
      </c>
      <c r="M364" s="1210" t="s">
        <v>1039</v>
      </c>
      <c r="N364" s="1218">
        <v>179951.76</v>
      </c>
      <c r="O364" s="1217">
        <v>170690.29011006997</v>
      </c>
    </row>
    <row r="365" spans="1:15">
      <c r="A365" s="318" t="s">
        <v>44</v>
      </c>
      <c r="B365" s="316">
        <v>2010</v>
      </c>
      <c r="C365" s="316">
        <v>2011</v>
      </c>
      <c r="D365" s="316" t="s">
        <v>1185</v>
      </c>
      <c r="E365" s="316">
        <v>2012</v>
      </c>
      <c r="F365" s="317" t="s">
        <v>2325</v>
      </c>
      <c r="G365" s="316">
        <v>2013</v>
      </c>
      <c r="H365" s="317" t="s">
        <v>3553</v>
      </c>
      <c r="I365" s="316" t="s">
        <v>4165</v>
      </c>
      <c r="J365" s="316" t="s">
        <v>4674</v>
      </c>
      <c r="K365" s="316" t="s">
        <v>4675</v>
      </c>
      <c r="L365" s="316" t="s">
        <v>5846</v>
      </c>
      <c r="M365" s="316"/>
      <c r="N365" s="324" t="s">
        <v>6494</v>
      </c>
      <c r="O365" s="325" t="s">
        <v>6914</v>
      </c>
    </row>
    <row r="366" spans="1:15" ht="15">
      <c r="A366" s="314" t="s">
        <v>46</v>
      </c>
      <c r="B366" s="1215"/>
      <c r="C366" s="1215" t="s">
        <v>1143</v>
      </c>
      <c r="D366" s="1215" t="s">
        <v>1143</v>
      </c>
      <c r="E366" s="1215"/>
      <c r="F366" s="1214" t="s">
        <v>1452</v>
      </c>
      <c r="G366" s="1086">
        <v>0</v>
      </c>
      <c r="H366" s="1213">
        <v>0</v>
      </c>
      <c r="I366" s="1086">
        <v>0</v>
      </c>
      <c r="J366" s="1086"/>
      <c r="K366" s="1212">
        <v>11242570.550000001</v>
      </c>
      <c r="L366" s="1211">
        <v>5020848.9399999995</v>
      </c>
      <c r="M366" s="1210" t="s">
        <v>6496</v>
      </c>
      <c r="N366" s="944">
        <v>12110109.033105858</v>
      </c>
      <c r="O366" s="943">
        <v>4456578.13</v>
      </c>
    </row>
    <row r="367" spans="1:15" ht="15">
      <c r="A367" s="314" t="s">
        <v>47</v>
      </c>
      <c r="B367" s="1216"/>
      <c r="C367" s="1215" t="s">
        <v>1143</v>
      </c>
      <c r="D367" s="1215"/>
      <c r="E367" s="1215"/>
      <c r="F367" s="1214" t="s">
        <v>1452</v>
      </c>
      <c r="G367" s="1086">
        <v>0</v>
      </c>
      <c r="H367" s="1213">
        <v>0</v>
      </c>
      <c r="I367" s="1086">
        <v>0</v>
      </c>
      <c r="J367" s="1086"/>
      <c r="K367" s="1212">
        <v>9729566.9499999993</v>
      </c>
      <c r="L367" s="1211">
        <v>4000748.1789999995</v>
      </c>
      <c r="M367" s="1210" t="s">
        <v>6497</v>
      </c>
      <c r="N367" s="944">
        <v>10297794.899999999</v>
      </c>
      <c r="O367" s="943">
        <v>2992210.08</v>
      </c>
    </row>
    <row r="368" spans="1:15" ht="15">
      <c r="A368" s="314" t="s">
        <v>48</v>
      </c>
      <c r="B368" s="1216"/>
      <c r="C368" s="1215"/>
      <c r="D368" s="1215"/>
      <c r="E368" s="1215"/>
      <c r="F368" s="1214" t="s">
        <v>1452</v>
      </c>
      <c r="G368" s="1086">
        <v>0</v>
      </c>
      <c r="H368" s="1213">
        <v>0</v>
      </c>
      <c r="I368" s="1086">
        <v>0</v>
      </c>
      <c r="J368" s="1086"/>
      <c r="K368" s="1212">
        <v>0</v>
      </c>
      <c r="L368" s="1211"/>
      <c r="M368" s="1210" t="s">
        <v>6498</v>
      </c>
      <c r="N368" s="944">
        <v>0</v>
      </c>
      <c r="O368" s="943">
        <v>0</v>
      </c>
    </row>
    <row r="369" spans="1:15" ht="15">
      <c r="A369" s="314" t="s">
        <v>50</v>
      </c>
      <c r="B369" s="1216"/>
      <c r="C369" s="1215"/>
      <c r="D369" s="1215"/>
      <c r="E369" s="1215"/>
      <c r="F369" s="1214" t="s">
        <v>1452</v>
      </c>
      <c r="G369" s="1086">
        <v>0</v>
      </c>
      <c r="H369" s="1213">
        <v>0</v>
      </c>
      <c r="I369" s="1086">
        <v>0</v>
      </c>
      <c r="J369" s="1086"/>
      <c r="K369" s="1212">
        <v>172863.15510820478</v>
      </c>
      <c r="L369" s="1211">
        <v>0</v>
      </c>
      <c r="M369" s="1210" t="s">
        <v>6499</v>
      </c>
      <c r="N369" s="944">
        <v>4148851</v>
      </c>
      <c r="O369" s="943">
        <v>3816986.46</v>
      </c>
    </row>
    <row r="370" spans="1:15" ht="15">
      <c r="A370" s="314" t="s">
        <v>51</v>
      </c>
      <c r="B370" s="1215"/>
      <c r="C370" s="1215" t="s">
        <v>1143</v>
      </c>
      <c r="D370" s="1215"/>
      <c r="E370" s="1215"/>
      <c r="F370" s="1214" t="s">
        <v>1452</v>
      </c>
      <c r="G370" s="1086">
        <v>0</v>
      </c>
      <c r="H370" s="1213">
        <v>0</v>
      </c>
      <c r="I370" s="1086">
        <v>0</v>
      </c>
      <c r="J370" s="1086"/>
      <c r="K370" s="1212">
        <v>0</v>
      </c>
      <c r="L370" s="1211"/>
      <c r="M370" s="1210" t="s">
        <v>6500</v>
      </c>
      <c r="N370" s="944">
        <v>5598994.1749999998</v>
      </c>
      <c r="O370" s="943">
        <v>0</v>
      </c>
    </row>
    <row r="371" spans="1:15" ht="15">
      <c r="A371" s="314" t="s">
        <v>5176</v>
      </c>
      <c r="B371" s="1216"/>
      <c r="C371" s="1215" t="s">
        <v>1143</v>
      </c>
      <c r="D371" s="1215"/>
      <c r="E371" s="1215"/>
      <c r="F371" s="1214"/>
      <c r="G371" s="1086"/>
      <c r="H371" s="1213"/>
      <c r="I371" s="1086"/>
      <c r="J371" s="1086"/>
      <c r="K371" s="1212">
        <v>1524557.3962736134</v>
      </c>
      <c r="L371" s="1211">
        <v>0</v>
      </c>
      <c r="M371" s="1210" t="s">
        <v>6501</v>
      </c>
      <c r="N371" s="944">
        <v>39756949.728999995</v>
      </c>
      <c r="O371" s="943">
        <v>1222955.8400000029</v>
      </c>
    </row>
    <row r="372" spans="1:15" ht="15">
      <c r="A372" s="314" t="s">
        <v>5177</v>
      </c>
      <c r="B372" s="1215"/>
      <c r="C372" s="1215" t="s">
        <v>1143</v>
      </c>
      <c r="D372" s="1215"/>
      <c r="E372" s="1215"/>
      <c r="F372" s="1214"/>
      <c r="G372" s="1086"/>
      <c r="H372" s="1213"/>
      <c r="I372" s="1086"/>
      <c r="J372" s="1086"/>
      <c r="K372" s="1212">
        <v>7010204.4999999991</v>
      </c>
      <c r="L372" s="1211">
        <v>3590278.8630000004</v>
      </c>
      <c r="M372" s="1210"/>
      <c r="N372" s="944"/>
      <c r="O372" s="943"/>
    </row>
    <row r="373" spans="1:15" ht="15">
      <c r="A373" s="314" t="s">
        <v>49</v>
      </c>
      <c r="B373" s="1216"/>
      <c r="C373" s="1215" t="s">
        <v>1143</v>
      </c>
      <c r="D373" s="1215"/>
      <c r="E373" s="1215"/>
      <c r="F373" s="1214" t="s">
        <v>1452</v>
      </c>
      <c r="G373" s="1086">
        <v>0</v>
      </c>
      <c r="H373" s="1213">
        <v>0</v>
      </c>
      <c r="I373" s="1086">
        <v>0</v>
      </c>
      <c r="J373" s="1086"/>
      <c r="K373" s="1212">
        <v>38337612.019499995</v>
      </c>
      <c r="L373" s="1211">
        <v>1387771.7000000058</v>
      </c>
      <c r="M373" s="1210"/>
      <c r="N373" s="944"/>
      <c r="O373" s="943"/>
    </row>
    <row r="374" spans="1:15" ht="15.75" thickBot="1">
      <c r="A374" s="319" t="s">
        <v>52</v>
      </c>
      <c r="B374" s="1208"/>
      <c r="C374" s="1208">
        <v>54895000</v>
      </c>
      <c r="D374" s="1208">
        <v>0</v>
      </c>
      <c r="E374" s="1208">
        <v>48931000</v>
      </c>
      <c r="F374" s="1209" t="s">
        <v>1452</v>
      </c>
      <c r="G374" s="1208">
        <v>53804000</v>
      </c>
      <c r="H374" s="1209">
        <v>0</v>
      </c>
      <c r="I374" s="1208">
        <v>0</v>
      </c>
      <c r="J374" s="1208"/>
      <c r="K374" s="1207">
        <v>68017374.570881814</v>
      </c>
      <c r="L374" s="1206">
        <v>13999647.682000004</v>
      </c>
      <c r="M374" s="414" t="s">
        <v>1039</v>
      </c>
      <c r="N374" s="726">
        <v>71912698.837105855</v>
      </c>
      <c r="O374" s="943">
        <v>12488730.510000004</v>
      </c>
    </row>
    <row r="375" spans="1:15" ht="15.75">
      <c r="A375" s="1205"/>
      <c r="B375" s="1204"/>
      <c r="C375" s="1204"/>
      <c r="D375" s="1204"/>
      <c r="E375" s="1204"/>
      <c r="F375" s="1204"/>
      <c r="G375" s="320"/>
      <c r="H375" s="320"/>
    </row>
    <row r="376" spans="1:15" ht="15.75">
      <c r="A376" s="306" t="s">
        <v>2907</v>
      </c>
      <c r="B376" s="1204"/>
      <c r="C376" s="1204"/>
      <c r="D376" s="1204"/>
      <c r="E376" s="1204"/>
      <c r="F376" s="1204"/>
      <c r="G376" s="320"/>
      <c r="H376" s="320"/>
    </row>
    <row r="377" spans="1:15">
      <c r="A377" s="611" t="s">
        <v>1798</v>
      </c>
      <c r="B377" s="187"/>
      <c r="C377" s="187"/>
      <c r="D377" s="187"/>
      <c r="E377" s="187"/>
      <c r="G377" s="610"/>
      <c r="H377" s="610"/>
    </row>
    <row r="378" spans="1:15" ht="15.75">
      <c r="A378" s="611" t="s">
        <v>1799</v>
      </c>
      <c r="B378" s="187" t="s">
        <v>1143</v>
      </c>
      <c r="C378" s="187"/>
      <c r="D378" s="187"/>
      <c r="E378" s="187"/>
      <c r="G378" s="320"/>
      <c r="H378" s="320"/>
    </row>
    <row r="379" spans="1:15">
      <c r="A379" s="611" t="s">
        <v>1800</v>
      </c>
      <c r="B379" s="187"/>
      <c r="C379" s="187"/>
      <c r="D379" s="187"/>
      <c r="E379" s="187"/>
      <c r="G379" s="610"/>
      <c r="H379" s="610"/>
    </row>
  </sheetData>
  <mergeCells count="3">
    <mergeCell ref="B1:C2"/>
    <mergeCell ref="A10:O10"/>
    <mergeCell ref="E1:F2"/>
  </mergeCells>
  <conditionalFormatting sqref="A11:C11">
    <cfRule type="cellIs" dxfId="125" priority="75" stopIfTrue="1" operator="equal">
      <formula>0</formula>
    </cfRule>
    <cfRule type="cellIs" dxfId="124" priority="76" stopIfTrue="1" operator="equal">
      <formula>"na"</formula>
    </cfRule>
  </conditionalFormatting>
  <conditionalFormatting sqref="A21:C21">
    <cfRule type="cellIs" dxfId="123" priority="73" stopIfTrue="1" operator="equal">
      <formula>0</formula>
    </cfRule>
    <cfRule type="cellIs" dxfId="122" priority="74" stopIfTrue="1" operator="equal">
      <formula>"na"</formula>
    </cfRule>
  </conditionalFormatting>
  <conditionalFormatting sqref="A31:C31">
    <cfRule type="cellIs" dxfId="121" priority="71" stopIfTrue="1" operator="equal">
      <formula>0</formula>
    </cfRule>
    <cfRule type="cellIs" dxfId="120" priority="72" stopIfTrue="1" operator="equal">
      <formula>"na"</formula>
    </cfRule>
  </conditionalFormatting>
  <conditionalFormatting sqref="A41:C41">
    <cfRule type="cellIs" dxfId="119" priority="69" stopIfTrue="1" operator="equal">
      <formula>0</formula>
    </cfRule>
    <cfRule type="cellIs" dxfId="118" priority="70" stopIfTrue="1" operator="equal">
      <formula>"na"</formula>
    </cfRule>
  </conditionalFormatting>
  <conditionalFormatting sqref="A51:C51">
    <cfRule type="cellIs" dxfId="117" priority="67" stopIfTrue="1" operator="equal">
      <formula>0</formula>
    </cfRule>
    <cfRule type="cellIs" dxfId="116" priority="68" stopIfTrue="1" operator="equal">
      <formula>"na"</formula>
    </cfRule>
  </conditionalFormatting>
  <conditionalFormatting sqref="A325:C325">
    <cfRule type="cellIs" dxfId="115" priority="17" stopIfTrue="1" operator="equal">
      <formula>0</formula>
    </cfRule>
    <cfRule type="cellIs" dxfId="114" priority="18" stopIfTrue="1" operator="equal">
      <formula>"na"</formula>
    </cfRule>
  </conditionalFormatting>
  <conditionalFormatting sqref="A61:C61">
    <cfRule type="cellIs" dxfId="113" priority="65" stopIfTrue="1" operator="equal">
      <formula>0</formula>
    </cfRule>
    <cfRule type="cellIs" dxfId="112" priority="66" stopIfTrue="1" operator="equal">
      <formula>"na"</formula>
    </cfRule>
  </conditionalFormatting>
  <conditionalFormatting sqref="A71:C71">
    <cfRule type="cellIs" dxfId="111" priority="63" stopIfTrue="1" operator="equal">
      <formula>0</formula>
    </cfRule>
    <cfRule type="cellIs" dxfId="110" priority="64" stopIfTrue="1" operator="equal">
      <formula>"na"</formula>
    </cfRule>
  </conditionalFormatting>
  <conditionalFormatting sqref="A79:C79">
    <cfRule type="cellIs" dxfId="109" priority="61" stopIfTrue="1" operator="equal">
      <formula>0</formula>
    </cfRule>
    <cfRule type="cellIs" dxfId="108" priority="62" stopIfTrue="1" operator="equal">
      <formula>"na"</formula>
    </cfRule>
  </conditionalFormatting>
  <conditionalFormatting sqref="A87:C87">
    <cfRule type="cellIs" dxfId="107" priority="59" stopIfTrue="1" operator="equal">
      <formula>0</formula>
    </cfRule>
    <cfRule type="cellIs" dxfId="106" priority="60" stopIfTrue="1" operator="equal">
      <formula>"na"</formula>
    </cfRule>
  </conditionalFormatting>
  <conditionalFormatting sqref="A97:C97">
    <cfRule type="cellIs" dxfId="105" priority="57" stopIfTrue="1" operator="equal">
      <formula>0</formula>
    </cfRule>
    <cfRule type="cellIs" dxfId="104" priority="58" stopIfTrue="1" operator="equal">
      <formula>"na"</formula>
    </cfRule>
  </conditionalFormatting>
  <conditionalFormatting sqref="A107:C107">
    <cfRule type="cellIs" dxfId="103" priority="55" stopIfTrue="1" operator="equal">
      <formula>0</formula>
    </cfRule>
    <cfRule type="cellIs" dxfId="102" priority="56" stopIfTrue="1" operator="equal">
      <formula>"na"</formula>
    </cfRule>
  </conditionalFormatting>
  <conditionalFormatting sqref="A117:C117">
    <cfRule type="cellIs" dxfId="101" priority="53" stopIfTrue="1" operator="equal">
      <formula>0</formula>
    </cfRule>
    <cfRule type="cellIs" dxfId="100" priority="54" stopIfTrue="1" operator="equal">
      <formula>"na"</formula>
    </cfRule>
  </conditionalFormatting>
  <conditionalFormatting sqref="A127:C127">
    <cfRule type="cellIs" dxfId="99" priority="51" stopIfTrue="1" operator="equal">
      <formula>0</formula>
    </cfRule>
    <cfRule type="cellIs" dxfId="98" priority="52" stopIfTrue="1" operator="equal">
      <formula>"na"</formula>
    </cfRule>
  </conditionalFormatting>
  <conditionalFormatting sqref="A137:C137">
    <cfRule type="cellIs" dxfId="97" priority="49" stopIfTrue="1" operator="equal">
      <formula>0</formula>
    </cfRule>
    <cfRule type="cellIs" dxfId="96" priority="50" stopIfTrue="1" operator="equal">
      <formula>"na"</formula>
    </cfRule>
  </conditionalFormatting>
  <conditionalFormatting sqref="A145:C145">
    <cfRule type="cellIs" dxfId="95" priority="47" stopIfTrue="1" operator="equal">
      <formula>0</formula>
    </cfRule>
    <cfRule type="cellIs" dxfId="94" priority="48" stopIfTrue="1" operator="equal">
      <formula>"na"</formula>
    </cfRule>
  </conditionalFormatting>
  <conditionalFormatting sqref="A155:C155">
    <cfRule type="cellIs" dxfId="93" priority="45" stopIfTrue="1" operator="equal">
      <formula>0</formula>
    </cfRule>
    <cfRule type="cellIs" dxfId="92" priority="46" stopIfTrue="1" operator="equal">
      <formula>"na"</formula>
    </cfRule>
  </conditionalFormatting>
  <conditionalFormatting sqref="A165:C165">
    <cfRule type="cellIs" dxfId="91" priority="43" stopIfTrue="1" operator="equal">
      <formula>0</formula>
    </cfRule>
    <cfRule type="cellIs" dxfId="90" priority="44" stopIfTrue="1" operator="equal">
      <formula>"na"</formula>
    </cfRule>
  </conditionalFormatting>
  <conditionalFormatting sqref="A175:C175">
    <cfRule type="cellIs" dxfId="89" priority="41" stopIfTrue="1" operator="equal">
      <formula>0</formula>
    </cfRule>
    <cfRule type="cellIs" dxfId="88" priority="42" stopIfTrue="1" operator="equal">
      <formula>"na"</formula>
    </cfRule>
  </conditionalFormatting>
  <conditionalFormatting sqref="A205:C205">
    <cfRule type="cellIs" dxfId="87" priority="39" stopIfTrue="1" operator="equal">
      <formula>0</formula>
    </cfRule>
    <cfRule type="cellIs" dxfId="86" priority="40" stopIfTrue="1" operator="equal">
      <formula>"na"</formula>
    </cfRule>
  </conditionalFormatting>
  <conditionalFormatting sqref="A215:C215">
    <cfRule type="cellIs" dxfId="85" priority="37" stopIfTrue="1" operator="equal">
      <formula>0</formula>
    </cfRule>
    <cfRule type="cellIs" dxfId="84" priority="38" stopIfTrue="1" operator="equal">
      <formula>"na"</formula>
    </cfRule>
  </conditionalFormatting>
  <conditionalFormatting sqref="A225:C225">
    <cfRule type="cellIs" dxfId="83" priority="35" stopIfTrue="1" operator="equal">
      <formula>0</formula>
    </cfRule>
    <cfRule type="cellIs" dxfId="82" priority="36" stopIfTrue="1" operator="equal">
      <formula>"na"</formula>
    </cfRule>
  </conditionalFormatting>
  <conditionalFormatting sqref="A235:C235">
    <cfRule type="cellIs" dxfId="81" priority="33" stopIfTrue="1" operator="equal">
      <formula>0</formula>
    </cfRule>
    <cfRule type="cellIs" dxfId="80" priority="34" stopIfTrue="1" operator="equal">
      <formula>"na"</formula>
    </cfRule>
  </conditionalFormatting>
  <conditionalFormatting sqref="A245:C245">
    <cfRule type="cellIs" dxfId="79" priority="31" stopIfTrue="1" operator="equal">
      <formula>0</formula>
    </cfRule>
    <cfRule type="cellIs" dxfId="78" priority="32" stopIfTrue="1" operator="equal">
      <formula>"na"</formula>
    </cfRule>
  </conditionalFormatting>
  <conditionalFormatting sqref="A255:C255">
    <cfRule type="cellIs" dxfId="77" priority="29" stopIfTrue="1" operator="equal">
      <formula>0</formula>
    </cfRule>
    <cfRule type="cellIs" dxfId="76" priority="30" stopIfTrue="1" operator="equal">
      <formula>"na"</formula>
    </cfRule>
  </conditionalFormatting>
  <conditionalFormatting sqref="A265:C265">
    <cfRule type="cellIs" dxfId="75" priority="27" stopIfTrue="1" operator="equal">
      <formula>0</formula>
    </cfRule>
    <cfRule type="cellIs" dxfId="74" priority="28" stopIfTrue="1" operator="equal">
      <formula>"na"</formula>
    </cfRule>
  </conditionalFormatting>
  <conditionalFormatting sqref="A275:C275">
    <cfRule type="cellIs" dxfId="73" priority="25" stopIfTrue="1" operator="equal">
      <formula>0</formula>
    </cfRule>
    <cfRule type="cellIs" dxfId="72" priority="26" stopIfTrue="1" operator="equal">
      <formula>"na"</formula>
    </cfRule>
  </conditionalFormatting>
  <conditionalFormatting sqref="A295:C295">
    <cfRule type="cellIs" dxfId="71" priority="23" stopIfTrue="1" operator="equal">
      <formula>0</formula>
    </cfRule>
    <cfRule type="cellIs" dxfId="70" priority="24" stopIfTrue="1" operator="equal">
      <formula>"na"</formula>
    </cfRule>
  </conditionalFormatting>
  <conditionalFormatting sqref="A305:C305">
    <cfRule type="cellIs" dxfId="69" priority="21" stopIfTrue="1" operator="equal">
      <formula>0</formula>
    </cfRule>
    <cfRule type="cellIs" dxfId="68" priority="22" stopIfTrue="1" operator="equal">
      <formula>"na"</formula>
    </cfRule>
  </conditionalFormatting>
  <conditionalFormatting sqref="A315:C315">
    <cfRule type="cellIs" dxfId="67" priority="19" stopIfTrue="1" operator="equal">
      <formula>0</formula>
    </cfRule>
    <cfRule type="cellIs" dxfId="66" priority="20" stopIfTrue="1" operator="equal">
      <formula>"na"</formula>
    </cfRule>
  </conditionalFormatting>
  <conditionalFormatting sqref="A335:C335">
    <cfRule type="cellIs" dxfId="65" priority="15" stopIfTrue="1" operator="equal">
      <formula>0</formula>
    </cfRule>
    <cfRule type="cellIs" dxfId="64" priority="16" stopIfTrue="1" operator="equal">
      <formula>"na"</formula>
    </cfRule>
  </conditionalFormatting>
  <conditionalFormatting sqref="A345:C345">
    <cfRule type="cellIs" dxfId="63" priority="13" stopIfTrue="1" operator="equal">
      <formula>0</formula>
    </cfRule>
    <cfRule type="cellIs" dxfId="62" priority="14" stopIfTrue="1" operator="equal">
      <formula>"na"</formula>
    </cfRule>
  </conditionalFormatting>
  <conditionalFormatting sqref="A355:C355">
    <cfRule type="cellIs" dxfId="61" priority="11" stopIfTrue="1" operator="equal">
      <formula>0</formula>
    </cfRule>
    <cfRule type="cellIs" dxfId="60" priority="12" stopIfTrue="1" operator="equal">
      <formula>"na"</formula>
    </cfRule>
  </conditionalFormatting>
  <conditionalFormatting sqref="A365:C365">
    <cfRule type="cellIs" dxfId="59" priority="9" stopIfTrue="1" operator="equal">
      <formula>0</formula>
    </cfRule>
    <cfRule type="cellIs" dxfId="58" priority="10" stopIfTrue="1" operator="equal">
      <formula>"na"</formula>
    </cfRule>
  </conditionalFormatting>
  <conditionalFormatting sqref="A195:C195">
    <cfRule type="cellIs" dxfId="57" priority="7" stopIfTrue="1" operator="equal">
      <formula>0</formula>
    </cfRule>
    <cfRule type="cellIs" dxfId="56" priority="8" stopIfTrue="1" operator="equal">
      <formula>"na"</formula>
    </cfRule>
  </conditionalFormatting>
  <conditionalFormatting sqref="A185:C185">
    <cfRule type="cellIs" dxfId="55" priority="5" stopIfTrue="1" operator="equal">
      <formula>0</formula>
    </cfRule>
    <cfRule type="cellIs" dxfId="54" priority="6" stopIfTrue="1" operator="equal">
      <formula>"na"</formula>
    </cfRule>
  </conditionalFormatting>
  <conditionalFormatting sqref="A285">
    <cfRule type="cellIs" dxfId="53" priority="3" stopIfTrue="1" operator="equal">
      <formula>0</formula>
    </cfRule>
    <cfRule type="cellIs" dxfId="52" priority="4" stopIfTrue="1" operator="equal">
      <formula>"na"</formula>
    </cfRule>
  </conditionalFormatting>
  <conditionalFormatting sqref="B285:C285">
    <cfRule type="cellIs" dxfId="51" priority="1" stopIfTrue="1" operator="equal">
      <formula>0</formula>
    </cfRule>
    <cfRule type="cellIs" dxfId="50" priority="2" stopIfTrue="1" operator="equal">
      <formula>"na"</formula>
    </cfRule>
  </conditionalFormatting>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
  <sheetViews>
    <sheetView zoomScale="80" zoomScaleNormal="80" workbookViewId="0">
      <pane xSplit="1" ySplit="7" topLeftCell="J8" activePane="bottomRight" state="frozen"/>
      <selection pane="topRight" activeCell="B1" sqref="B1"/>
      <selection pane="bottomLeft" activeCell="A8" sqref="A8"/>
      <selection pane="bottomRight" activeCell="O12" sqref="O12"/>
    </sheetView>
  </sheetViews>
  <sheetFormatPr defaultColWidth="9.140625" defaultRowHeight="15" customHeight="1"/>
  <cols>
    <col min="1" max="1" width="42.28515625" style="81" customWidth="1"/>
    <col min="2" max="14" width="20.7109375" style="81" customWidth="1"/>
    <col min="15" max="15" width="21.28515625" style="81" customWidth="1"/>
    <col min="16" max="21" width="20.7109375" style="81" customWidth="1"/>
    <col min="22" max="22" width="17" style="81" customWidth="1"/>
    <col min="23" max="23" width="16.85546875" style="81" customWidth="1"/>
    <col min="24" max="24" width="17.28515625" style="81" customWidth="1"/>
    <col min="25" max="25" width="24.42578125" style="81" customWidth="1"/>
    <col min="26" max="26" width="16.85546875" style="81" customWidth="1"/>
    <col min="27" max="27" width="16" style="81" customWidth="1"/>
    <col min="28" max="16384" width="9.140625" style="81"/>
  </cols>
  <sheetData>
    <row r="1" spans="1:21">
      <c r="A1" s="208"/>
      <c r="B1" s="209"/>
      <c r="C1" s="125"/>
      <c r="D1" s="125"/>
      <c r="E1" s="209"/>
      <c r="F1" s="209"/>
      <c r="G1" s="209"/>
      <c r="H1" s="209"/>
      <c r="I1" s="209"/>
      <c r="J1" s="209"/>
      <c r="K1" s="209"/>
      <c r="L1" s="209"/>
      <c r="M1" s="209"/>
      <c r="N1" s="209"/>
      <c r="O1" s="209"/>
      <c r="P1" s="209"/>
      <c r="Q1" s="209"/>
      <c r="R1" s="209"/>
      <c r="S1" s="209"/>
      <c r="T1" s="611"/>
      <c r="U1" s="611"/>
    </row>
    <row r="2" spans="1:21">
      <c r="A2" s="208"/>
      <c r="B2" s="209"/>
      <c r="C2" s="209"/>
      <c r="D2" s="209"/>
      <c r="E2" s="209"/>
      <c r="F2" s="209"/>
      <c r="G2" s="209"/>
      <c r="H2" s="209"/>
      <c r="I2" s="209"/>
      <c r="J2" s="209"/>
      <c r="K2" s="209"/>
      <c r="L2" s="209"/>
      <c r="M2" s="209"/>
      <c r="N2" s="209"/>
      <c r="O2" s="209"/>
      <c r="P2" s="209"/>
      <c r="Q2" s="209"/>
      <c r="R2" s="209"/>
      <c r="S2" s="209"/>
      <c r="T2" s="611"/>
      <c r="U2" s="611"/>
    </row>
    <row r="3" spans="1:21">
      <c r="A3" s="208"/>
      <c r="B3" s="209"/>
      <c r="C3" s="209"/>
      <c r="D3" s="209"/>
      <c r="E3" s="209"/>
      <c r="F3" s="209"/>
      <c r="G3" s="209"/>
      <c r="H3" s="209"/>
      <c r="I3" s="209"/>
      <c r="J3" s="209"/>
      <c r="K3" s="209"/>
      <c r="L3" s="209"/>
      <c r="M3" s="209"/>
      <c r="N3" s="209"/>
      <c r="O3" s="209"/>
      <c r="P3" s="209"/>
      <c r="Q3" s="209"/>
      <c r="R3" s="209"/>
      <c r="S3" s="209"/>
      <c r="T3" s="611"/>
      <c r="U3" s="611"/>
    </row>
    <row r="4" spans="1:21">
      <c r="A4" s="208"/>
      <c r="B4" s="209"/>
      <c r="C4" s="209"/>
      <c r="D4" s="209"/>
      <c r="E4" s="209"/>
      <c r="F4" s="209"/>
      <c r="G4" s="209"/>
      <c r="H4" s="209"/>
      <c r="I4" s="209"/>
      <c r="J4" s="209"/>
      <c r="K4" s="209"/>
      <c r="L4" s="209"/>
      <c r="M4" s="209"/>
      <c r="N4" s="209"/>
      <c r="O4" s="209"/>
      <c r="P4" s="209"/>
      <c r="Q4" s="209"/>
      <c r="R4" s="209"/>
      <c r="S4" s="209"/>
      <c r="T4" s="611"/>
      <c r="U4" s="611"/>
    </row>
    <row r="5" spans="1:21">
      <c r="A5" s="208"/>
      <c r="B5" s="209"/>
      <c r="C5" s="209"/>
      <c r="D5" s="209"/>
      <c r="E5" s="209"/>
      <c r="F5" s="209"/>
      <c r="G5" s="209"/>
      <c r="H5" s="209"/>
      <c r="I5" s="209"/>
      <c r="J5" s="209"/>
      <c r="K5" s="209"/>
      <c r="L5" s="209"/>
      <c r="M5" s="209"/>
      <c r="N5" s="209"/>
      <c r="O5" s="209"/>
      <c r="P5" s="209"/>
      <c r="Q5" s="209"/>
      <c r="R5" s="209"/>
      <c r="S5" s="209"/>
      <c r="T5" s="611"/>
      <c r="U5" s="611"/>
    </row>
    <row r="6" spans="1:21">
      <c r="A6" s="208"/>
      <c r="B6" s="209"/>
      <c r="C6" s="209"/>
      <c r="D6" s="209"/>
      <c r="E6" s="209"/>
      <c r="F6" s="209"/>
      <c r="G6" s="209"/>
      <c r="H6" s="209"/>
      <c r="I6" s="209"/>
      <c r="J6" s="209"/>
      <c r="K6" s="209"/>
      <c r="L6" s="209"/>
      <c r="M6" s="209"/>
      <c r="N6" s="209"/>
      <c r="O6" s="209"/>
      <c r="P6" s="209"/>
      <c r="Q6" s="209"/>
      <c r="R6" s="209"/>
      <c r="S6" s="209"/>
      <c r="T6" s="611"/>
      <c r="U6" s="611"/>
    </row>
    <row r="7" spans="1:21" ht="36">
      <c r="A7" s="82" t="s">
        <v>28</v>
      </c>
      <c r="B7" s="209"/>
      <c r="C7" s="209"/>
      <c r="D7" s="209"/>
      <c r="E7" s="209"/>
      <c r="F7" s="209"/>
      <c r="G7" s="209"/>
      <c r="H7" s="209"/>
      <c r="I7" s="209"/>
      <c r="J7" s="209"/>
      <c r="K7" s="209"/>
      <c r="L7" s="209"/>
      <c r="M7" s="209"/>
      <c r="N7" s="209"/>
      <c r="O7" s="209"/>
      <c r="P7" s="209"/>
      <c r="Q7" s="209"/>
      <c r="R7" s="209"/>
      <c r="S7" s="209"/>
      <c r="T7" s="611"/>
      <c r="U7" s="611"/>
    </row>
    <row r="8" spans="1:21">
      <c r="A8" s="208"/>
      <c r="B8" s="209"/>
      <c r="C8" s="209"/>
      <c r="D8" s="209"/>
      <c r="E8" s="209"/>
      <c r="F8" s="209"/>
      <c r="G8" s="209"/>
      <c r="H8" s="209"/>
      <c r="I8" s="209"/>
      <c r="J8" s="209"/>
      <c r="K8" s="209"/>
      <c r="L8" s="209"/>
      <c r="M8" s="209"/>
      <c r="N8" s="209"/>
      <c r="O8" s="209"/>
      <c r="P8" s="209"/>
      <c r="Q8" s="209"/>
      <c r="R8" s="209"/>
      <c r="S8" s="20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370" t="s">
        <v>5846</v>
      </c>
      <c r="N9" s="1370" t="s">
        <v>6494</v>
      </c>
      <c r="O9" s="1084" t="s">
        <v>6914</v>
      </c>
      <c r="P9" s="209"/>
      <c r="Q9" s="209"/>
      <c r="R9" s="209"/>
      <c r="S9" s="209"/>
      <c r="T9" s="611"/>
      <c r="U9" s="611"/>
    </row>
    <row r="10" spans="1:21">
      <c r="A10" s="211" t="s">
        <v>2285</v>
      </c>
      <c r="B10" s="114">
        <v>25879710.399999999</v>
      </c>
      <c r="C10" s="114">
        <v>22029276.475000001</v>
      </c>
      <c r="D10" s="114">
        <v>21025240</v>
      </c>
      <c r="E10" s="114">
        <v>6196746.7079783119</v>
      </c>
      <c r="F10" s="114">
        <v>15178801.131978391</v>
      </c>
      <c r="G10" s="114">
        <v>6712310.3772318428</v>
      </c>
      <c r="H10" s="108">
        <v>13879345.884292977</v>
      </c>
      <c r="I10" s="108">
        <v>7235494.8805460744</v>
      </c>
      <c r="J10" s="108">
        <v>12022471.910112359</v>
      </c>
      <c r="K10" s="108">
        <v>5020416</v>
      </c>
      <c r="L10" s="108">
        <v>11067415.730337078</v>
      </c>
      <c r="M10" s="108">
        <f>[44]Questionnaire!C33</f>
        <v>5060000</v>
      </c>
      <c r="N10" s="1407" t="s">
        <v>1186</v>
      </c>
      <c r="O10" s="1407">
        <v>4956000</v>
      </c>
      <c r="P10" s="209"/>
      <c r="Q10" s="209"/>
      <c r="R10" s="209"/>
      <c r="S10" s="209"/>
      <c r="T10" s="611"/>
      <c r="U10" s="611"/>
    </row>
    <row r="11" spans="1:21">
      <c r="A11" s="211" t="s">
        <v>2303</v>
      </c>
      <c r="B11" s="152">
        <v>19826446.13744</v>
      </c>
      <c r="C11" s="152">
        <v>16876628.7074975</v>
      </c>
      <c r="D11" s="152">
        <v>16107436.364</v>
      </c>
      <c r="E11" s="152">
        <v>4800000</v>
      </c>
      <c r="F11" s="152">
        <v>11800000</v>
      </c>
      <c r="G11" s="152">
        <v>5000000</v>
      </c>
      <c r="H11" s="153">
        <v>10100000</v>
      </c>
      <c r="I11" s="153">
        <v>5300000</v>
      </c>
      <c r="J11" s="153">
        <v>10700000</v>
      </c>
      <c r="K11" s="153">
        <v>4500000</v>
      </c>
      <c r="L11" s="153">
        <v>9850000</v>
      </c>
      <c r="M11" s="153">
        <f>[44]Questionnaire!B33</f>
        <v>4600000</v>
      </c>
      <c r="N11" s="153" t="s">
        <v>1186</v>
      </c>
      <c r="O11" s="153">
        <v>4200000</v>
      </c>
      <c r="P11" s="209"/>
      <c r="Q11" s="209"/>
      <c r="R11" s="209"/>
      <c r="S11" s="209"/>
      <c r="T11" s="611"/>
      <c r="U11" s="611"/>
    </row>
    <row r="12" spans="1:21">
      <c r="A12" s="211"/>
      <c r="B12" s="212"/>
      <c r="C12" s="212"/>
      <c r="D12" s="212"/>
      <c r="E12" s="212"/>
      <c r="F12" s="212"/>
      <c r="G12" s="212"/>
      <c r="H12" s="210"/>
      <c r="I12" s="210"/>
      <c r="J12" s="102"/>
      <c r="K12" s="102"/>
      <c r="L12" s="102"/>
      <c r="M12" s="210"/>
      <c r="N12" s="210"/>
      <c r="O12" s="210"/>
      <c r="P12" s="209"/>
      <c r="Q12" s="209"/>
      <c r="R12" s="209"/>
      <c r="S12" s="209"/>
      <c r="T12" s="611"/>
      <c r="U12" s="611"/>
    </row>
    <row r="13" spans="1:21" ht="15.75">
      <c r="A13" s="211"/>
      <c r="B13" s="209"/>
      <c r="C13" s="209"/>
      <c r="D13" s="209"/>
      <c r="E13" s="209"/>
      <c r="F13" s="209"/>
      <c r="G13" s="209"/>
      <c r="H13" s="210"/>
      <c r="I13" s="210"/>
      <c r="J13" s="102"/>
      <c r="K13" s="102"/>
      <c r="L13" s="132"/>
      <c r="M13" s="210"/>
      <c r="N13" s="210"/>
      <c r="O13" s="210"/>
      <c r="P13" s="209"/>
      <c r="Q13" s="209"/>
      <c r="R13" s="209"/>
      <c r="S13" s="209"/>
      <c r="T13" s="611"/>
      <c r="U13" s="611"/>
    </row>
    <row r="14" spans="1:21" ht="15.75">
      <c r="A14" s="83" t="s">
        <v>53</v>
      </c>
      <c r="B14" s="84">
        <v>2009</v>
      </c>
      <c r="C14" s="84">
        <v>2010</v>
      </c>
      <c r="D14" s="84">
        <v>2011</v>
      </c>
      <c r="E14" s="84" t="s">
        <v>1185</v>
      </c>
      <c r="F14" s="84">
        <v>2012</v>
      </c>
      <c r="G14" s="84" t="s">
        <v>2325</v>
      </c>
      <c r="H14" s="105" t="s">
        <v>2913</v>
      </c>
      <c r="I14" s="105" t="s">
        <v>3553</v>
      </c>
      <c r="J14" s="105" t="s">
        <v>4165</v>
      </c>
      <c r="K14" s="105" t="s">
        <v>4674</v>
      </c>
      <c r="L14" s="105" t="s">
        <v>4675</v>
      </c>
      <c r="M14" s="1370" t="s">
        <v>5846</v>
      </c>
      <c r="N14" s="1370" t="s">
        <v>6494</v>
      </c>
      <c r="O14" s="1084" t="s">
        <v>6914</v>
      </c>
      <c r="P14" s="209"/>
      <c r="Q14" s="209"/>
      <c r="R14" s="209"/>
      <c r="S14" s="209"/>
      <c r="T14" s="611"/>
      <c r="U14" s="611"/>
    </row>
    <row r="15" spans="1:21">
      <c r="A15" s="213" t="s">
        <v>54</v>
      </c>
      <c r="B15" s="214">
        <v>0</v>
      </c>
      <c r="C15" s="214">
        <v>73</v>
      </c>
      <c r="D15" s="214">
        <v>73</v>
      </c>
      <c r="E15" s="214">
        <v>72</v>
      </c>
      <c r="F15" s="214">
        <v>80</v>
      </c>
      <c r="G15" s="214">
        <v>90</v>
      </c>
      <c r="H15" s="1085">
        <v>95</v>
      </c>
      <c r="I15" s="215">
        <v>144</v>
      </c>
      <c r="J15" s="118">
        <v>297</v>
      </c>
      <c r="K15" s="118">
        <v>350</v>
      </c>
      <c r="L15" s="118">
        <v>357</v>
      </c>
      <c r="M15" s="216">
        <f>[44]Questionnaire!C43</f>
        <v>248</v>
      </c>
      <c r="N15" s="216">
        <f>[13]Questionnaire!C54</f>
        <v>250</v>
      </c>
      <c r="O15" s="216">
        <f>[45]Questionnaire!C58</f>
        <v>250</v>
      </c>
      <c r="P15" s="209"/>
      <c r="Q15" s="209"/>
      <c r="R15" s="209"/>
      <c r="S15" s="209"/>
      <c r="T15" s="611"/>
      <c r="U15" s="611"/>
    </row>
    <row r="16" spans="1:21">
      <c r="A16" s="213" t="s">
        <v>90</v>
      </c>
      <c r="B16" s="214">
        <v>0</v>
      </c>
      <c r="C16" s="214">
        <v>70</v>
      </c>
      <c r="D16" s="214">
        <v>70</v>
      </c>
      <c r="E16" s="214">
        <v>70</v>
      </c>
      <c r="F16" s="214">
        <v>75</v>
      </c>
      <c r="G16" s="214">
        <v>85</v>
      </c>
      <c r="H16" s="1085">
        <v>85</v>
      </c>
      <c r="I16" s="215">
        <v>90</v>
      </c>
      <c r="J16" s="118">
        <v>90</v>
      </c>
      <c r="K16" s="118">
        <v>90</v>
      </c>
      <c r="L16" s="118">
        <v>91</v>
      </c>
      <c r="M16" s="216">
        <f>[44]Questionnaire!C44</f>
        <v>91</v>
      </c>
      <c r="N16" s="216">
        <f>[13]Questionnaire!C55</f>
        <v>91</v>
      </c>
      <c r="O16" s="216">
        <f>[45]Questionnaire!C59</f>
        <v>91</v>
      </c>
      <c r="P16" s="209"/>
      <c r="Q16" s="209"/>
      <c r="R16" s="209"/>
      <c r="S16" s="209"/>
      <c r="T16" s="611"/>
      <c r="U16" s="611"/>
    </row>
    <row r="17" spans="1:21">
      <c r="A17" s="213" t="s">
        <v>1457</v>
      </c>
      <c r="B17" s="214">
        <v>0</v>
      </c>
      <c r="C17" s="214">
        <v>0</v>
      </c>
      <c r="D17" s="214">
        <v>0</v>
      </c>
      <c r="E17" s="214">
        <v>0</v>
      </c>
      <c r="F17" s="214">
        <v>270</v>
      </c>
      <c r="G17" s="214">
        <v>335</v>
      </c>
      <c r="H17" s="1085">
        <v>335</v>
      </c>
      <c r="I17" s="215">
        <v>191</v>
      </c>
      <c r="J17" s="118">
        <v>38</v>
      </c>
      <c r="K17" s="118">
        <v>0</v>
      </c>
      <c r="L17" s="118">
        <v>0</v>
      </c>
      <c r="M17" s="216">
        <f>[44]Questionnaire!C45</f>
        <v>0</v>
      </c>
      <c r="N17" s="216">
        <f>[13]Questionnaire!C56</f>
        <v>0</v>
      </c>
      <c r="O17" s="216">
        <f>[45]Questionnaire!C60</f>
        <v>0</v>
      </c>
      <c r="P17" s="209"/>
      <c r="Q17" s="209"/>
      <c r="R17" s="209"/>
      <c r="S17" s="209"/>
      <c r="T17" s="611"/>
      <c r="U17" s="611"/>
    </row>
    <row r="18" spans="1:21">
      <c r="A18" s="213" t="s">
        <v>91</v>
      </c>
      <c r="B18" s="214">
        <v>393</v>
      </c>
      <c r="C18" s="214">
        <v>398</v>
      </c>
      <c r="D18" s="214">
        <v>398</v>
      </c>
      <c r="E18" s="214">
        <v>398</v>
      </c>
      <c r="F18" s="214">
        <v>350</v>
      </c>
      <c r="G18" s="214">
        <v>430</v>
      </c>
      <c r="H18" s="1085">
        <v>430</v>
      </c>
      <c r="I18" s="215">
        <v>335</v>
      </c>
      <c r="J18" s="118">
        <v>335</v>
      </c>
      <c r="K18" s="118">
        <v>350</v>
      </c>
      <c r="L18" s="118">
        <v>357</v>
      </c>
      <c r="M18" s="216">
        <f>[44]Questionnaire!C46</f>
        <v>339</v>
      </c>
      <c r="N18" s="216">
        <f>[13]Questionnaire!C57</f>
        <v>341</v>
      </c>
      <c r="O18" s="216">
        <f>[45]Questionnaire!C61</f>
        <v>341</v>
      </c>
      <c r="P18" s="209"/>
      <c r="Q18" s="209"/>
      <c r="R18" s="209"/>
      <c r="S18" s="209"/>
      <c r="T18" s="611"/>
      <c r="U18" s="611"/>
    </row>
    <row r="19" spans="1:21">
      <c r="A19" s="211"/>
      <c r="B19" s="209"/>
      <c r="C19" s="209"/>
      <c r="D19" s="209"/>
      <c r="E19" s="209"/>
      <c r="F19" s="209"/>
      <c r="G19" s="209"/>
      <c r="H19" s="210"/>
      <c r="I19" s="210"/>
      <c r="J19" s="102"/>
      <c r="K19" s="102"/>
      <c r="L19" s="102"/>
      <c r="M19" s="210"/>
      <c r="N19" s="210"/>
      <c r="O19" s="210"/>
      <c r="P19" s="209"/>
      <c r="Q19" s="209"/>
      <c r="R19" s="209"/>
      <c r="S19" s="209"/>
      <c r="T19" s="611"/>
      <c r="U19" s="611"/>
    </row>
    <row r="20" spans="1:21">
      <c r="A20" s="211"/>
      <c r="B20" s="209"/>
      <c r="C20" s="209"/>
      <c r="D20" s="209"/>
      <c r="E20" s="209"/>
      <c r="F20" s="209"/>
      <c r="G20" s="209"/>
      <c r="H20" s="210"/>
      <c r="I20" s="210"/>
      <c r="J20" s="102"/>
      <c r="K20" s="102"/>
      <c r="L20" s="102"/>
      <c r="M20" s="210"/>
      <c r="N20" s="210"/>
      <c r="O20" s="210"/>
      <c r="P20" s="209"/>
      <c r="Q20" s="209"/>
      <c r="R20" s="209"/>
      <c r="S20" s="209"/>
      <c r="T20" s="611"/>
      <c r="U20" s="611"/>
    </row>
    <row r="21" spans="1:21" ht="15.75">
      <c r="A21" s="83" t="s">
        <v>2290</v>
      </c>
      <c r="B21" s="84">
        <v>2009</v>
      </c>
      <c r="C21" s="84">
        <v>2010</v>
      </c>
      <c r="D21" s="84">
        <v>2011</v>
      </c>
      <c r="E21" s="84" t="s">
        <v>1185</v>
      </c>
      <c r="F21" s="84">
        <v>2012</v>
      </c>
      <c r="G21" s="84" t="s">
        <v>2325</v>
      </c>
      <c r="H21" s="105" t="s">
        <v>2913</v>
      </c>
      <c r="I21" s="105" t="s">
        <v>3553</v>
      </c>
      <c r="J21" s="105" t="s">
        <v>4165</v>
      </c>
      <c r="K21" s="105" t="s">
        <v>4674</v>
      </c>
      <c r="L21" s="105" t="s">
        <v>4675</v>
      </c>
      <c r="M21" s="1370" t="s">
        <v>5846</v>
      </c>
      <c r="N21" s="1370" t="s">
        <v>6494</v>
      </c>
      <c r="O21" s="1084" t="s">
        <v>6914</v>
      </c>
      <c r="P21" s="209"/>
      <c r="Q21" s="209"/>
      <c r="R21" s="209"/>
      <c r="S21" s="209"/>
      <c r="T21" s="611"/>
      <c r="U21" s="611"/>
    </row>
    <row r="22" spans="1:21">
      <c r="A22" s="211" t="s">
        <v>2285</v>
      </c>
      <c r="B22" s="114">
        <v>134440777.59999999</v>
      </c>
      <c r="C22" s="114">
        <v>123401173.35000001</v>
      </c>
      <c r="D22" s="114">
        <v>119899564</v>
      </c>
      <c r="E22" s="114">
        <v>38600568.035114899</v>
      </c>
      <c r="F22" s="114">
        <v>76794443.0151788</v>
      </c>
      <c r="G22" s="114" t="s">
        <v>2908</v>
      </c>
      <c r="H22" s="108">
        <v>74206403.73780404</v>
      </c>
      <c r="I22" s="210" t="s">
        <v>2908</v>
      </c>
      <c r="J22" s="114">
        <v>60674157.303370789</v>
      </c>
      <c r="K22" s="210" t="s">
        <v>2908</v>
      </c>
      <c r="L22" s="108">
        <v>66067415.730337076</v>
      </c>
      <c r="M22" s="210" t="s">
        <v>2908</v>
      </c>
      <c r="N22" s="108">
        <f>[13]Questionnaire!D61</f>
        <v>63918000</v>
      </c>
      <c r="O22" s="210" t="s">
        <v>2908</v>
      </c>
      <c r="P22" s="209"/>
      <c r="Q22" s="209"/>
      <c r="R22" s="209"/>
      <c r="S22" s="209"/>
      <c r="T22" s="611"/>
      <c r="U22" s="611"/>
    </row>
    <row r="23" spans="1:21">
      <c r="A23" s="211" t="s">
        <v>2303</v>
      </c>
      <c r="B23" s="152">
        <v>102995079.71935999</v>
      </c>
      <c r="C23" s="152">
        <v>94537638.903435007</v>
      </c>
      <c r="D23" s="152">
        <v>91855055.980399996</v>
      </c>
      <c r="E23" s="152">
        <v>29900000</v>
      </c>
      <c r="F23" s="152">
        <v>59700000</v>
      </c>
      <c r="G23" s="152" t="s">
        <v>2908</v>
      </c>
      <c r="H23" s="153">
        <v>54000000</v>
      </c>
      <c r="I23" s="210" t="s">
        <v>2908</v>
      </c>
      <c r="J23" s="153">
        <v>54000000</v>
      </c>
      <c r="K23" s="210" t="s">
        <v>2908</v>
      </c>
      <c r="L23" s="153">
        <v>58800000</v>
      </c>
      <c r="M23" s="210" t="s">
        <v>2908</v>
      </c>
      <c r="N23" s="153">
        <f>[13]Questionnaire!C61</f>
        <v>60300000</v>
      </c>
      <c r="O23" s="210" t="s">
        <v>2908</v>
      </c>
      <c r="P23" s="209"/>
      <c r="Q23" s="209"/>
      <c r="R23" s="209"/>
      <c r="S23" s="209"/>
      <c r="T23" s="611"/>
      <c r="U23" s="611"/>
    </row>
    <row r="24" spans="1:21">
      <c r="A24" s="211"/>
      <c r="B24" s="209"/>
      <c r="C24" s="209"/>
      <c r="D24" s="209"/>
      <c r="E24" s="209"/>
      <c r="F24" s="209"/>
      <c r="G24" s="209"/>
      <c r="H24" s="210"/>
      <c r="I24" s="210"/>
      <c r="J24" s="102"/>
      <c r="K24" s="102"/>
      <c r="L24" s="102"/>
      <c r="M24" s="210"/>
      <c r="N24" s="210"/>
      <c r="O24" s="210"/>
      <c r="P24" s="209"/>
      <c r="Q24" s="209"/>
      <c r="R24" s="209"/>
      <c r="S24" s="209"/>
      <c r="T24" s="611"/>
      <c r="U24" s="611"/>
    </row>
    <row r="25" spans="1:21" ht="15.75">
      <c r="A25" s="83" t="s">
        <v>59</v>
      </c>
      <c r="B25" s="84">
        <v>2009</v>
      </c>
      <c r="C25" s="84">
        <v>2010</v>
      </c>
      <c r="D25" s="84">
        <v>2011</v>
      </c>
      <c r="E25" s="84" t="s">
        <v>1185</v>
      </c>
      <c r="F25" s="84">
        <v>2012</v>
      </c>
      <c r="G25" s="84" t="s">
        <v>2325</v>
      </c>
      <c r="H25" s="105" t="s">
        <v>2913</v>
      </c>
      <c r="I25" s="105" t="s">
        <v>3553</v>
      </c>
      <c r="J25" s="105" t="s">
        <v>4165</v>
      </c>
      <c r="K25" s="105" t="s">
        <v>4674</v>
      </c>
      <c r="L25" s="105" t="s">
        <v>4675</v>
      </c>
      <c r="M25" s="1370" t="s">
        <v>5846</v>
      </c>
      <c r="N25" s="1370" t="s">
        <v>6494</v>
      </c>
      <c r="O25" s="1084" t="s">
        <v>6914</v>
      </c>
      <c r="P25" s="209"/>
      <c r="Q25" s="209"/>
      <c r="R25" s="209"/>
      <c r="S25" s="209"/>
      <c r="T25" s="611"/>
      <c r="U25" s="611"/>
    </row>
    <row r="26" spans="1:21">
      <c r="A26" s="211"/>
      <c r="B26" s="217">
        <v>12700000</v>
      </c>
      <c r="C26" s="217">
        <v>11900000</v>
      </c>
      <c r="D26" s="217">
        <v>10900000</v>
      </c>
      <c r="E26" s="217">
        <v>4600000</v>
      </c>
      <c r="F26" s="217">
        <v>9950000</v>
      </c>
      <c r="G26" s="209" t="s">
        <v>2908</v>
      </c>
      <c r="H26" s="217">
        <v>9000000</v>
      </c>
      <c r="I26" s="210" t="s">
        <v>2908</v>
      </c>
      <c r="J26" s="112">
        <v>9000000</v>
      </c>
      <c r="K26" s="210" t="s">
        <v>2908</v>
      </c>
      <c r="L26" s="112">
        <v>9800000</v>
      </c>
      <c r="M26" s="210" t="s">
        <v>2908</v>
      </c>
      <c r="N26" s="216">
        <f>[13]Questionnaire!C67</f>
        <v>10050000</v>
      </c>
      <c r="O26" s="216">
        <f>[45]Questionnaire!C65</f>
        <v>5150000</v>
      </c>
      <c r="P26" s="209"/>
      <c r="Q26" s="209"/>
      <c r="R26" s="209"/>
      <c r="S26" s="209"/>
      <c r="T26" s="611"/>
      <c r="U26" s="611"/>
    </row>
    <row r="27" spans="1:21">
      <c r="A27" s="211"/>
      <c r="B27" s="209"/>
      <c r="C27" s="209"/>
      <c r="D27" s="209"/>
      <c r="E27" s="209"/>
      <c r="F27" s="209"/>
      <c r="G27" s="209"/>
      <c r="H27" s="210"/>
      <c r="I27" s="210"/>
      <c r="J27" s="102"/>
      <c r="K27" s="102"/>
      <c r="L27" s="102"/>
      <c r="M27" s="210"/>
      <c r="N27" s="210"/>
      <c r="O27" s="210"/>
      <c r="P27" s="209"/>
      <c r="Q27" s="209"/>
      <c r="R27" s="209"/>
      <c r="S27" s="209"/>
      <c r="T27" s="611"/>
      <c r="U27" s="611"/>
    </row>
    <row r="28" spans="1:21" ht="15.75">
      <c r="A28" s="211"/>
      <c r="B28" s="209"/>
      <c r="C28" s="209"/>
      <c r="D28" s="209"/>
      <c r="E28" s="209"/>
      <c r="F28" s="209"/>
      <c r="G28" s="209"/>
      <c r="H28" s="210"/>
      <c r="I28" s="210"/>
      <c r="J28" s="102"/>
      <c r="K28" s="102"/>
      <c r="L28" s="132"/>
      <c r="M28" s="210"/>
      <c r="N28" s="210"/>
      <c r="O28" s="210"/>
      <c r="P28" s="209"/>
      <c r="Q28" s="209"/>
      <c r="R28" s="209"/>
      <c r="S28" s="209"/>
      <c r="T28" s="611"/>
      <c r="U28" s="611"/>
    </row>
    <row r="29" spans="1:21" ht="15.75">
      <c r="A29" s="83" t="s">
        <v>60</v>
      </c>
      <c r="B29" s="84">
        <v>2009</v>
      </c>
      <c r="C29" s="84">
        <v>2010</v>
      </c>
      <c r="D29" s="84">
        <v>2011</v>
      </c>
      <c r="E29" s="84" t="s">
        <v>1185</v>
      </c>
      <c r="F29" s="84">
        <v>2012</v>
      </c>
      <c r="G29" s="84" t="s">
        <v>2325</v>
      </c>
      <c r="H29" s="105" t="s">
        <v>2913</v>
      </c>
      <c r="I29" s="105" t="s">
        <v>3553</v>
      </c>
      <c r="J29" s="105" t="s">
        <v>4165</v>
      </c>
      <c r="K29" s="105" t="s">
        <v>4674</v>
      </c>
      <c r="L29" s="105" t="s">
        <v>4675</v>
      </c>
      <c r="M29" s="1370" t="s">
        <v>5846</v>
      </c>
      <c r="N29" s="1370" t="s">
        <v>6494</v>
      </c>
      <c r="O29" s="1084" t="s">
        <v>6914</v>
      </c>
      <c r="P29" s="209"/>
      <c r="Q29" s="209"/>
      <c r="R29" s="209"/>
      <c r="S29" s="209"/>
      <c r="T29" s="611"/>
      <c r="U29" s="611"/>
    </row>
    <row r="30" spans="1:21" ht="15.75">
      <c r="A30" s="88" t="s">
        <v>2284</v>
      </c>
      <c r="B30" s="136"/>
      <c r="C30" s="136"/>
      <c r="D30" s="136"/>
      <c r="E30" s="136"/>
      <c r="F30" s="137">
        <v>10815197</v>
      </c>
      <c r="G30" s="136">
        <v>0</v>
      </c>
      <c r="H30" s="1038">
        <v>10815197</v>
      </c>
      <c r="I30" s="138">
        <v>0</v>
      </c>
      <c r="J30" s="116">
        <v>10815197</v>
      </c>
      <c r="K30" s="116">
        <v>0</v>
      </c>
      <c r="L30" s="116">
        <v>10815197</v>
      </c>
      <c r="M30" s="116">
        <v>0</v>
      </c>
      <c r="N30" s="116">
        <f>[13]Questionnaire!C90</f>
        <v>10783748</v>
      </c>
      <c r="O30" s="102"/>
      <c r="P30" s="89"/>
      <c r="Q30" s="89"/>
      <c r="R30" s="89"/>
      <c r="S30" s="89"/>
      <c r="T30" s="611"/>
      <c r="U30" s="611"/>
    </row>
    <row r="31" spans="1:21">
      <c r="A31" s="211" t="s">
        <v>61</v>
      </c>
      <c r="B31" s="214">
        <v>0</v>
      </c>
      <c r="C31" s="218">
        <v>0.49</v>
      </c>
      <c r="D31" s="218">
        <v>0.51</v>
      </c>
      <c r="E31" s="218">
        <v>0.51</v>
      </c>
      <c r="F31" s="218">
        <v>0.5</v>
      </c>
      <c r="G31" s="209" t="s">
        <v>2908</v>
      </c>
      <c r="H31" s="1083">
        <v>0.52</v>
      </c>
      <c r="I31" s="210" t="s">
        <v>2908</v>
      </c>
      <c r="J31" s="119">
        <v>0.5</v>
      </c>
      <c r="K31" s="210" t="s">
        <v>2908</v>
      </c>
      <c r="L31" s="119">
        <v>0.51</v>
      </c>
      <c r="M31" s="210" t="s">
        <v>2908</v>
      </c>
      <c r="N31" s="389">
        <f>[13]Questionnaire!C81</f>
        <v>0.51</v>
      </c>
      <c r="O31" s="210" t="s">
        <v>2908</v>
      </c>
      <c r="P31" s="209"/>
      <c r="Q31" s="209"/>
      <c r="R31" s="209"/>
      <c r="S31" s="209"/>
      <c r="T31" s="611"/>
      <c r="U31" s="611"/>
    </row>
    <row r="32" spans="1:21">
      <c r="A32" s="211" t="s">
        <v>62</v>
      </c>
      <c r="B32" s="214">
        <v>0</v>
      </c>
      <c r="C32" s="218">
        <v>0.51</v>
      </c>
      <c r="D32" s="218">
        <v>0.49</v>
      </c>
      <c r="E32" s="218">
        <v>0.49</v>
      </c>
      <c r="F32" s="218">
        <v>0.5</v>
      </c>
      <c r="G32" s="209" t="s">
        <v>2908</v>
      </c>
      <c r="H32" s="1083">
        <v>0.48</v>
      </c>
      <c r="I32" s="210" t="s">
        <v>2908</v>
      </c>
      <c r="J32" s="119">
        <v>0.5</v>
      </c>
      <c r="K32" s="210" t="s">
        <v>2908</v>
      </c>
      <c r="L32" s="119">
        <v>0.49</v>
      </c>
      <c r="M32" s="210" t="s">
        <v>2908</v>
      </c>
      <c r="N32" s="389">
        <f>[13]Questionnaire!C82</f>
        <v>0.49</v>
      </c>
      <c r="O32" s="210" t="s">
        <v>2908</v>
      </c>
      <c r="P32" s="209"/>
      <c r="Q32" s="209"/>
      <c r="R32" s="209"/>
      <c r="S32" s="209"/>
      <c r="T32" s="611"/>
      <c r="U32" s="611"/>
    </row>
    <row r="33" spans="1:27">
      <c r="A33" s="211" t="s">
        <v>92</v>
      </c>
      <c r="B33" s="214">
        <v>0</v>
      </c>
      <c r="C33" s="218">
        <v>0.13</v>
      </c>
      <c r="D33" s="218">
        <v>0.09</v>
      </c>
      <c r="E33" s="218">
        <v>0.09</v>
      </c>
      <c r="F33" s="218" t="s">
        <v>1568</v>
      </c>
      <c r="G33" s="209" t="s">
        <v>2908</v>
      </c>
      <c r="H33" s="1083" t="s">
        <v>1568</v>
      </c>
      <c r="I33" s="210" t="s">
        <v>2908</v>
      </c>
      <c r="J33" s="119" t="s">
        <v>4303</v>
      </c>
      <c r="K33" s="210" t="s">
        <v>2908</v>
      </c>
      <c r="L33" s="119" t="s">
        <v>1186</v>
      </c>
      <c r="M33" s="210" t="s">
        <v>2908</v>
      </c>
      <c r="N33" s="389" t="str">
        <f>[13]Questionnaire!C84</f>
        <v>N/A</v>
      </c>
      <c r="O33" s="210" t="s">
        <v>2908</v>
      </c>
      <c r="P33" s="209"/>
      <c r="Q33" s="209"/>
      <c r="R33" s="209"/>
      <c r="S33" s="209"/>
      <c r="T33" s="611"/>
      <c r="U33" s="611"/>
    </row>
    <row r="34" spans="1:27">
      <c r="A34" s="211" t="s">
        <v>93</v>
      </c>
      <c r="B34" s="214">
        <v>0</v>
      </c>
      <c r="C34" s="218">
        <v>0.53</v>
      </c>
      <c r="D34" s="218">
        <v>0.09</v>
      </c>
      <c r="E34" s="218">
        <v>0.09</v>
      </c>
      <c r="F34" s="218">
        <v>0.11</v>
      </c>
      <c r="G34" s="209" t="s">
        <v>2908</v>
      </c>
      <c r="H34" s="1083">
        <v>0.12</v>
      </c>
      <c r="I34" s="210" t="s">
        <v>2908</v>
      </c>
      <c r="J34" s="119">
        <v>0.11</v>
      </c>
      <c r="K34" s="210" t="s">
        <v>2908</v>
      </c>
      <c r="L34" s="119">
        <v>0.1</v>
      </c>
      <c r="M34" s="210" t="s">
        <v>2908</v>
      </c>
      <c r="N34" s="389">
        <f>[13]Questionnaire!C85</f>
        <v>0.1</v>
      </c>
      <c r="O34" s="210" t="s">
        <v>2908</v>
      </c>
      <c r="P34" s="209"/>
      <c r="Q34" s="209"/>
      <c r="R34" s="209"/>
      <c r="S34" s="209"/>
      <c r="T34" s="611"/>
      <c r="U34" s="611"/>
    </row>
    <row r="35" spans="1:27">
      <c r="A35" s="211" t="s">
        <v>63</v>
      </c>
      <c r="B35" s="214">
        <v>0</v>
      </c>
      <c r="C35" s="218">
        <v>0.22</v>
      </c>
      <c r="D35" s="218">
        <v>0.57999999999999996</v>
      </c>
      <c r="E35" s="218">
        <v>0.57999999999999996</v>
      </c>
      <c r="F35" s="218">
        <v>0.63</v>
      </c>
      <c r="G35" s="209" t="s">
        <v>2908</v>
      </c>
      <c r="H35" s="1083">
        <v>0.63</v>
      </c>
      <c r="I35" s="210" t="s">
        <v>2908</v>
      </c>
      <c r="J35" s="119">
        <v>0.62</v>
      </c>
      <c r="K35" s="210" t="s">
        <v>2908</v>
      </c>
      <c r="L35" s="119">
        <v>0.61</v>
      </c>
      <c r="M35" s="210" t="s">
        <v>2908</v>
      </c>
      <c r="N35" s="389">
        <f>[13]Questionnaire!C86</f>
        <v>0.55000000000000004</v>
      </c>
      <c r="O35" s="210" t="s">
        <v>2908</v>
      </c>
      <c r="P35" s="209"/>
      <c r="Q35" s="209"/>
      <c r="R35" s="209"/>
      <c r="S35" s="209"/>
      <c r="T35" s="611"/>
      <c r="U35" s="611"/>
    </row>
    <row r="36" spans="1:27">
      <c r="A36" s="211" t="s">
        <v>64</v>
      </c>
      <c r="B36" s="214">
        <v>0</v>
      </c>
      <c r="C36" s="218">
        <v>0.12</v>
      </c>
      <c r="D36" s="218">
        <v>0.17</v>
      </c>
      <c r="E36" s="218">
        <v>0.17</v>
      </c>
      <c r="F36" s="218">
        <v>0.21</v>
      </c>
      <c r="G36" s="209" t="s">
        <v>2908</v>
      </c>
      <c r="H36" s="1083">
        <v>0.19</v>
      </c>
      <c r="I36" s="210" t="s">
        <v>2908</v>
      </c>
      <c r="J36" s="119">
        <v>0.21</v>
      </c>
      <c r="K36" s="210" t="s">
        <v>2908</v>
      </c>
      <c r="L36" s="119">
        <v>0.22</v>
      </c>
      <c r="M36" s="210" t="s">
        <v>2908</v>
      </c>
      <c r="N36" s="389">
        <f>[13]Questionnaire!C87</f>
        <v>0.25</v>
      </c>
      <c r="O36" s="210" t="s">
        <v>2908</v>
      </c>
      <c r="P36" s="209"/>
      <c r="Q36" s="209"/>
      <c r="R36" s="209"/>
      <c r="S36" s="209"/>
      <c r="T36" s="611"/>
      <c r="U36" s="611"/>
    </row>
    <row r="37" spans="1:27">
      <c r="A37" s="211" t="s">
        <v>703</v>
      </c>
      <c r="B37" s="214">
        <v>0</v>
      </c>
      <c r="C37" s="218"/>
      <c r="D37" s="218">
        <v>7.0000000000000007E-2</v>
      </c>
      <c r="E37" s="218">
        <v>7.0000000000000007E-2</v>
      </c>
      <c r="F37" s="218">
        <v>0.05</v>
      </c>
      <c r="G37" s="209" t="s">
        <v>2908</v>
      </c>
      <c r="H37" s="1083">
        <v>0.06</v>
      </c>
      <c r="I37" s="210" t="s">
        <v>2908</v>
      </c>
      <c r="J37" s="119">
        <v>0.06</v>
      </c>
      <c r="K37" s="210" t="s">
        <v>2908</v>
      </c>
      <c r="L37" s="119">
        <v>7.0000000000000007E-2</v>
      </c>
      <c r="M37" s="210" t="s">
        <v>2908</v>
      </c>
      <c r="N37" s="389">
        <f>[13]Questionnaire!C88</f>
        <v>0.1</v>
      </c>
      <c r="O37" s="210" t="s">
        <v>2908</v>
      </c>
      <c r="P37" s="209"/>
      <c r="Q37" s="209"/>
      <c r="R37" s="209"/>
      <c r="S37" s="209"/>
      <c r="T37" s="611"/>
      <c r="U37" s="611"/>
    </row>
    <row r="38" spans="1:27" ht="15.75">
      <c r="A38" s="211"/>
      <c r="B38" s="209"/>
      <c r="C38" s="209"/>
      <c r="D38" s="209"/>
      <c r="E38" s="209"/>
      <c r="F38" s="209"/>
      <c r="G38" s="209"/>
      <c r="H38" s="210"/>
      <c r="I38" s="210"/>
      <c r="J38" s="102"/>
      <c r="K38" s="102"/>
      <c r="L38" s="132"/>
      <c r="M38" s="210"/>
      <c r="N38" s="210"/>
      <c r="O38" s="210"/>
      <c r="P38" s="209"/>
      <c r="Q38" s="209"/>
      <c r="R38" s="209"/>
      <c r="S38" s="209"/>
      <c r="T38" s="611"/>
      <c r="U38" s="611"/>
    </row>
    <row r="39" spans="1:27" ht="31.5">
      <c r="A39" s="83" t="s">
        <v>67</v>
      </c>
      <c r="B39" s="84">
        <v>2009</v>
      </c>
      <c r="C39" s="84">
        <v>2010</v>
      </c>
      <c r="D39" s="84">
        <v>2011</v>
      </c>
      <c r="E39" s="84" t="s">
        <v>1185</v>
      </c>
      <c r="F39" s="84">
        <v>2012</v>
      </c>
      <c r="G39" s="84" t="s">
        <v>2325</v>
      </c>
      <c r="H39" s="105" t="s">
        <v>2913</v>
      </c>
      <c r="I39" s="105" t="s">
        <v>3553</v>
      </c>
      <c r="J39" s="105" t="s">
        <v>4165</v>
      </c>
      <c r="K39" s="105" t="s">
        <v>4674</v>
      </c>
      <c r="L39" s="105" t="s">
        <v>4675</v>
      </c>
      <c r="M39" s="1370" t="s">
        <v>5846</v>
      </c>
      <c r="N39" s="1370" t="s">
        <v>6494</v>
      </c>
      <c r="O39" s="1084" t="s">
        <v>6914</v>
      </c>
      <c r="P39" s="209"/>
      <c r="Q39" s="209"/>
      <c r="R39" s="209"/>
      <c r="S39" s="209"/>
      <c r="T39" s="611"/>
      <c r="U39" s="611"/>
    </row>
    <row r="40" spans="1:27" ht="30">
      <c r="A40" s="211"/>
      <c r="B40" s="214">
        <v>0</v>
      </c>
      <c r="C40" s="217" t="s">
        <v>121</v>
      </c>
      <c r="D40" s="217" t="s">
        <v>121</v>
      </c>
      <c r="E40" s="217" t="s">
        <v>121</v>
      </c>
      <c r="F40" s="217" t="s">
        <v>121</v>
      </c>
      <c r="G40" s="209" t="s">
        <v>2908</v>
      </c>
      <c r="H40" s="217" t="s">
        <v>121</v>
      </c>
      <c r="I40" s="210" t="s">
        <v>2908</v>
      </c>
      <c r="J40" s="102" t="s">
        <v>121</v>
      </c>
      <c r="K40" s="210" t="s">
        <v>2908</v>
      </c>
      <c r="L40" s="108" t="s">
        <v>121</v>
      </c>
      <c r="M40" s="210" t="s">
        <v>2908</v>
      </c>
      <c r="N40" s="210" t="str">
        <f>[13]Questionnaire!B96</f>
        <v>Less than 5 times per year</v>
      </c>
      <c r="O40" s="210" t="s">
        <v>2908</v>
      </c>
      <c r="P40" s="209"/>
      <c r="Q40" s="209"/>
      <c r="R40" s="209"/>
      <c r="S40" s="209"/>
      <c r="T40" s="611"/>
      <c r="U40" s="611"/>
    </row>
    <row r="41" spans="1:27">
      <c r="A41" s="211"/>
      <c r="B41" s="209"/>
      <c r="C41" s="209"/>
      <c r="D41" s="209"/>
      <c r="E41" s="209"/>
      <c r="F41" s="209"/>
      <c r="G41" s="209"/>
      <c r="H41" s="210"/>
      <c r="I41" s="210"/>
      <c r="J41" s="102"/>
      <c r="K41" s="102"/>
      <c r="L41" s="102"/>
      <c r="M41" s="210"/>
      <c r="N41" s="210"/>
      <c r="O41" s="210"/>
      <c r="P41" s="209"/>
      <c r="Q41" s="209"/>
      <c r="R41" s="209"/>
      <c r="S41" s="209"/>
      <c r="T41" s="611"/>
      <c r="U41" s="611"/>
    </row>
    <row r="42" spans="1:27" ht="15.75">
      <c r="A42" s="211"/>
      <c r="B42" s="209"/>
      <c r="C42" s="209"/>
      <c r="D42" s="209"/>
      <c r="E42" s="209"/>
      <c r="F42" s="209"/>
      <c r="G42" s="209"/>
      <c r="H42" s="210"/>
      <c r="I42" s="210"/>
      <c r="J42" s="102"/>
      <c r="K42" s="102"/>
      <c r="L42" s="132"/>
      <c r="M42" s="210"/>
      <c r="N42" s="210"/>
      <c r="O42" s="210"/>
      <c r="P42" s="209"/>
      <c r="Q42" s="209"/>
      <c r="R42" s="209"/>
      <c r="S42" s="209"/>
      <c r="T42" s="611"/>
      <c r="U42" s="611"/>
    </row>
    <row r="43" spans="1:27" ht="15.75">
      <c r="A43" s="83" t="s">
        <v>94</v>
      </c>
      <c r="B43" s="84">
        <v>2009</v>
      </c>
      <c r="C43" s="84">
        <v>2010</v>
      </c>
      <c r="D43" s="84">
        <v>2011</v>
      </c>
      <c r="E43" s="84" t="s">
        <v>1185</v>
      </c>
      <c r="F43" s="84">
        <v>2012</v>
      </c>
      <c r="G43" s="84" t="s">
        <v>2325</v>
      </c>
      <c r="H43" s="105" t="s">
        <v>2913</v>
      </c>
      <c r="I43" s="105" t="s">
        <v>3553</v>
      </c>
      <c r="J43" s="105" t="s">
        <v>4165</v>
      </c>
      <c r="K43" s="105" t="s">
        <v>4674</v>
      </c>
      <c r="L43" s="105" t="s">
        <v>4675</v>
      </c>
      <c r="M43" s="1370" t="s">
        <v>5846</v>
      </c>
      <c r="N43" s="1370" t="s">
        <v>6494</v>
      </c>
      <c r="O43" s="1084" t="s">
        <v>6914</v>
      </c>
      <c r="P43" s="209"/>
      <c r="Q43" s="209"/>
      <c r="R43" s="209"/>
      <c r="S43" s="209"/>
      <c r="T43" s="611"/>
      <c r="U43" s="611"/>
    </row>
    <row r="44" spans="1:27" ht="30">
      <c r="A44" s="211" t="s">
        <v>66</v>
      </c>
      <c r="B44" s="214">
        <v>0</v>
      </c>
      <c r="C44" s="218">
        <v>0.01</v>
      </c>
      <c r="D44" s="218">
        <v>0.01</v>
      </c>
      <c r="E44" s="218">
        <v>0.01</v>
      </c>
      <c r="F44" s="218">
        <v>0.01</v>
      </c>
      <c r="G44" s="209" t="s">
        <v>2908</v>
      </c>
      <c r="H44" s="1083">
        <v>0.01</v>
      </c>
      <c r="I44" s="210" t="s">
        <v>2908</v>
      </c>
      <c r="J44" s="140">
        <v>8.9999999999999993E-3</v>
      </c>
      <c r="K44" s="210" t="s">
        <v>2908</v>
      </c>
      <c r="L44" s="139">
        <v>7.0000000000000001E-3</v>
      </c>
      <c r="M44" s="210" t="s">
        <v>2908</v>
      </c>
      <c r="N44" s="210"/>
      <c r="O44" s="1082">
        <f>[45]Questionnaire!C126</f>
        <v>6.0000000000000001E-3</v>
      </c>
      <c r="P44" s="209"/>
      <c r="Q44" s="209"/>
      <c r="R44" s="209"/>
      <c r="S44" s="209"/>
      <c r="T44" s="611"/>
      <c r="U44" s="611"/>
    </row>
    <row r="45" spans="1:27">
      <c r="A45" s="208"/>
      <c r="B45" s="209"/>
      <c r="C45" s="209"/>
      <c r="D45" s="209"/>
      <c r="E45" s="209"/>
      <c r="F45" s="209"/>
      <c r="G45" s="209"/>
      <c r="H45" s="210"/>
      <c r="I45" s="210"/>
      <c r="J45" s="210"/>
      <c r="K45" s="210"/>
      <c r="L45" s="210"/>
      <c r="M45" s="210"/>
      <c r="N45" s="210"/>
      <c r="O45" s="210"/>
      <c r="P45" s="209"/>
      <c r="Q45" s="209"/>
      <c r="R45" s="209"/>
      <c r="S45" s="209"/>
      <c r="T45" s="611"/>
      <c r="U45" s="611"/>
    </row>
    <row r="46" spans="1:27">
      <c r="A46" s="208"/>
      <c r="B46" s="209"/>
      <c r="C46" s="209"/>
      <c r="D46" s="209"/>
      <c r="E46" s="209"/>
      <c r="F46" s="209"/>
      <c r="G46" s="209"/>
      <c r="H46" s="210"/>
      <c r="I46" s="210"/>
      <c r="J46" s="210"/>
      <c r="K46" s="210"/>
      <c r="L46" s="210"/>
      <c r="M46" s="210"/>
      <c r="N46" s="210"/>
      <c r="O46" s="210"/>
      <c r="P46" s="209"/>
      <c r="Q46" s="209"/>
      <c r="R46" s="209"/>
      <c r="S46" s="209"/>
      <c r="T46" s="611"/>
      <c r="U46" s="611"/>
    </row>
    <row r="47" spans="1:27">
      <c r="A47" s="208"/>
      <c r="B47" s="209"/>
      <c r="C47" s="209"/>
      <c r="D47" s="209"/>
      <c r="E47" s="209"/>
      <c r="F47" s="209"/>
      <c r="G47" s="209"/>
      <c r="H47" s="210"/>
      <c r="I47" s="210"/>
      <c r="J47" s="210"/>
      <c r="K47" s="210"/>
      <c r="L47" s="210"/>
      <c r="M47" s="210"/>
      <c r="N47" s="210"/>
      <c r="O47" s="210"/>
      <c r="P47" s="209"/>
      <c r="Q47" s="209"/>
      <c r="R47" s="209"/>
      <c r="S47" s="209"/>
      <c r="T47" s="611"/>
      <c r="U47" s="611"/>
    </row>
    <row r="48" spans="1:27" ht="31.5">
      <c r="A48" s="83" t="s">
        <v>2288</v>
      </c>
      <c r="B48" s="84">
        <v>2009</v>
      </c>
      <c r="C48" s="84">
        <v>2010</v>
      </c>
      <c r="D48" s="84">
        <v>2011</v>
      </c>
      <c r="E48" s="84" t="s">
        <v>2933</v>
      </c>
      <c r="F48" s="84" t="s">
        <v>2915</v>
      </c>
      <c r="G48" s="84" t="s">
        <v>2934</v>
      </c>
      <c r="H48" s="105" t="s">
        <v>2917</v>
      </c>
      <c r="I48" s="105" t="s">
        <v>2935</v>
      </c>
      <c r="J48" s="105" t="s">
        <v>2919</v>
      </c>
      <c r="K48" s="105" t="s">
        <v>2936</v>
      </c>
      <c r="L48" s="105" t="s">
        <v>2921</v>
      </c>
      <c r="M48" s="105" t="s">
        <v>3572</v>
      </c>
      <c r="N48" s="105" t="s">
        <v>3556</v>
      </c>
      <c r="O48" s="105" t="s">
        <v>4197</v>
      </c>
      <c r="P48" s="105" t="s">
        <v>4168</v>
      </c>
      <c r="Q48" s="105" t="s">
        <v>5188</v>
      </c>
      <c r="R48" s="105" t="s">
        <v>5169</v>
      </c>
      <c r="S48" s="84" t="s">
        <v>5189</v>
      </c>
      <c r="T48" s="906" t="s">
        <v>5171</v>
      </c>
      <c r="U48" s="105" t="s">
        <v>5872</v>
      </c>
      <c r="V48" s="105" t="s">
        <v>5848</v>
      </c>
      <c r="W48" s="1368"/>
      <c r="X48" s="84" t="s">
        <v>6637</v>
      </c>
      <c r="Y48" s="906" t="s">
        <v>5877</v>
      </c>
      <c r="Z48" s="142" t="s">
        <v>7173</v>
      </c>
      <c r="AA48" s="1053" t="s">
        <v>6983</v>
      </c>
    </row>
    <row r="49" spans="1:27" ht="45">
      <c r="A49" s="211" t="s">
        <v>46</v>
      </c>
      <c r="B49" s="1081">
        <v>0</v>
      </c>
      <c r="C49" s="1081">
        <v>0</v>
      </c>
      <c r="D49" s="1081">
        <v>0</v>
      </c>
      <c r="E49" s="219">
        <v>0</v>
      </c>
      <c r="F49" s="1081">
        <v>0</v>
      </c>
      <c r="G49" s="219">
        <v>0</v>
      </c>
      <c r="H49" s="1080">
        <v>0</v>
      </c>
      <c r="I49" s="220">
        <v>0</v>
      </c>
      <c r="J49" s="1080">
        <v>0</v>
      </c>
      <c r="K49" s="220">
        <v>0</v>
      </c>
      <c r="L49" s="1080">
        <v>0</v>
      </c>
      <c r="M49" s="220">
        <v>0</v>
      </c>
      <c r="N49" s="1080">
        <v>0</v>
      </c>
      <c r="O49" s="220">
        <v>0</v>
      </c>
      <c r="P49" s="1080">
        <v>0</v>
      </c>
      <c r="Q49" s="220">
        <v>0</v>
      </c>
      <c r="R49" s="1080">
        <v>0</v>
      </c>
      <c r="S49" s="221" t="s">
        <v>1186</v>
      </c>
      <c r="T49" s="1025" t="e">
        <v>#VALUE!</v>
      </c>
      <c r="U49" s="611"/>
      <c r="W49" s="107" t="s">
        <v>6592</v>
      </c>
      <c r="X49" s="220" t="str">
        <f>[13]Questionnaire!D108</f>
        <v>N/A</v>
      </c>
      <c r="Y49" s="1080" t="e">
        <f>[13]Questionnaire!E108</f>
        <v>#VALUE!</v>
      </c>
    </row>
    <row r="50" spans="1:27" ht="30">
      <c r="A50" s="211" t="s">
        <v>47</v>
      </c>
      <c r="B50" s="1081">
        <v>0</v>
      </c>
      <c r="C50" s="1081">
        <v>0</v>
      </c>
      <c r="D50" s="1081">
        <v>0</v>
      </c>
      <c r="E50" s="219">
        <v>0</v>
      </c>
      <c r="F50" s="1081">
        <v>0</v>
      </c>
      <c r="G50" s="219">
        <v>0</v>
      </c>
      <c r="H50" s="1080">
        <v>0</v>
      </c>
      <c r="I50" s="220">
        <v>0</v>
      </c>
      <c r="J50" s="1080">
        <v>0</v>
      </c>
      <c r="K50" s="220">
        <v>0</v>
      </c>
      <c r="L50" s="1080">
        <v>0</v>
      </c>
      <c r="M50" s="220">
        <v>0</v>
      </c>
      <c r="N50" s="1080">
        <v>0</v>
      </c>
      <c r="O50" s="220">
        <v>0</v>
      </c>
      <c r="P50" s="1080">
        <v>0</v>
      </c>
      <c r="Q50" s="220">
        <v>0</v>
      </c>
      <c r="R50" s="1080">
        <v>0</v>
      </c>
      <c r="S50" s="221" t="s">
        <v>1186</v>
      </c>
      <c r="T50" s="1025" t="e">
        <v>#VALUE!</v>
      </c>
      <c r="U50" s="611"/>
      <c r="W50" s="107" t="s">
        <v>6593</v>
      </c>
      <c r="X50" s="220" t="str">
        <f>[13]Questionnaire!D109</f>
        <v>N/A</v>
      </c>
      <c r="Y50" s="1080" t="e">
        <f>[13]Questionnaire!E109</f>
        <v>#VALUE!</v>
      </c>
    </row>
    <row r="51" spans="1:27">
      <c r="A51" s="211" t="s">
        <v>48</v>
      </c>
      <c r="B51" s="1081">
        <v>0</v>
      </c>
      <c r="C51" s="1081">
        <v>0</v>
      </c>
      <c r="D51" s="1081">
        <v>0</v>
      </c>
      <c r="E51" s="219">
        <v>0</v>
      </c>
      <c r="F51" s="1081">
        <v>0</v>
      </c>
      <c r="G51" s="219">
        <v>0</v>
      </c>
      <c r="H51" s="1080">
        <v>0</v>
      </c>
      <c r="I51" s="220">
        <v>0</v>
      </c>
      <c r="J51" s="1080">
        <v>0</v>
      </c>
      <c r="K51" s="220">
        <v>0</v>
      </c>
      <c r="L51" s="1080">
        <v>0</v>
      </c>
      <c r="M51" s="220">
        <v>0</v>
      </c>
      <c r="N51" s="1080">
        <v>0</v>
      </c>
      <c r="O51" s="220">
        <v>0</v>
      </c>
      <c r="P51" s="1080">
        <v>0</v>
      </c>
      <c r="Q51" s="220">
        <v>0</v>
      </c>
      <c r="R51" s="1080">
        <v>0</v>
      </c>
      <c r="S51" s="221" t="s">
        <v>1530</v>
      </c>
      <c r="T51" s="1025" t="s">
        <v>1530</v>
      </c>
      <c r="U51" s="611"/>
      <c r="W51" s="107" t="s">
        <v>5190</v>
      </c>
      <c r="X51" s="220">
        <f>[13]Questionnaire!D110</f>
        <v>0</v>
      </c>
      <c r="Y51" s="1080">
        <f>[13]Questionnaire!E110</f>
        <v>0</v>
      </c>
    </row>
    <row r="52" spans="1:27">
      <c r="A52" s="211" t="s">
        <v>50</v>
      </c>
      <c r="B52" s="1081">
        <v>0</v>
      </c>
      <c r="C52" s="1081">
        <v>0</v>
      </c>
      <c r="D52" s="1081">
        <v>0</v>
      </c>
      <c r="E52" s="219">
        <v>0</v>
      </c>
      <c r="F52" s="1081">
        <v>0</v>
      </c>
      <c r="G52" s="219">
        <v>0</v>
      </c>
      <c r="H52" s="1080">
        <v>0</v>
      </c>
      <c r="I52" s="220">
        <v>0</v>
      </c>
      <c r="J52" s="1080">
        <v>0</v>
      </c>
      <c r="K52" s="220">
        <v>0</v>
      </c>
      <c r="L52" s="1080">
        <v>0</v>
      </c>
      <c r="M52" s="220">
        <v>0</v>
      </c>
      <c r="N52" s="1080">
        <v>0</v>
      </c>
      <c r="O52" s="220">
        <v>0</v>
      </c>
      <c r="P52" s="1080">
        <v>0</v>
      </c>
      <c r="Q52" s="220">
        <v>0</v>
      </c>
      <c r="R52" s="1080">
        <v>0</v>
      </c>
      <c r="S52" s="221" t="s">
        <v>1186</v>
      </c>
      <c r="T52" s="1025" t="e">
        <v>#VALUE!</v>
      </c>
      <c r="U52" s="611"/>
      <c r="W52" s="107" t="s">
        <v>6594</v>
      </c>
      <c r="X52" s="220">
        <f>[13]Questionnaire!D111</f>
        <v>0</v>
      </c>
      <c r="Y52" s="1080">
        <f>[13]Questionnaire!E111</f>
        <v>0</v>
      </c>
    </row>
    <row r="53" spans="1:27">
      <c r="A53" s="211" t="s">
        <v>51</v>
      </c>
      <c r="B53" s="1081">
        <v>0</v>
      </c>
      <c r="C53" s="1081">
        <v>0</v>
      </c>
      <c r="D53" s="1081">
        <v>0</v>
      </c>
      <c r="E53" s="219">
        <v>0</v>
      </c>
      <c r="F53" s="1081">
        <v>0</v>
      </c>
      <c r="G53" s="219">
        <v>0</v>
      </c>
      <c r="H53" s="1080">
        <v>0</v>
      </c>
      <c r="I53" s="220">
        <v>0</v>
      </c>
      <c r="J53" s="1080">
        <v>0</v>
      </c>
      <c r="K53" s="220">
        <v>0</v>
      </c>
      <c r="L53" s="1080">
        <v>0</v>
      </c>
      <c r="M53" s="220">
        <v>0</v>
      </c>
      <c r="N53" s="1080">
        <v>0</v>
      </c>
      <c r="O53" s="220">
        <v>0</v>
      </c>
      <c r="P53" s="1080">
        <v>0</v>
      </c>
      <c r="Q53" s="220">
        <v>0</v>
      </c>
      <c r="R53" s="1080">
        <v>0</v>
      </c>
      <c r="S53" s="221" t="s">
        <v>1530</v>
      </c>
      <c r="T53" s="1025" t="s">
        <v>1530</v>
      </c>
      <c r="U53" s="611"/>
      <c r="W53" s="107" t="s">
        <v>6500</v>
      </c>
      <c r="X53" s="220">
        <f>[13]Questionnaire!D112</f>
        <v>0</v>
      </c>
      <c r="Y53" s="1080">
        <f>[13]Questionnaire!E112</f>
        <v>0</v>
      </c>
    </row>
    <row r="54" spans="1:27">
      <c r="A54" s="211" t="s">
        <v>5176</v>
      </c>
      <c r="B54" s="1081"/>
      <c r="C54" s="1081"/>
      <c r="D54" s="1081"/>
      <c r="E54" s="219"/>
      <c r="F54" s="1081"/>
      <c r="G54" s="219"/>
      <c r="H54" s="1080"/>
      <c r="I54" s="220"/>
      <c r="J54" s="1080"/>
      <c r="K54" s="220"/>
      <c r="L54" s="1080"/>
      <c r="M54" s="220"/>
      <c r="N54" s="1080"/>
      <c r="O54" s="220"/>
      <c r="P54" s="1080"/>
      <c r="Q54" s="220"/>
      <c r="R54" s="1080"/>
      <c r="S54" s="221">
        <v>0</v>
      </c>
      <c r="T54" s="1025">
        <v>0</v>
      </c>
      <c r="U54" s="611"/>
      <c r="W54" s="107" t="s">
        <v>49</v>
      </c>
      <c r="X54" s="220" t="str">
        <f>[13]Questionnaire!D113</f>
        <v>N/A</v>
      </c>
      <c r="Y54" s="1080" t="e">
        <f>[13]Questionnaire!E113</f>
        <v>#VALUE!</v>
      </c>
    </row>
    <row r="55" spans="1:27">
      <c r="A55" s="211" t="s">
        <v>5177</v>
      </c>
      <c r="B55" s="1081"/>
      <c r="C55" s="1081"/>
      <c r="D55" s="1081"/>
      <c r="E55" s="219"/>
      <c r="F55" s="1081"/>
      <c r="G55" s="219"/>
      <c r="H55" s="1080"/>
      <c r="I55" s="220"/>
      <c r="J55" s="1080"/>
      <c r="K55" s="220"/>
      <c r="L55" s="1080"/>
      <c r="M55" s="220"/>
      <c r="N55" s="1080"/>
      <c r="O55" s="220"/>
      <c r="P55" s="1080"/>
      <c r="Q55" s="220"/>
      <c r="R55" s="1080"/>
      <c r="S55" s="221">
        <v>0</v>
      </c>
      <c r="T55" s="1025">
        <v>0</v>
      </c>
      <c r="U55" s="611"/>
      <c r="W55" s="107"/>
      <c r="X55" s="220">
        <f>[13]Questionnaire!D114</f>
        <v>0</v>
      </c>
      <c r="Y55" s="1080">
        <f>[13]Questionnaire!E114</f>
        <v>0</v>
      </c>
    </row>
    <row r="56" spans="1:27">
      <c r="A56" s="211" t="s">
        <v>49</v>
      </c>
      <c r="B56" s="1081">
        <v>0</v>
      </c>
      <c r="C56" s="1081">
        <v>0</v>
      </c>
      <c r="D56" s="1081">
        <v>0</v>
      </c>
      <c r="E56" s="219">
        <v>0</v>
      </c>
      <c r="F56" s="1081">
        <v>0</v>
      </c>
      <c r="G56" s="219">
        <v>0</v>
      </c>
      <c r="H56" s="1080">
        <v>0</v>
      </c>
      <c r="I56" s="220">
        <v>0</v>
      </c>
      <c r="J56" s="1080">
        <v>0</v>
      </c>
      <c r="K56" s="220">
        <v>0</v>
      </c>
      <c r="L56" s="1080">
        <v>0</v>
      </c>
      <c r="M56" s="220">
        <v>0</v>
      </c>
      <c r="N56" s="1080">
        <v>0</v>
      </c>
      <c r="O56" s="220">
        <v>0</v>
      </c>
      <c r="P56" s="1080">
        <v>0</v>
      </c>
      <c r="Q56" s="220">
        <v>0</v>
      </c>
      <c r="R56" s="1080">
        <v>0</v>
      </c>
      <c r="S56" s="221">
        <v>0</v>
      </c>
      <c r="T56" s="1025">
        <v>0</v>
      </c>
      <c r="U56" s="611"/>
      <c r="W56" s="107"/>
      <c r="X56" s="220">
        <f>[13]Questionnaire!D115</f>
        <v>0</v>
      </c>
      <c r="Y56" s="1080">
        <f>[13]Questionnaire!E115</f>
        <v>0</v>
      </c>
    </row>
    <row r="57" spans="1:27">
      <c r="A57" s="211" t="s">
        <v>479</v>
      </c>
      <c r="B57" s="1081">
        <v>0</v>
      </c>
      <c r="C57" s="1081">
        <v>0</v>
      </c>
      <c r="D57" s="1081">
        <v>0</v>
      </c>
      <c r="E57" s="219">
        <v>0</v>
      </c>
      <c r="F57" s="1081">
        <v>0</v>
      </c>
      <c r="G57" s="219">
        <v>0</v>
      </c>
      <c r="H57" s="1080">
        <v>0</v>
      </c>
      <c r="I57" s="220">
        <v>0</v>
      </c>
      <c r="J57" s="1080">
        <v>0</v>
      </c>
      <c r="K57" s="220">
        <v>0</v>
      </c>
      <c r="L57" s="1080">
        <v>0</v>
      </c>
      <c r="M57" s="220">
        <v>0</v>
      </c>
      <c r="N57" s="1080">
        <v>0</v>
      </c>
      <c r="O57" s="220">
        <v>0</v>
      </c>
      <c r="P57" s="1080">
        <v>0</v>
      </c>
      <c r="Q57" s="220">
        <v>0</v>
      </c>
      <c r="R57" s="1080">
        <v>0</v>
      </c>
      <c r="S57" s="221" t="s">
        <v>1186</v>
      </c>
      <c r="T57" s="1025" t="e">
        <v>#VALUE!</v>
      </c>
      <c r="U57" s="611"/>
      <c r="W57" s="107" t="s">
        <v>479</v>
      </c>
      <c r="X57" s="220">
        <v>0</v>
      </c>
      <c r="Y57" s="1080">
        <f>[13]Questionnaire!E116</f>
        <v>0</v>
      </c>
    </row>
    <row r="58" spans="1:27">
      <c r="A58" s="208"/>
      <c r="B58" s="222"/>
      <c r="C58" s="209"/>
      <c r="D58" s="209"/>
      <c r="E58" s="209"/>
      <c r="F58" s="209"/>
      <c r="G58" s="209"/>
      <c r="H58" s="210"/>
      <c r="I58" s="210"/>
      <c r="J58" s="210"/>
      <c r="K58" s="210"/>
      <c r="L58" s="210"/>
      <c r="M58" s="210"/>
      <c r="N58" s="210"/>
      <c r="O58" s="210"/>
      <c r="P58" s="209"/>
      <c r="Q58" s="209"/>
      <c r="R58" s="209"/>
      <c r="S58" s="209"/>
      <c r="U58" s="611"/>
    </row>
    <row r="59" spans="1:27" ht="15.75">
      <c r="A59" s="83"/>
      <c r="B59" s="1460">
        <v>2010</v>
      </c>
      <c r="C59" s="1460"/>
      <c r="D59" s="1460">
        <v>2011</v>
      </c>
      <c r="E59" s="1460"/>
      <c r="F59" s="1460" t="s">
        <v>1185</v>
      </c>
      <c r="G59" s="1460"/>
      <c r="H59" s="1464">
        <v>2012</v>
      </c>
      <c r="I59" s="1464"/>
      <c r="J59" s="1464" t="s">
        <v>2325</v>
      </c>
      <c r="K59" s="1464"/>
      <c r="L59" s="1464" t="s">
        <v>2913</v>
      </c>
      <c r="M59" s="1464"/>
      <c r="N59" s="1464" t="s">
        <v>3553</v>
      </c>
      <c r="O59" s="1464"/>
      <c r="P59" s="1464" t="s">
        <v>4165</v>
      </c>
      <c r="Q59" s="1464"/>
      <c r="R59" s="1464" t="s">
        <v>4674</v>
      </c>
      <c r="S59" s="1464"/>
      <c r="T59" s="1460" t="s">
        <v>4675</v>
      </c>
      <c r="U59" s="1463"/>
      <c r="V59" s="1464" t="s">
        <v>5846</v>
      </c>
      <c r="W59" s="1464"/>
      <c r="X59" s="1464" t="s">
        <v>6494</v>
      </c>
      <c r="Y59" s="1464"/>
      <c r="Z59" s="1472" t="s">
        <v>6914</v>
      </c>
      <c r="AA59" s="1472"/>
    </row>
    <row r="60" spans="1:27" ht="15.75">
      <c r="A60" s="83" t="s">
        <v>2326</v>
      </c>
      <c r="B60" s="781" t="s">
        <v>95</v>
      </c>
      <c r="C60" s="781" t="s">
        <v>96</v>
      </c>
      <c r="D60" s="781" t="s">
        <v>95</v>
      </c>
      <c r="E60" s="781" t="s">
        <v>96</v>
      </c>
      <c r="F60" s="781" t="s">
        <v>95</v>
      </c>
      <c r="G60" s="781" t="s">
        <v>96</v>
      </c>
      <c r="H60" s="782" t="s">
        <v>95</v>
      </c>
      <c r="I60" s="782" t="s">
        <v>96</v>
      </c>
      <c r="J60" s="782" t="s">
        <v>95</v>
      </c>
      <c r="K60" s="782" t="s">
        <v>96</v>
      </c>
      <c r="L60" s="782" t="s">
        <v>95</v>
      </c>
      <c r="M60" s="782" t="s">
        <v>96</v>
      </c>
      <c r="N60" s="782" t="s">
        <v>95</v>
      </c>
      <c r="O60" s="782" t="s">
        <v>96</v>
      </c>
      <c r="P60" s="782" t="s">
        <v>95</v>
      </c>
      <c r="Q60" s="782" t="s">
        <v>96</v>
      </c>
      <c r="R60" s="782" t="s">
        <v>95</v>
      </c>
      <c r="S60" s="782" t="s">
        <v>96</v>
      </c>
      <c r="T60" s="1348" t="s">
        <v>95</v>
      </c>
      <c r="U60" s="1351" t="s">
        <v>96</v>
      </c>
      <c r="V60" s="1349" t="s">
        <v>95</v>
      </c>
      <c r="W60" s="1349" t="s">
        <v>96</v>
      </c>
      <c r="X60" s="1349" t="s">
        <v>95</v>
      </c>
      <c r="Y60" s="1349" t="s">
        <v>96</v>
      </c>
      <c r="Z60" s="785" t="s">
        <v>95</v>
      </c>
      <c r="AA60" s="785" t="s">
        <v>96</v>
      </c>
    </row>
    <row r="61" spans="1:27">
      <c r="A61" s="211" t="s">
        <v>2922</v>
      </c>
      <c r="B61" s="223">
        <v>0</v>
      </c>
      <c r="C61" s="912">
        <v>0</v>
      </c>
      <c r="D61" s="223">
        <v>0</v>
      </c>
      <c r="E61" s="912">
        <v>0</v>
      </c>
      <c r="F61" s="223">
        <v>0</v>
      </c>
      <c r="G61" s="912">
        <v>0</v>
      </c>
      <c r="H61" s="1078">
        <v>0</v>
      </c>
      <c r="I61" s="1077">
        <v>0</v>
      </c>
      <c r="J61" s="1078">
        <v>0</v>
      </c>
      <c r="K61" s="1077">
        <v>0</v>
      </c>
      <c r="L61" s="1078" t="s">
        <v>866</v>
      </c>
      <c r="M61" s="1077" t="s">
        <v>868</v>
      </c>
      <c r="N61" s="224" t="s">
        <v>866</v>
      </c>
      <c r="O61" s="224" t="s">
        <v>589</v>
      </c>
      <c r="P61" s="1048" t="s">
        <v>866</v>
      </c>
      <c r="Q61" s="884" t="s">
        <v>589</v>
      </c>
      <c r="R61" s="1048" t="s">
        <v>866</v>
      </c>
      <c r="S61" s="884" t="s">
        <v>589</v>
      </c>
      <c r="T61" s="610" t="s">
        <v>866</v>
      </c>
      <c r="U61" s="1013" t="s">
        <v>589</v>
      </c>
      <c r="V61" s="81" t="str">
        <f>[44]Questionnaire!C86</f>
        <v>COSMOTE</v>
      </c>
      <c r="W61" s="81" t="str">
        <f>[44]Questionnaire!D86</f>
        <v>Telecoms</v>
      </c>
      <c r="X61" s="81" t="str">
        <f>[13]Questionnaire!C140</f>
        <v>COSMOTE</v>
      </c>
      <c r="Y61" s="81" t="str">
        <f>[13]Questionnaire!D140</f>
        <v>Telecoms</v>
      </c>
      <c r="Z61" s="81" t="str">
        <f>[45]Questionnaire!C110</f>
        <v>COSMOTE</v>
      </c>
      <c r="AA61" s="81" t="str">
        <f>[45]Questionnaire!D110</f>
        <v>Telecoms</v>
      </c>
    </row>
    <row r="62" spans="1:27">
      <c r="A62" s="211" t="s">
        <v>2923</v>
      </c>
      <c r="B62" s="223">
        <v>0</v>
      </c>
      <c r="C62" s="912">
        <v>0</v>
      </c>
      <c r="D62" s="223">
        <v>0</v>
      </c>
      <c r="E62" s="912">
        <v>0</v>
      </c>
      <c r="F62" s="223">
        <v>0</v>
      </c>
      <c r="G62" s="912">
        <v>0</v>
      </c>
      <c r="H62" s="1078">
        <v>0</v>
      </c>
      <c r="I62" s="1077">
        <v>0</v>
      </c>
      <c r="J62" s="1078">
        <v>0</v>
      </c>
      <c r="K62" s="1077">
        <v>0</v>
      </c>
      <c r="L62" s="1078" t="s">
        <v>3221</v>
      </c>
      <c r="M62" s="1077" t="s">
        <v>869</v>
      </c>
      <c r="N62" s="224" t="s">
        <v>873</v>
      </c>
      <c r="O62" s="224" t="s">
        <v>589</v>
      </c>
      <c r="P62" s="1048" t="s">
        <v>873</v>
      </c>
      <c r="Q62" s="884" t="s">
        <v>589</v>
      </c>
      <c r="R62" s="1048" t="s">
        <v>873</v>
      </c>
      <c r="S62" s="884" t="s">
        <v>589</v>
      </c>
      <c r="T62" s="610" t="s">
        <v>873</v>
      </c>
      <c r="U62" s="1013" t="s">
        <v>589</v>
      </c>
      <c r="V62" s="81" t="str">
        <f>[44]Questionnaire!C87</f>
        <v>VODAFONE</v>
      </c>
      <c r="W62" s="81" t="str">
        <f>[44]Questionnaire!D87</f>
        <v>Telecoms</v>
      </c>
      <c r="X62" s="81" t="str">
        <f>[13]Questionnaire!C141</f>
        <v>VODAFONE</v>
      </c>
      <c r="Y62" s="81" t="str">
        <f>[13]Questionnaire!D141</f>
        <v>Telecoms</v>
      </c>
      <c r="Z62" s="81" t="str">
        <f>[45]Questionnaire!C111</f>
        <v>VODAFONE</v>
      </c>
      <c r="AA62" s="81" t="str">
        <f>[45]Questionnaire!D111</f>
        <v>Telecoms</v>
      </c>
    </row>
    <row r="63" spans="1:27" ht="30">
      <c r="A63" s="211" t="s">
        <v>2924</v>
      </c>
      <c r="B63" s="223">
        <v>0</v>
      </c>
      <c r="C63" s="912">
        <v>0</v>
      </c>
      <c r="D63" s="223">
        <v>0</v>
      </c>
      <c r="E63" s="912">
        <v>0</v>
      </c>
      <c r="F63" s="223">
        <v>0</v>
      </c>
      <c r="G63" s="912">
        <v>0</v>
      </c>
      <c r="H63" s="1078">
        <v>0</v>
      </c>
      <c r="I63" s="1077">
        <v>0</v>
      </c>
      <c r="J63" s="1078">
        <v>0</v>
      </c>
      <c r="K63" s="1077">
        <v>0</v>
      </c>
      <c r="L63" s="1078" t="s">
        <v>3222</v>
      </c>
      <c r="M63" s="1077" t="s">
        <v>757</v>
      </c>
      <c r="N63" s="224" t="s">
        <v>3706</v>
      </c>
      <c r="O63" s="224" t="s">
        <v>3707</v>
      </c>
      <c r="P63" s="1048" t="s">
        <v>4296</v>
      </c>
      <c r="Q63" s="884" t="s">
        <v>589</v>
      </c>
      <c r="R63" s="1048" t="s">
        <v>4296</v>
      </c>
      <c r="S63" s="884" t="s">
        <v>589</v>
      </c>
      <c r="T63" s="610" t="s">
        <v>4296</v>
      </c>
      <c r="U63" s="1013" t="s">
        <v>589</v>
      </c>
      <c r="V63" s="81" t="str">
        <f>[44]Questionnaire!C88</f>
        <v>CYTA</v>
      </c>
      <c r="W63" s="81" t="str">
        <f>[44]Questionnaire!D88</f>
        <v>Telecoms</v>
      </c>
      <c r="X63" s="81" t="str">
        <f>[13]Questionnaire!C142</f>
        <v>CYTA</v>
      </c>
      <c r="Y63" s="81" t="str">
        <f>[13]Questionnaire!D142</f>
        <v>Telecoms</v>
      </c>
      <c r="Z63" s="81" t="str">
        <f>[45]Questionnaire!C112</f>
        <v>CYTA</v>
      </c>
      <c r="AA63" s="81" t="str">
        <f>[45]Questionnaire!D112</f>
        <v>Telecoms</v>
      </c>
    </row>
    <row r="64" spans="1:27">
      <c r="A64" s="211" t="s">
        <v>2925</v>
      </c>
      <c r="B64" s="223">
        <v>0</v>
      </c>
      <c r="C64" s="912">
        <v>0</v>
      </c>
      <c r="D64" s="223">
        <v>0</v>
      </c>
      <c r="E64" s="912">
        <v>0</v>
      </c>
      <c r="F64" s="223">
        <v>0</v>
      </c>
      <c r="G64" s="912">
        <v>0</v>
      </c>
      <c r="H64" s="1078">
        <v>0</v>
      </c>
      <c r="I64" s="1077">
        <v>0</v>
      </c>
      <c r="J64" s="1078">
        <v>0</v>
      </c>
      <c r="K64" s="1077">
        <v>0</v>
      </c>
      <c r="L64" s="1078" t="s">
        <v>3223</v>
      </c>
      <c r="M64" s="1077" t="s">
        <v>1402</v>
      </c>
      <c r="N64" s="224" t="s">
        <v>3708</v>
      </c>
      <c r="O64" s="224" t="s">
        <v>589</v>
      </c>
      <c r="P64" s="1048" t="s">
        <v>3706</v>
      </c>
      <c r="Q64" s="884" t="s">
        <v>4297</v>
      </c>
      <c r="R64" s="1048" t="s">
        <v>5378</v>
      </c>
      <c r="S64" s="884" t="s">
        <v>4299</v>
      </c>
      <c r="T64" s="610" t="s">
        <v>872</v>
      </c>
      <c r="U64" s="1013" t="s">
        <v>4299</v>
      </c>
      <c r="V64" s="81" t="str">
        <f>[44]Questionnaire!C89</f>
        <v>AMVYX</v>
      </c>
      <c r="W64" s="81" t="str">
        <f>[44]Questionnaire!D89</f>
        <v>Alcohol Drinks</v>
      </c>
      <c r="X64" s="81" t="str">
        <f>[13]Questionnaire!C143</f>
        <v>NOVACINEMA</v>
      </c>
      <c r="Y64" s="81" t="str">
        <f>[13]Questionnaire!D143</f>
        <v>Pay TV</v>
      </c>
      <c r="Z64" s="81" t="str">
        <f>[45]Questionnaire!C113</f>
        <v>FORD</v>
      </c>
      <c r="AA64" s="81" t="str">
        <f>[45]Questionnaire!D113</f>
        <v>Auto</v>
      </c>
    </row>
    <row r="65" spans="1:27">
      <c r="A65" s="211" t="s">
        <v>2926</v>
      </c>
      <c r="B65" s="223">
        <v>0</v>
      </c>
      <c r="C65" s="912">
        <v>0</v>
      </c>
      <c r="D65" s="223">
        <v>0</v>
      </c>
      <c r="E65" s="912">
        <v>0</v>
      </c>
      <c r="F65" s="223">
        <v>0</v>
      </c>
      <c r="G65" s="912">
        <v>0</v>
      </c>
      <c r="H65" s="1078">
        <v>0</v>
      </c>
      <c r="I65" s="1077">
        <v>0</v>
      </c>
      <c r="J65" s="1078">
        <v>0</v>
      </c>
      <c r="K65" s="1077">
        <v>0</v>
      </c>
      <c r="L65" s="1078" t="s">
        <v>3224</v>
      </c>
      <c r="M65" s="1077" t="s">
        <v>794</v>
      </c>
      <c r="N65" s="224" t="s">
        <v>3222</v>
      </c>
      <c r="O65" s="224" t="s">
        <v>592</v>
      </c>
      <c r="P65" s="1048" t="s">
        <v>4298</v>
      </c>
      <c r="Q65" s="884" t="s">
        <v>4299</v>
      </c>
      <c r="R65" s="1048" t="s">
        <v>4298</v>
      </c>
      <c r="S65" s="884" t="s">
        <v>4299</v>
      </c>
      <c r="T65" s="610" t="s">
        <v>4298</v>
      </c>
      <c r="U65" s="1013" t="s">
        <v>4299</v>
      </c>
      <c r="V65" s="81" t="str">
        <f>[44]Questionnaire!C90</f>
        <v>NOVACINEMA</v>
      </c>
      <c r="W65" s="81" t="str">
        <f>[44]Questionnaire!D90</f>
        <v>Pay TV</v>
      </c>
      <c r="X65" s="81" t="str">
        <f>[13]Questionnaire!C144</f>
        <v>UNILEVER-ALGIDA</v>
      </c>
      <c r="Y65" s="81" t="str">
        <f>[13]Questionnaire!D144</f>
        <v>Ice Cream</v>
      </c>
      <c r="Z65" s="81" t="str">
        <f>[45]Questionnaire!C114</f>
        <v>L'OREAL</v>
      </c>
      <c r="AA65" s="81" t="str">
        <f>[45]Questionnaire!D114</f>
        <v>Cosmetics</v>
      </c>
    </row>
    <row r="66" spans="1:27">
      <c r="A66" s="211" t="s">
        <v>2927</v>
      </c>
      <c r="B66" s="223">
        <v>0</v>
      </c>
      <c r="C66" s="912">
        <v>0</v>
      </c>
      <c r="D66" s="223">
        <v>0</v>
      </c>
      <c r="E66" s="912">
        <v>0</v>
      </c>
      <c r="F66" s="223">
        <v>0</v>
      </c>
      <c r="G66" s="912">
        <v>0</v>
      </c>
      <c r="H66" s="1078">
        <v>0</v>
      </c>
      <c r="I66" s="1077">
        <v>0</v>
      </c>
      <c r="J66" s="1078">
        <v>0</v>
      </c>
      <c r="K66" s="1077">
        <v>0</v>
      </c>
      <c r="L66" s="1078">
        <v>0</v>
      </c>
      <c r="M66" s="1077">
        <v>0</v>
      </c>
      <c r="N66" s="224" t="s">
        <v>3709</v>
      </c>
      <c r="O66" s="224" t="s">
        <v>147</v>
      </c>
      <c r="P66" s="1048" t="s">
        <v>3708</v>
      </c>
      <c r="Q66" s="884" t="s">
        <v>589</v>
      </c>
      <c r="R66" s="1048" t="s">
        <v>4740</v>
      </c>
      <c r="S66" s="884" t="s">
        <v>399</v>
      </c>
      <c r="T66" s="610" t="s">
        <v>867</v>
      </c>
      <c r="U66" s="1013" t="s">
        <v>593</v>
      </c>
      <c r="V66" s="81" t="str">
        <f>[44]Questionnaire!C91</f>
        <v>UNILEVER-MAGIC</v>
      </c>
      <c r="W66" s="81" t="str">
        <f>[44]Questionnaire!D91</f>
        <v>Ice Creams</v>
      </c>
      <c r="X66" s="81" t="str">
        <f>[13]Questionnaire!C145</f>
        <v>COCA COLA</v>
      </c>
      <c r="Y66" s="81" t="str">
        <f>[13]Questionnaire!D145</f>
        <v>Non-Alcoholic Beverages</v>
      </c>
      <c r="Z66" s="81" t="str">
        <f>[45]Questionnaire!C115</f>
        <v>ALPHA BANK</v>
      </c>
      <c r="AA66" s="81" t="str">
        <f>[45]Questionnaire!D115</f>
        <v>Banking-Finance</v>
      </c>
    </row>
    <row r="67" spans="1:27">
      <c r="A67" s="211" t="s">
        <v>2928</v>
      </c>
      <c r="B67" s="223">
        <v>0</v>
      </c>
      <c r="C67" s="912">
        <v>0</v>
      </c>
      <c r="D67" s="223">
        <v>0</v>
      </c>
      <c r="E67" s="912">
        <v>0</v>
      </c>
      <c r="F67" s="223">
        <v>0</v>
      </c>
      <c r="G67" s="912">
        <v>0</v>
      </c>
      <c r="H67" s="1078">
        <v>0</v>
      </c>
      <c r="I67" s="1077">
        <v>0</v>
      </c>
      <c r="J67" s="1078">
        <v>0</v>
      </c>
      <c r="K67" s="1077">
        <v>0</v>
      </c>
      <c r="L67" s="1078">
        <v>0</v>
      </c>
      <c r="M67" s="1077">
        <v>0</v>
      </c>
      <c r="N67" s="224" t="s">
        <v>3223</v>
      </c>
      <c r="O67" s="224" t="s">
        <v>147</v>
      </c>
      <c r="P67" s="1048" t="s">
        <v>3709</v>
      </c>
      <c r="Q67" s="884" t="s">
        <v>147</v>
      </c>
      <c r="R67" s="1048" t="s">
        <v>5379</v>
      </c>
      <c r="S67" s="884" t="s">
        <v>5380</v>
      </c>
      <c r="T67" s="610" t="s">
        <v>4740</v>
      </c>
      <c r="U67" s="1013" t="s">
        <v>399</v>
      </c>
      <c r="V67" s="81" t="str">
        <f>[44]Questionnaire!C92</f>
        <v>COCA COLA</v>
      </c>
      <c r="W67" s="81" t="str">
        <f>[44]Questionnaire!D92</f>
        <v>Refreshments</v>
      </c>
      <c r="X67" s="81" t="str">
        <f>[13]Questionnaire!C146</f>
        <v>AROMCA</v>
      </c>
      <c r="Y67" s="81" t="str">
        <f>[13]Questionnaire!D146</f>
        <v>Fragrance</v>
      </c>
      <c r="Z67" s="81" t="str">
        <f>[45]Questionnaire!C116</f>
        <v>Name</v>
      </c>
      <c r="AA67" s="81" t="str">
        <f>[45]Questionnaire!D116</f>
        <v>Industry</v>
      </c>
    </row>
    <row r="68" spans="1:27">
      <c r="A68" s="211" t="s">
        <v>2929</v>
      </c>
      <c r="B68" s="223">
        <v>0</v>
      </c>
      <c r="C68" s="912">
        <v>0</v>
      </c>
      <c r="D68" s="223">
        <v>0</v>
      </c>
      <c r="E68" s="912">
        <v>0</v>
      </c>
      <c r="F68" s="223">
        <v>0</v>
      </c>
      <c r="G68" s="912">
        <v>0</v>
      </c>
      <c r="H68" s="1078">
        <v>0</v>
      </c>
      <c r="I68" s="1077">
        <v>0</v>
      </c>
      <c r="J68" s="1078">
        <v>0</v>
      </c>
      <c r="K68" s="1077">
        <v>0</v>
      </c>
      <c r="L68" s="1078">
        <v>0</v>
      </c>
      <c r="M68" s="1077">
        <v>0</v>
      </c>
      <c r="N68" s="223">
        <v>0</v>
      </c>
      <c r="O68" s="223">
        <v>0</v>
      </c>
      <c r="P68" s="1048" t="s">
        <v>3223</v>
      </c>
      <c r="Q68" s="884" t="s">
        <v>147</v>
      </c>
      <c r="R68" s="1048" t="s">
        <v>867</v>
      </c>
      <c r="S68" s="884" t="s">
        <v>593</v>
      </c>
      <c r="T68" s="610" t="s">
        <v>3708</v>
      </c>
      <c r="U68" s="1013" t="s">
        <v>4420</v>
      </c>
      <c r="V68" s="81" t="str">
        <f>[44]Questionnaire!C93</f>
        <v>Name</v>
      </c>
      <c r="W68" s="81" t="str">
        <f>[44]Questionnaire!D93</f>
        <v>Industry</v>
      </c>
      <c r="X68" s="81" t="str">
        <f>[13]Questionnaire!C147</f>
        <v>NESTLE</v>
      </c>
      <c r="Y68" s="81" t="str">
        <f>[13]Questionnaire!D147</f>
        <v>Food &amp; Beverage</v>
      </c>
      <c r="Z68" s="81" t="str">
        <f>[45]Questionnaire!C117</f>
        <v>Name</v>
      </c>
      <c r="AA68" s="81" t="str">
        <f>[45]Questionnaire!D117</f>
        <v>Industry</v>
      </c>
    </row>
    <row r="69" spans="1:27">
      <c r="A69" s="211" t="s">
        <v>2930</v>
      </c>
      <c r="B69" s="223">
        <v>0</v>
      </c>
      <c r="C69" s="912">
        <v>0</v>
      </c>
      <c r="D69" s="223">
        <v>0</v>
      </c>
      <c r="E69" s="912">
        <v>0</v>
      </c>
      <c r="F69" s="223">
        <v>0</v>
      </c>
      <c r="G69" s="912">
        <v>0</v>
      </c>
      <c r="H69" s="1078">
        <v>0</v>
      </c>
      <c r="I69" s="1077">
        <v>0</v>
      </c>
      <c r="J69" s="1078">
        <v>0</v>
      </c>
      <c r="K69" s="1077">
        <v>0</v>
      </c>
      <c r="L69" s="1078">
        <v>0</v>
      </c>
      <c r="M69" s="1077">
        <v>0</v>
      </c>
      <c r="N69" s="223">
        <v>0</v>
      </c>
      <c r="O69" s="223">
        <v>0</v>
      </c>
      <c r="P69" s="1048" t="s">
        <v>4300</v>
      </c>
      <c r="Q69" s="884" t="s">
        <v>258</v>
      </c>
      <c r="R69" s="1048" t="s">
        <v>5381</v>
      </c>
      <c r="S69" s="884" t="s">
        <v>436</v>
      </c>
      <c r="T69" s="610" t="s">
        <v>1050</v>
      </c>
      <c r="U69" s="1013" t="s">
        <v>355</v>
      </c>
      <c r="V69" s="81" t="str">
        <f>[44]Questionnaire!C94</f>
        <v>Name</v>
      </c>
      <c r="W69" s="81" t="str">
        <f>[44]Questionnaire!D94</f>
        <v>Industry</v>
      </c>
      <c r="X69" s="81" t="str">
        <f>[13]Questionnaire!C148</f>
        <v>Name</v>
      </c>
      <c r="Y69" s="81" t="str">
        <f>[13]Questionnaire!D148</f>
        <v>Industry</v>
      </c>
      <c r="Z69" s="81" t="str">
        <f>[45]Questionnaire!C118</f>
        <v>Name</v>
      </c>
      <c r="AA69" s="81" t="str">
        <f>[45]Questionnaire!D118</f>
        <v>Industry</v>
      </c>
    </row>
    <row r="70" spans="1:27">
      <c r="A70" s="211" t="s">
        <v>2931</v>
      </c>
      <c r="B70" s="223">
        <v>0</v>
      </c>
      <c r="C70" s="912">
        <v>0</v>
      </c>
      <c r="D70" s="223">
        <v>0</v>
      </c>
      <c r="E70" s="912">
        <v>0</v>
      </c>
      <c r="F70" s="223">
        <v>0</v>
      </c>
      <c r="G70" s="912">
        <v>0</v>
      </c>
      <c r="H70" s="1078">
        <v>0</v>
      </c>
      <c r="I70" s="1077">
        <v>0</v>
      </c>
      <c r="J70" s="1078">
        <v>0</v>
      </c>
      <c r="K70" s="1077">
        <v>0</v>
      </c>
      <c r="L70" s="1078">
        <v>0</v>
      </c>
      <c r="M70" s="1077">
        <v>0</v>
      </c>
      <c r="N70" s="223">
        <v>0</v>
      </c>
      <c r="O70" s="223">
        <v>0</v>
      </c>
      <c r="P70" s="1048" t="s">
        <v>4301</v>
      </c>
      <c r="Q70" s="884" t="s">
        <v>4302</v>
      </c>
      <c r="R70" s="1048" t="s">
        <v>5382</v>
      </c>
      <c r="S70" s="884" t="s">
        <v>239</v>
      </c>
      <c r="T70" s="610" t="s">
        <v>4300</v>
      </c>
      <c r="U70" s="1013" t="s">
        <v>258</v>
      </c>
      <c r="V70" s="81" t="str">
        <f>[44]Questionnaire!C95</f>
        <v>Name</v>
      </c>
      <c r="W70" s="81" t="str">
        <f>[44]Questionnaire!D95</f>
        <v>Industry</v>
      </c>
      <c r="X70" s="81" t="str">
        <f>[13]Questionnaire!C149</f>
        <v>Name</v>
      </c>
      <c r="Y70" s="81" t="str">
        <f>[13]Questionnaire!D149</f>
        <v>Industry</v>
      </c>
      <c r="Z70" s="81" t="str">
        <f>[45]Questionnaire!C119</f>
        <v>Name</v>
      </c>
      <c r="AA70" s="81" t="str">
        <f>[45]Questionnaire!D119</f>
        <v>Industry</v>
      </c>
    </row>
    <row r="71" spans="1:27">
      <c r="A71" s="208"/>
      <c r="B71" s="209"/>
      <c r="C71" s="209"/>
      <c r="D71" s="209"/>
      <c r="E71" s="209"/>
      <c r="F71" s="209"/>
      <c r="G71" s="209"/>
      <c r="H71" s="210"/>
      <c r="I71" s="210"/>
      <c r="J71" s="210"/>
      <c r="K71" s="210"/>
      <c r="L71" s="1079"/>
      <c r="M71" s="1079"/>
      <c r="N71" s="210"/>
      <c r="O71" s="210"/>
      <c r="P71" s="102"/>
      <c r="Q71" s="102"/>
      <c r="R71" s="102"/>
      <c r="S71" s="102"/>
      <c r="T71" s="611"/>
      <c r="U71" s="611"/>
    </row>
    <row r="72" spans="1:27">
      <c r="A72" s="208"/>
      <c r="B72" s="222"/>
      <c r="C72" s="209"/>
      <c r="D72" s="209"/>
      <c r="E72" s="209"/>
      <c r="F72" s="209"/>
      <c r="G72" s="209"/>
      <c r="H72" s="210"/>
      <c r="I72" s="210"/>
      <c r="J72" s="210"/>
      <c r="K72" s="210"/>
      <c r="L72" s="1079"/>
      <c r="M72" s="1079"/>
      <c r="N72" s="210"/>
      <c r="O72" s="210"/>
      <c r="P72" s="102"/>
      <c r="Q72" s="102"/>
      <c r="R72" s="102"/>
      <c r="S72" s="102"/>
      <c r="T72" s="611"/>
      <c r="U72" s="611"/>
    </row>
    <row r="73" spans="1:27" ht="15.75">
      <c r="A73" s="83"/>
      <c r="B73" s="1460">
        <v>2010</v>
      </c>
      <c r="C73" s="1460"/>
      <c r="D73" s="1460">
        <v>2011</v>
      </c>
      <c r="E73" s="1460"/>
      <c r="F73" s="1460" t="s">
        <v>1185</v>
      </c>
      <c r="G73" s="1460"/>
      <c r="H73" s="1464">
        <v>2012</v>
      </c>
      <c r="I73" s="1464"/>
      <c r="J73" s="1464" t="s">
        <v>2325</v>
      </c>
      <c r="K73" s="1464"/>
      <c r="L73" s="1464" t="s">
        <v>2913</v>
      </c>
      <c r="M73" s="1464"/>
      <c r="N73" s="1464" t="s">
        <v>3553</v>
      </c>
      <c r="O73" s="1464"/>
      <c r="P73" s="1464" t="s">
        <v>4165</v>
      </c>
      <c r="Q73" s="1464"/>
      <c r="R73" s="1464" t="s">
        <v>4674</v>
      </c>
      <c r="S73" s="1464"/>
      <c r="T73" s="1460" t="s">
        <v>4675</v>
      </c>
      <c r="U73" s="1463"/>
      <c r="V73" s="1464" t="s">
        <v>5846</v>
      </c>
      <c r="W73" s="1464"/>
      <c r="X73" s="1464" t="s">
        <v>6494</v>
      </c>
      <c r="Y73" s="1464"/>
      <c r="Z73" s="1472" t="s">
        <v>6914</v>
      </c>
      <c r="AA73" s="1472"/>
    </row>
    <row r="74" spans="1:27" ht="15.75">
      <c r="A74" s="83" t="s">
        <v>68</v>
      </c>
      <c r="B74" s="781" t="s">
        <v>95</v>
      </c>
      <c r="C74" s="781" t="s">
        <v>96</v>
      </c>
      <c r="D74" s="781" t="s">
        <v>95</v>
      </c>
      <c r="E74" s="781" t="s">
        <v>96</v>
      </c>
      <c r="F74" s="781" t="s">
        <v>95</v>
      </c>
      <c r="G74" s="781" t="s">
        <v>96</v>
      </c>
      <c r="H74" s="782" t="s">
        <v>95</v>
      </c>
      <c r="I74" s="782" t="s">
        <v>96</v>
      </c>
      <c r="J74" s="782" t="s">
        <v>95</v>
      </c>
      <c r="K74" s="782" t="s">
        <v>96</v>
      </c>
      <c r="L74" s="782" t="s">
        <v>95</v>
      </c>
      <c r="M74" s="782" t="s">
        <v>96</v>
      </c>
      <c r="N74" s="782" t="s">
        <v>95</v>
      </c>
      <c r="O74" s="782" t="s">
        <v>96</v>
      </c>
      <c r="P74" s="782" t="s">
        <v>95</v>
      </c>
      <c r="Q74" s="782" t="s">
        <v>96</v>
      </c>
      <c r="R74" s="782" t="s">
        <v>95</v>
      </c>
      <c r="S74" s="782" t="s">
        <v>96</v>
      </c>
      <c r="T74" s="1348" t="s">
        <v>95</v>
      </c>
      <c r="U74" s="1351" t="s">
        <v>96</v>
      </c>
      <c r="V74" s="1349" t="s">
        <v>95</v>
      </c>
      <c r="W74" s="1349" t="s">
        <v>96</v>
      </c>
      <c r="X74" s="1349" t="s">
        <v>95</v>
      </c>
      <c r="Y74" s="1349" t="s">
        <v>96</v>
      </c>
      <c r="Z74" s="785" t="s">
        <v>95</v>
      </c>
      <c r="AA74" s="785" t="s">
        <v>96</v>
      </c>
    </row>
    <row r="75" spans="1:27">
      <c r="A75" s="211" t="s">
        <v>2922</v>
      </c>
      <c r="B75" s="223" t="s">
        <v>583</v>
      </c>
      <c r="C75" s="912" t="s">
        <v>589</v>
      </c>
      <c r="D75" s="223" t="s">
        <v>866</v>
      </c>
      <c r="E75" s="912" t="s">
        <v>868</v>
      </c>
      <c r="F75" s="223" t="s">
        <v>866</v>
      </c>
      <c r="G75" s="912" t="s">
        <v>868</v>
      </c>
      <c r="H75" s="1078" t="s">
        <v>866</v>
      </c>
      <c r="I75" s="1077" t="s">
        <v>868</v>
      </c>
      <c r="J75" s="1078" t="s">
        <v>866</v>
      </c>
      <c r="K75" s="1077" t="s">
        <v>868</v>
      </c>
      <c r="L75" s="1078" t="s">
        <v>866</v>
      </c>
      <c r="M75" s="1077" t="s">
        <v>589</v>
      </c>
      <c r="N75" s="1078" t="s">
        <v>866</v>
      </c>
      <c r="O75" s="1077" t="s">
        <v>589</v>
      </c>
      <c r="P75" s="1078" t="s">
        <v>866</v>
      </c>
      <c r="Q75" s="1077" t="s">
        <v>589</v>
      </c>
      <c r="R75" s="1078" t="s">
        <v>866</v>
      </c>
      <c r="S75" s="1077" t="s">
        <v>589</v>
      </c>
      <c r="T75" s="610" t="s">
        <v>866</v>
      </c>
      <c r="U75" s="1013" t="s">
        <v>589</v>
      </c>
      <c r="V75" s="81" t="str">
        <f>[44]Questionnaire!C103</f>
        <v>COSMOTE</v>
      </c>
      <c r="W75" s="81" t="str">
        <f>[44]Questionnaire!D103</f>
        <v>Telecoms</v>
      </c>
      <c r="X75" s="81" t="str">
        <f>[13]Questionnaire!C157</f>
        <v>COSMOTE</v>
      </c>
      <c r="Y75" s="81" t="str">
        <f>[13]Questionnaire!D157</f>
        <v>Telecoms</v>
      </c>
      <c r="Z75" s="81" t="str">
        <f>[45]Questionnaire!C133</f>
        <v>COSMOTE</v>
      </c>
      <c r="AA75" s="81" t="str">
        <f>[45]Questionnaire!D133</f>
        <v>Telecoms</v>
      </c>
    </row>
    <row r="76" spans="1:27">
      <c r="A76" s="211" t="s">
        <v>2923</v>
      </c>
      <c r="B76" s="223" t="s">
        <v>584</v>
      </c>
      <c r="C76" s="912" t="s">
        <v>590</v>
      </c>
      <c r="D76" s="223" t="s">
        <v>171</v>
      </c>
      <c r="E76" s="912" t="s">
        <v>868</v>
      </c>
      <c r="F76" s="223" t="s">
        <v>883</v>
      </c>
      <c r="G76" s="912" t="s">
        <v>868</v>
      </c>
      <c r="H76" s="1078" t="s">
        <v>883</v>
      </c>
      <c r="I76" s="1077" t="s">
        <v>868</v>
      </c>
      <c r="J76" s="1078" t="s">
        <v>1569</v>
      </c>
      <c r="K76" s="1077" t="s">
        <v>875</v>
      </c>
      <c r="L76" s="1078" t="s">
        <v>1569</v>
      </c>
      <c r="M76" s="1077" t="s">
        <v>1951</v>
      </c>
      <c r="N76" s="1078" t="s">
        <v>1569</v>
      </c>
      <c r="O76" s="1077" t="s">
        <v>1951</v>
      </c>
      <c r="P76" s="1078" t="s">
        <v>1569</v>
      </c>
      <c r="Q76" s="1077" t="s">
        <v>1951</v>
      </c>
      <c r="R76" s="1078" t="s">
        <v>4305</v>
      </c>
      <c r="S76" s="1077" t="s">
        <v>249</v>
      </c>
      <c r="T76" s="610" t="s">
        <v>4943</v>
      </c>
      <c r="U76" s="1013" t="s">
        <v>399</v>
      </c>
      <c r="V76" s="81" t="str">
        <f>[44]Questionnaire!C104</f>
        <v>GROUPAMA</v>
      </c>
      <c r="W76" s="81" t="str">
        <f>[44]Questionnaire!D104</f>
        <v>Insurance</v>
      </c>
      <c r="X76" s="81" t="str">
        <f>[13]Questionnaire!C158</f>
        <v>COCA COLA</v>
      </c>
      <c r="Y76" s="81" t="str">
        <f>[13]Questionnaire!D158</f>
        <v>Non-Alcoholic Beverages</v>
      </c>
      <c r="Z76" s="81" t="str">
        <f>[45]Questionnaire!C134</f>
        <v>NATIONAL BANK</v>
      </c>
      <c r="AA76" s="81" t="str">
        <f>[45]Questionnaire!D134</f>
        <v>Banking-Finance</v>
      </c>
    </row>
    <row r="77" spans="1:27">
      <c r="A77" s="211" t="s">
        <v>2924</v>
      </c>
      <c r="B77" s="223" t="s">
        <v>585</v>
      </c>
      <c r="C77" s="912" t="s">
        <v>550</v>
      </c>
      <c r="D77" s="223" t="s">
        <v>872</v>
      </c>
      <c r="E77" s="912" t="s">
        <v>757</v>
      </c>
      <c r="F77" s="223" t="s">
        <v>874</v>
      </c>
      <c r="G77" s="912" t="s">
        <v>875</v>
      </c>
      <c r="H77" s="1078" t="s">
        <v>1569</v>
      </c>
      <c r="I77" s="1077" t="s">
        <v>875</v>
      </c>
      <c r="J77" s="1078" t="s">
        <v>1570</v>
      </c>
      <c r="K77" s="1077" t="s">
        <v>1571</v>
      </c>
      <c r="L77" s="1078" t="s">
        <v>1570</v>
      </c>
      <c r="M77" s="1077" t="s">
        <v>1071</v>
      </c>
      <c r="N77" s="1078" t="s">
        <v>867</v>
      </c>
      <c r="O77" s="1077" t="s">
        <v>593</v>
      </c>
      <c r="P77" s="1078" t="s">
        <v>171</v>
      </c>
      <c r="Q77" s="1077" t="s">
        <v>589</v>
      </c>
      <c r="R77" s="1078" t="s">
        <v>4943</v>
      </c>
      <c r="S77" s="1077" t="s">
        <v>399</v>
      </c>
      <c r="T77" s="610" t="s">
        <v>1572</v>
      </c>
      <c r="U77" s="1013" t="s">
        <v>1955</v>
      </c>
      <c r="V77" s="81" t="str">
        <f>[44]Questionnaire!C105</f>
        <v>PAPADOPOULOU</v>
      </c>
      <c r="W77" s="81" t="str">
        <f>[44]Questionnaire!D105</f>
        <v>Snack Foods/Biscuits</v>
      </c>
      <c r="X77" s="81" t="str">
        <f>[13]Questionnaire!C159</f>
        <v>MASTERCARD</v>
      </c>
      <c r="Y77" s="81" t="str">
        <f>[13]Questionnaire!D159</f>
        <v>Banking</v>
      </c>
      <c r="Z77" s="81" t="str">
        <f>[45]Questionnaire!C135</f>
        <v>SAMSUNG</v>
      </c>
      <c r="AA77" s="81" t="str">
        <f>[45]Questionnaire!D135</f>
        <v>Consumer Electronics</v>
      </c>
    </row>
    <row r="78" spans="1:27">
      <c r="A78" s="211" t="s">
        <v>2925</v>
      </c>
      <c r="B78" s="223" t="s">
        <v>170</v>
      </c>
      <c r="C78" s="912" t="s">
        <v>591</v>
      </c>
      <c r="D78" s="223" t="s">
        <v>874</v>
      </c>
      <c r="E78" s="912" t="s">
        <v>875</v>
      </c>
      <c r="F78" s="223" t="s">
        <v>1291</v>
      </c>
      <c r="G78" s="912" t="s">
        <v>1292</v>
      </c>
      <c r="H78" s="1078" t="s">
        <v>1570</v>
      </c>
      <c r="I78" s="1077" t="s">
        <v>1571</v>
      </c>
      <c r="J78" s="1078" t="s">
        <v>883</v>
      </c>
      <c r="K78" s="1077" t="s">
        <v>868</v>
      </c>
      <c r="L78" s="1078" t="s">
        <v>2835</v>
      </c>
      <c r="M78" s="1077" t="s">
        <v>593</v>
      </c>
      <c r="N78" s="1078" t="s">
        <v>171</v>
      </c>
      <c r="O78" s="1077" t="s">
        <v>589</v>
      </c>
      <c r="P78" s="1078" t="s">
        <v>2835</v>
      </c>
      <c r="Q78" s="1077" t="s">
        <v>593</v>
      </c>
      <c r="R78" s="1078" t="s">
        <v>1569</v>
      </c>
      <c r="S78" s="1077" t="s">
        <v>1951</v>
      </c>
      <c r="T78" s="610" t="s">
        <v>878</v>
      </c>
      <c r="U78" s="1013" t="s">
        <v>5385</v>
      </c>
      <c r="V78" s="81" t="str">
        <f>[44]Questionnaire!C106</f>
        <v>MASTERCARD</v>
      </c>
      <c r="W78" s="81" t="str">
        <f>[44]Questionnaire!D106</f>
        <v>Banking</v>
      </c>
      <c r="X78" s="81" t="str">
        <f>[13]Questionnaire!C160</f>
        <v>ALPHA BANK</v>
      </c>
      <c r="Y78" s="81" t="str">
        <f>[13]Questionnaire!D160</f>
        <v>Banks</v>
      </c>
      <c r="Z78" s="81" t="str">
        <f>[45]Questionnaire!C136</f>
        <v>COCA COLA</v>
      </c>
      <c r="AA78" s="81" t="str">
        <f>[45]Questionnaire!D136</f>
        <v>Non-Alcoholic Beverages</v>
      </c>
    </row>
    <row r="79" spans="1:27" ht="30">
      <c r="A79" s="211" t="s">
        <v>2926</v>
      </c>
      <c r="B79" s="223" t="s">
        <v>312</v>
      </c>
      <c r="C79" s="912" t="s">
        <v>589</v>
      </c>
      <c r="D79" s="223" t="s">
        <v>867</v>
      </c>
      <c r="E79" s="912" t="s">
        <v>869</v>
      </c>
      <c r="F79" s="223" t="s">
        <v>876</v>
      </c>
      <c r="G79" s="912" t="s">
        <v>877</v>
      </c>
      <c r="H79" s="1078" t="s">
        <v>873</v>
      </c>
      <c r="I79" s="1077" t="s">
        <v>868</v>
      </c>
      <c r="J79" s="1078" t="s">
        <v>873</v>
      </c>
      <c r="K79" s="1077" t="s">
        <v>868</v>
      </c>
      <c r="L79" s="1078" t="s">
        <v>2834</v>
      </c>
      <c r="M79" s="1077" t="s">
        <v>275</v>
      </c>
      <c r="N79" s="1078" t="s">
        <v>1570</v>
      </c>
      <c r="O79" s="1077" t="s">
        <v>1071</v>
      </c>
      <c r="P79" s="1078" t="s">
        <v>4304</v>
      </c>
      <c r="Q79" s="1077" t="s">
        <v>3225</v>
      </c>
      <c r="R79" s="1078" t="s">
        <v>1572</v>
      </c>
      <c r="S79" s="1077" t="s">
        <v>5383</v>
      </c>
      <c r="T79" s="610" t="s">
        <v>876</v>
      </c>
      <c r="U79" s="1013" t="s">
        <v>4944</v>
      </c>
      <c r="V79" s="81" t="str">
        <f>[44]Questionnaire!C107</f>
        <v>AEGEAN AIRLINES</v>
      </c>
      <c r="W79" s="81" t="str">
        <f>[44]Questionnaire!D107</f>
        <v>Airlines</v>
      </c>
      <c r="X79" s="81" t="str">
        <f>[13]Questionnaire!C161</f>
        <v>NESTLE</v>
      </c>
      <c r="Y79" s="81" t="str">
        <f>[13]Questionnaire!D161</f>
        <v>Food &amp; Beverage</v>
      </c>
      <c r="Z79" s="81" t="str">
        <f>[45]Questionnaire!C137</f>
        <v>ALPHA BANK</v>
      </c>
      <c r="AA79" s="81" t="str">
        <f>[45]Questionnaire!D137</f>
        <v>Banking-Finance</v>
      </c>
    </row>
    <row r="80" spans="1:27" ht="30">
      <c r="A80" s="211" t="s">
        <v>2927</v>
      </c>
      <c r="B80" s="223" t="s">
        <v>586</v>
      </c>
      <c r="C80" s="912" t="s">
        <v>592</v>
      </c>
      <c r="D80" s="223" t="s">
        <v>876</v>
      </c>
      <c r="E80" s="912" t="s">
        <v>877</v>
      </c>
      <c r="F80" s="223" t="s">
        <v>1293</v>
      </c>
      <c r="G80" s="912" t="s">
        <v>1292</v>
      </c>
      <c r="H80" s="1078" t="s">
        <v>171</v>
      </c>
      <c r="I80" s="1077" t="s">
        <v>868</v>
      </c>
      <c r="J80" s="1078" t="s">
        <v>878</v>
      </c>
      <c r="K80" s="1077" t="s">
        <v>879</v>
      </c>
      <c r="L80" s="1078" t="s">
        <v>1572</v>
      </c>
      <c r="M80" s="1077" t="s">
        <v>3225</v>
      </c>
      <c r="N80" s="1078" t="s">
        <v>3710</v>
      </c>
      <c r="O80" s="1077" t="s">
        <v>589</v>
      </c>
      <c r="P80" s="1078" t="s">
        <v>4305</v>
      </c>
      <c r="Q80" s="1077" t="s">
        <v>249</v>
      </c>
      <c r="R80" s="1078" t="s">
        <v>2834</v>
      </c>
      <c r="S80" s="1077" t="s">
        <v>960</v>
      </c>
      <c r="T80" s="610" t="s">
        <v>4305</v>
      </c>
      <c r="U80" s="1013" t="s">
        <v>4945</v>
      </c>
      <c r="V80" s="81" t="str">
        <f>[44]Questionnaire!C108</f>
        <v>UNILEVER</v>
      </c>
      <c r="W80" s="81" t="str">
        <f>[44]Questionnaire!D108</f>
        <v>Consumer Goods</v>
      </c>
      <c r="X80" s="81" t="str">
        <f>[13]Questionnaire!C162</f>
        <v>FAGE</v>
      </c>
      <c r="Y80" s="81" t="str">
        <f>[13]Questionnaire!D162</f>
        <v>Dairy Products</v>
      </c>
      <c r="Z80" s="81" t="str">
        <f>[45]Questionnaire!C138</f>
        <v>ADIDAS</v>
      </c>
      <c r="AA80" s="81" t="str">
        <f>[45]Questionnaire!D138</f>
        <v>Sportswear</v>
      </c>
    </row>
    <row r="81" spans="1:27">
      <c r="A81" s="211" t="s">
        <v>2928</v>
      </c>
      <c r="B81" s="223" t="s">
        <v>325</v>
      </c>
      <c r="C81" s="912" t="s">
        <v>593</v>
      </c>
      <c r="D81" s="223" t="s">
        <v>878</v>
      </c>
      <c r="E81" s="912" t="s">
        <v>879</v>
      </c>
      <c r="F81" s="223" t="s">
        <v>873</v>
      </c>
      <c r="G81" s="912" t="s">
        <v>868</v>
      </c>
      <c r="H81" s="1078" t="s">
        <v>867</v>
      </c>
      <c r="I81" s="1077" t="s">
        <v>869</v>
      </c>
      <c r="J81" s="1078" t="s">
        <v>2834</v>
      </c>
      <c r="K81" s="1077" t="s">
        <v>837</v>
      </c>
      <c r="L81" s="1078" t="s">
        <v>883</v>
      </c>
      <c r="M81" s="1077" t="s">
        <v>589</v>
      </c>
      <c r="N81" s="1078" t="s">
        <v>3711</v>
      </c>
      <c r="O81" s="1077" t="s">
        <v>3050</v>
      </c>
      <c r="P81" s="1078" t="s">
        <v>878</v>
      </c>
      <c r="Q81" s="1077" t="s">
        <v>594</v>
      </c>
      <c r="R81" s="1078" t="s">
        <v>3651</v>
      </c>
      <c r="S81" s="1077" t="s">
        <v>147</v>
      </c>
      <c r="T81" s="610" t="s">
        <v>1569</v>
      </c>
      <c r="U81" s="1013" t="s">
        <v>1951</v>
      </c>
      <c r="V81" s="81" t="str">
        <f>[44]Questionnaire!C109</f>
        <v>FAGE</v>
      </c>
      <c r="W81" s="81" t="str">
        <f>[44]Questionnaire!D109</f>
        <v>Dairy Products</v>
      </c>
      <c r="X81" s="81" t="str">
        <f>[13]Questionnaire!C163</f>
        <v>PAPADOPOULOU</v>
      </c>
      <c r="Y81" s="81" t="str">
        <f>[13]Questionnaire!D163</f>
        <v>Confectionery-Snacks</v>
      </c>
      <c r="Z81" s="81" t="str">
        <f>[45]Questionnaire!C139</f>
        <v>RED BULL</v>
      </c>
      <c r="AA81" s="81" t="str">
        <f>[45]Questionnaire!D139</f>
        <v>Energy Drinks</v>
      </c>
    </row>
    <row r="82" spans="1:27" ht="30">
      <c r="A82" s="211" t="s">
        <v>2929</v>
      </c>
      <c r="B82" s="223" t="s">
        <v>240</v>
      </c>
      <c r="C82" s="912" t="s">
        <v>147</v>
      </c>
      <c r="D82" s="223" t="s">
        <v>880</v>
      </c>
      <c r="E82" s="912" t="s">
        <v>881</v>
      </c>
      <c r="F82" s="223" t="s">
        <v>1294</v>
      </c>
      <c r="G82" s="912" t="s">
        <v>786</v>
      </c>
      <c r="H82" s="1078" t="s">
        <v>1572</v>
      </c>
      <c r="I82" s="1077" t="s">
        <v>1573</v>
      </c>
      <c r="J82" s="1078" t="s">
        <v>1572</v>
      </c>
      <c r="K82" s="1077" t="s">
        <v>1573</v>
      </c>
      <c r="L82" s="1078" t="s">
        <v>878</v>
      </c>
      <c r="M82" s="1077" t="s">
        <v>594</v>
      </c>
      <c r="N82" s="1078" t="s">
        <v>3712</v>
      </c>
      <c r="O82" s="1077" t="s">
        <v>194</v>
      </c>
      <c r="P82" s="1078" t="s">
        <v>4306</v>
      </c>
      <c r="Q82" s="1077" t="s">
        <v>3050</v>
      </c>
      <c r="R82" s="1078" t="s">
        <v>5384</v>
      </c>
      <c r="S82" s="1077" t="s">
        <v>210</v>
      </c>
      <c r="T82" s="610" t="s">
        <v>867</v>
      </c>
      <c r="U82" s="1013" t="s">
        <v>593</v>
      </c>
      <c r="V82" s="81" t="str">
        <f>[44]Questionnaire!C110</f>
        <v>HUAWEI</v>
      </c>
      <c r="W82" s="81" t="str">
        <f>[44]Questionnaire!D110</f>
        <v>Telecoms Equipment</v>
      </c>
      <c r="X82" s="81" t="str">
        <f>[13]Questionnaire!C164</f>
        <v>GROUPAMA</v>
      </c>
      <c r="Y82" s="81" t="str">
        <f>[13]Questionnaire!D164</f>
        <v>Insurance</v>
      </c>
      <c r="Z82" s="81" t="str">
        <f>[45]Questionnaire!C140</f>
        <v>PLAISIO COMPUTERS</v>
      </c>
      <c r="AA82" s="81" t="str">
        <f>[45]Questionnaire!D140</f>
        <v>Consumer Electronics Retailer</v>
      </c>
    </row>
    <row r="83" spans="1:27" ht="30">
      <c r="A83" s="211" t="s">
        <v>2930</v>
      </c>
      <c r="B83" s="223" t="s">
        <v>171</v>
      </c>
      <c r="C83" s="912" t="s">
        <v>589</v>
      </c>
      <c r="D83" s="223" t="s">
        <v>882</v>
      </c>
      <c r="E83" s="912" t="s">
        <v>794</v>
      </c>
      <c r="F83" s="223" t="s">
        <v>867</v>
      </c>
      <c r="G83" s="912" t="s">
        <v>869</v>
      </c>
      <c r="H83" s="1078" t="s">
        <v>878</v>
      </c>
      <c r="I83" s="1077" t="s">
        <v>879</v>
      </c>
      <c r="J83" s="1078" t="s">
        <v>2835</v>
      </c>
      <c r="K83" s="1077" t="s">
        <v>2836</v>
      </c>
      <c r="L83" s="1078" t="s">
        <v>3226</v>
      </c>
      <c r="M83" s="1077" t="s">
        <v>592</v>
      </c>
      <c r="N83" s="1078" t="s">
        <v>1572</v>
      </c>
      <c r="O83" s="1077" t="s">
        <v>3225</v>
      </c>
      <c r="P83" s="1078" t="s">
        <v>3711</v>
      </c>
      <c r="Q83" s="1077" t="s">
        <v>3050</v>
      </c>
      <c r="R83" s="1078" t="s">
        <v>867</v>
      </c>
      <c r="S83" s="1077" t="s">
        <v>593</v>
      </c>
      <c r="T83" s="610" t="s">
        <v>4946</v>
      </c>
      <c r="U83" s="1013" t="s">
        <v>258</v>
      </c>
      <c r="V83" s="81" t="str">
        <f>[44]Questionnaire!C111</f>
        <v>COCA COLA</v>
      </c>
      <c r="W83" s="81" t="str">
        <f>[44]Questionnaire!D111</f>
        <v>Refreshments</v>
      </c>
      <c r="X83" s="81" t="str">
        <f>[13]Questionnaire!C165</f>
        <v>AEGEAN</v>
      </c>
      <c r="Y83" s="81" t="str">
        <f>[13]Questionnaire!D165</f>
        <v>Airlines</v>
      </c>
      <c r="Z83" s="81" t="str">
        <f>[45]Questionnaire!C141</f>
        <v>MERCEDES</v>
      </c>
      <c r="AA83" s="81" t="str">
        <f>[45]Questionnaire!D141</f>
        <v>Auto</v>
      </c>
    </row>
    <row r="84" spans="1:27">
      <c r="A84" s="211" t="s">
        <v>2931</v>
      </c>
      <c r="B84" s="223" t="s">
        <v>587</v>
      </c>
      <c r="C84" s="912" t="s">
        <v>594</v>
      </c>
      <c r="D84" s="223" t="s">
        <v>883</v>
      </c>
      <c r="E84" s="912" t="s">
        <v>868</v>
      </c>
      <c r="F84" s="223" t="s">
        <v>878</v>
      </c>
      <c r="G84" s="912" t="s">
        <v>1295</v>
      </c>
      <c r="H84" s="1078" t="s">
        <v>872</v>
      </c>
      <c r="I84" s="1077" t="s">
        <v>757</v>
      </c>
      <c r="J84" s="1078" t="s">
        <v>2837</v>
      </c>
      <c r="K84" s="1077" t="s">
        <v>879</v>
      </c>
      <c r="L84" s="1078" t="s">
        <v>873</v>
      </c>
      <c r="M84" s="1077" t="s">
        <v>589</v>
      </c>
      <c r="N84" s="1078" t="s">
        <v>878</v>
      </c>
      <c r="O84" s="1077" t="s">
        <v>594</v>
      </c>
      <c r="P84" s="1078" t="s">
        <v>3226</v>
      </c>
      <c r="Q84" s="1077" t="s">
        <v>592</v>
      </c>
      <c r="R84" s="1078" t="s">
        <v>4946</v>
      </c>
      <c r="S84" s="1077" t="s">
        <v>258</v>
      </c>
      <c r="T84" s="610" t="s">
        <v>4947</v>
      </c>
      <c r="U84" s="1013" t="s">
        <v>318</v>
      </c>
      <c r="V84" s="81" t="str">
        <f>[44]Questionnaire!C112</f>
        <v>RED BULL</v>
      </c>
      <c r="W84" s="81" t="str">
        <f>[44]Questionnaire!D112</f>
        <v>Energy Drinks</v>
      </c>
      <c r="X84" s="81" t="str">
        <f>[13]Questionnaire!C166</f>
        <v>HUAWEI</v>
      </c>
      <c r="Y84" s="81" t="str">
        <f>[13]Questionnaire!D166</f>
        <v>Telecoms Equipment</v>
      </c>
      <c r="Z84" s="81" t="str">
        <f>[45]Questionnaire!C142</f>
        <v>ATHENIAN BREWERY</v>
      </c>
      <c r="AA84" s="81" t="str">
        <f>[45]Questionnaire!D142</f>
        <v>Beer</v>
      </c>
    </row>
    <row r="85" spans="1:27">
      <c r="A85" s="208"/>
      <c r="B85" s="209"/>
      <c r="C85" s="209"/>
      <c r="D85" s="209"/>
      <c r="E85" s="209"/>
      <c r="F85" s="209"/>
      <c r="G85" s="209"/>
      <c r="H85" s="210"/>
      <c r="I85" s="210"/>
      <c r="J85" s="210"/>
      <c r="K85" s="210"/>
      <c r="L85" s="1079"/>
      <c r="M85" s="1079"/>
      <c r="N85" s="210"/>
      <c r="O85" s="210"/>
      <c r="P85" s="102"/>
      <c r="Q85" s="102"/>
      <c r="R85" s="102"/>
      <c r="S85" s="102"/>
      <c r="T85" s="611"/>
      <c r="U85" s="611"/>
    </row>
    <row r="86" spans="1:27">
      <c r="A86" s="208"/>
      <c r="B86" s="209"/>
      <c r="C86" s="209"/>
      <c r="D86" s="209"/>
      <c r="E86" s="209"/>
      <c r="F86" s="209"/>
      <c r="G86" s="209"/>
      <c r="H86" s="210"/>
      <c r="I86" s="210"/>
      <c r="J86" s="210"/>
      <c r="K86" s="210"/>
      <c r="L86" s="1079"/>
      <c r="M86" s="1079"/>
      <c r="N86" s="210"/>
      <c r="O86" s="210"/>
      <c r="P86" s="102"/>
      <c r="Q86" s="102"/>
      <c r="R86" s="102"/>
      <c r="S86" s="102"/>
      <c r="T86" s="611"/>
      <c r="U86" s="611"/>
    </row>
    <row r="87" spans="1:27" ht="15.75">
      <c r="A87" s="83"/>
      <c r="B87" s="1460">
        <v>2010</v>
      </c>
      <c r="C87" s="1460"/>
      <c r="D87" s="1460">
        <v>2011</v>
      </c>
      <c r="E87" s="1460"/>
      <c r="F87" s="1460" t="s">
        <v>1185</v>
      </c>
      <c r="G87" s="1460"/>
      <c r="H87" s="1464">
        <v>2012</v>
      </c>
      <c r="I87" s="1464"/>
      <c r="J87" s="1464" t="s">
        <v>2325</v>
      </c>
      <c r="K87" s="1464"/>
      <c r="L87" s="1464" t="s">
        <v>2913</v>
      </c>
      <c r="M87" s="1464"/>
      <c r="N87" s="1464" t="s">
        <v>3553</v>
      </c>
      <c r="O87" s="1464"/>
      <c r="P87" s="1464" t="s">
        <v>4165</v>
      </c>
      <c r="Q87" s="1464"/>
      <c r="R87" s="1464" t="s">
        <v>4674</v>
      </c>
      <c r="S87" s="1464"/>
      <c r="T87" s="1460" t="s">
        <v>4675</v>
      </c>
      <c r="U87" s="1463"/>
      <c r="V87" s="1464" t="s">
        <v>5846</v>
      </c>
      <c r="W87" s="1464"/>
      <c r="X87" s="1464" t="s">
        <v>6494</v>
      </c>
      <c r="Y87" s="1464"/>
      <c r="Z87" s="1472" t="s">
        <v>6914</v>
      </c>
      <c r="AA87" s="1472"/>
    </row>
    <row r="88" spans="1:27" ht="15.75">
      <c r="A88" s="83" t="s">
        <v>97</v>
      </c>
      <c r="B88" s="781" t="s">
        <v>95</v>
      </c>
      <c r="C88" s="781" t="s">
        <v>96</v>
      </c>
      <c r="D88" s="781" t="s">
        <v>95</v>
      </c>
      <c r="E88" s="781" t="s">
        <v>96</v>
      </c>
      <c r="F88" s="781" t="s">
        <v>95</v>
      </c>
      <c r="G88" s="781" t="s">
        <v>96</v>
      </c>
      <c r="H88" s="782" t="s">
        <v>95</v>
      </c>
      <c r="I88" s="782" t="s">
        <v>96</v>
      </c>
      <c r="J88" s="782" t="s">
        <v>95</v>
      </c>
      <c r="K88" s="782" t="s">
        <v>96</v>
      </c>
      <c r="L88" s="782" t="s">
        <v>95</v>
      </c>
      <c r="M88" s="782" t="s">
        <v>96</v>
      </c>
      <c r="N88" s="782" t="s">
        <v>95</v>
      </c>
      <c r="O88" s="782" t="s">
        <v>96</v>
      </c>
      <c r="P88" s="782" t="s">
        <v>95</v>
      </c>
      <c r="Q88" s="782" t="s">
        <v>96</v>
      </c>
      <c r="R88" s="782" t="s">
        <v>95</v>
      </c>
      <c r="S88" s="782" t="s">
        <v>96</v>
      </c>
      <c r="T88" s="1348" t="s">
        <v>95</v>
      </c>
      <c r="U88" s="1351" t="s">
        <v>96</v>
      </c>
      <c r="V88" s="1349" t="s">
        <v>95</v>
      </c>
      <c r="W88" s="1349" t="s">
        <v>96</v>
      </c>
      <c r="X88" s="1349" t="s">
        <v>95</v>
      </c>
      <c r="Y88" s="1349" t="s">
        <v>96</v>
      </c>
      <c r="Z88" s="785" t="s">
        <v>95</v>
      </c>
      <c r="AA88" s="785" t="s">
        <v>96</v>
      </c>
    </row>
    <row r="89" spans="1:27">
      <c r="A89" s="211" t="s">
        <v>2922</v>
      </c>
      <c r="B89" s="223">
        <v>0</v>
      </c>
      <c r="C89" s="912">
        <v>0</v>
      </c>
      <c r="D89" s="223" t="s">
        <v>867</v>
      </c>
      <c r="E89" s="912" t="s">
        <v>869</v>
      </c>
      <c r="F89" s="223">
        <v>0</v>
      </c>
      <c r="G89" s="912">
        <v>0</v>
      </c>
      <c r="H89" s="1078">
        <v>0</v>
      </c>
      <c r="I89" s="1077">
        <v>0</v>
      </c>
      <c r="J89" s="1078">
        <v>0</v>
      </c>
      <c r="K89" s="1077">
        <v>0</v>
      </c>
      <c r="L89" s="1078">
        <v>0</v>
      </c>
      <c r="M89" s="1077">
        <v>0</v>
      </c>
      <c r="N89" s="223">
        <v>0</v>
      </c>
      <c r="O89" s="223">
        <v>0</v>
      </c>
      <c r="P89" s="1076">
        <v>0</v>
      </c>
      <c r="Q89" s="1041">
        <v>0</v>
      </c>
      <c r="R89" s="1076" t="s">
        <v>191</v>
      </c>
      <c r="S89" s="1041" t="s">
        <v>5157</v>
      </c>
      <c r="T89" s="610" t="s">
        <v>191</v>
      </c>
      <c r="U89" s="1013" t="s">
        <v>5157</v>
      </c>
    </row>
    <row r="90" spans="1:27">
      <c r="A90" s="211" t="s">
        <v>2923</v>
      </c>
      <c r="B90" s="223">
        <v>0</v>
      </c>
      <c r="C90" s="912">
        <v>0</v>
      </c>
      <c r="D90" s="223" t="s">
        <v>870</v>
      </c>
      <c r="E90" s="912" t="s">
        <v>871</v>
      </c>
      <c r="F90" s="223">
        <v>0</v>
      </c>
      <c r="G90" s="912">
        <v>0</v>
      </c>
      <c r="H90" s="1078">
        <v>0</v>
      </c>
      <c r="I90" s="1077">
        <v>0</v>
      </c>
      <c r="J90" s="1078">
        <v>0</v>
      </c>
      <c r="K90" s="1077">
        <v>0</v>
      </c>
      <c r="L90" s="1078">
        <v>0</v>
      </c>
      <c r="M90" s="1077">
        <v>0</v>
      </c>
      <c r="N90" s="223">
        <v>0</v>
      </c>
      <c r="O90" s="223">
        <v>0</v>
      </c>
      <c r="P90" s="1076">
        <v>0</v>
      </c>
      <c r="Q90" s="1041">
        <v>0</v>
      </c>
      <c r="R90" s="1076">
        <v>0</v>
      </c>
      <c r="S90" s="1041">
        <v>0</v>
      </c>
      <c r="T90" s="610"/>
      <c r="U90" s="1013"/>
    </row>
    <row r="91" spans="1:27">
      <c r="A91" s="211" t="s">
        <v>2924</v>
      </c>
      <c r="B91" s="223">
        <v>0</v>
      </c>
      <c r="C91" s="912">
        <v>0</v>
      </c>
      <c r="D91" s="223" t="s">
        <v>873</v>
      </c>
      <c r="E91" s="912" t="s">
        <v>868</v>
      </c>
      <c r="F91" s="223">
        <v>0</v>
      </c>
      <c r="G91" s="912">
        <v>0</v>
      </c>
      <c r="H91" s="1078">
        <v>0</v>
      </c>
      <c r="I91" s="1077">
        <v>0</v>
      </c>
      <c r="J91" s="1078">
        <v>0</v>
      </c>
      <c r="K91" s="1077">
        <v>0</v>
      </c>
      <c r="L91" s="1078">
        <v>0</v>
      </c>
      <c r="M91" s="1077">
        <v>0</v>
      </c>
      <c r="N91" s="223">
        <v>0</v>
      </c>
      <c r="O91" s="223">
        <v>0</v>
      </c>
      <c r="P91" s="1076">
        <v>0</v>
      </c>
      <c r="Q91" s="1041">
        <v>0</v>
      </c>
      <c r="R91" s="1076">
        <v>0</v>
      </c>
      <c r="S91" s="1041">
        <v>0</v>
      </c>
      <c r="T91" s="610"/>
      <c r="U91" s="1013"/>
    </row>
    <row r="92" spans="1:27">
      <c r="A92" s="211" t="s">
        <v>2925</v>
      </c>
      <c r="B92" s="223">
        <v>0</v>
      </c>
      <c r="C92" s="912">
        <v>0</v>
      </c>
      <c r="D92" s="223">
        <v>0</v>
      </c>
      <c r="E92" s="912">
        <v>0</v>
      </c>
      <c r="F92" s="223">
        <v>0</v>
      </c>
      <c r="G92" s="912">
        <v>0</v>
      </c>
      <c r="H92" s="1078">
        <v>0</v>
      </c>
      <c r="I92" s="1077">
        <v>0</v>
      </c>
      <c r="J92" s="1078">
        <v>0</v>
      </c>
      <c r="K92" s="1077">
        <v>0</v>
      </c>
      <c r="L92" s="1078">
        <v>0</v>
      </c>
      <c r="M92" s="1077">
        <v>0</v>
      </c>
      <c r="N92" s="223">
        <v>0</v>
      </c>
      <c r="O92" s="223">
        <v>0</v>
      </c>
      <c r="P92" s="1076">
        <v>0</v>
      </c>
      <c r="Q92" s="1041">
        <v>0</v>
      </c>
      <c r="R92" s="1076">
        <v>0</v>
      </c>
      <c r="S92" s="1041">
        <v>0</v>
      </c>
      <c r="T92" s="610"/>
      <c r="U92" s="1013"/>
    </row>
    <row r="93" spans="1:27">
      <c r="A93" s="211" t="s">
        <v>2926</v>
      </c>
      <c r="B93" s="223">
        <v>0</v>
      </c>
      <c r="C93" s="912">
        <v>0</v>
      </c>
      <c r="D93" s="223">
        <v>0</v>
      </c>
      <c r="E93" s="912">
        <v>0</v>
      </c>
      <c r="F93" s="223">
        <v>0</v>
      </c>
      <c r="G93" s="912">
        <v>0</v>
      </c>
      <c r="H93" s="1078">
        <v>0</v>
      </c>
      <c r="I93" s="1077">
        <v>0</v>
      </c>
      <c r="J93" s="1078">
        <v>0</v>
      </c>
      <c r="K93" s="1077">
        <v>0</v>
      </c>
      <c r="L93" s="1078">
        <v>0</v>
      </c>
      <c r="M93" s="1077">
        <v>0</v>
      </c>
      <c r="N93" s="223">
        <v>0</v>
      </c>
      <c r="O93" s="223">
        <v>0</v>
      </c>
      <c r="P93" s="1076">
        <v>0</v>
      </c>
      <c r="Q93" s="1041">
        <v>0</v>
      </c>
      <c r="R93" s="1076">
        <v>0</v>
      </c>
      <c r="S93" s="1041">
        <v>0</v>
      </c>
      <c r="T93" s="610"/>
      <c r="U93" s="1013"/>
    </row>
    <row r="94" spans="1:27">
      <c r="A94" s="211" t="s">
        <v>2927</v>
      </c>
      <c r="B94" s="223">
        <v>0</v>
      </c>
      <c r="C94" s="912">
        <v>0</v>
      </c>
      <c r="D94" s="223">
        <v>0</v>
      </c>
      <c r="E94" s="912">
        <v>0</v>
      </c>
      <c r="F94" s="223">
        <v>0</v>
      </c>
      <c r="G94" s="912">
        <v>0</v>
      </c>
      <c r="H94" s="1078">
        <v>0</v>
      </c>
      <c r="I94" s="1077">
        <v>0</v>
      </c>
      <c r="J94" s="1078">
        <v>0</v>
      </c>
      <c r="K94" s="1077">
        <v>0</v>
      </c>
      <c r="L94" s="1078">
        <v>0</v>
      </c>
      <c r="M94" s="1077">
        <v>0</v>
      </c>
      <c r="N94" s="223">
        <v>0</v>
      </c>
      <c r="O94" s="223">
        <v>0</v>
      </c>
      <c r="P94" s="1076">
        <v>0</v>
      </c>
      <c r="Q94" s="1041">
        <v>0</v>
      </c>
      <c r="R94" s="1076">
        <v>0</v>
      </c>
      <c r="S94" s="1041">
        <v>0</v>
      </c>
      <c r="T94" s="610"/>
      <c r="U94" s="1013"/>
    </row>
    <row r="95" spans="1:27">
      <c r="A95" s="211" t="s">
        <v>2928</v>
      </c>
      <c r="B95" s="223">
        <v>0</v>
      </c>
      <c r="C95" s="912">
        <v>0</v>
      </c>
      <c r="D95" s="223">
        <v>0</v>
      </c>
      <c r="E95" s="912">
        <v>0</v>
      </c>
      <c r="F95" s="223">
        <v>0</v>
      </c>
      <c r="G95" s="912">
        <v>0</v>
      </c>
      <c r="H95" s="1078">
        <v>0</v>
      </c>
      <c r="I95" s="1077">
        <v>0</v>
      </c>
      <c r="J95" s="1078">
        <v>0</v>
      </c>
      <c r="K95" s="1077">
        <v>0</v>
      </c>
      <c r="L95" s="1078">
        <v>0</v>
      </c>
      <c r="M95" s="1077">
        <v>0</v>
      </c>
      <c r="N95" s="223">
        <v>0</v>
      </c>
      <c r="O95" s="223">
        <v>0</v>
      </c>
      <c r="P95" s="1076">
        <v>0</v>
      </c>
      <c r="Q95" s="1041">
        <v>0</v>
      </c>
      <c r="R95" s="1076">
        <v>0</v>
      </c>
      <c r="S95" s="1041">
        <v>0</v>
      </c>
      <c r="T95" s="610"/>
      <c r="U95" s="1013"/>
    </row>
    <row r="96" spans="1:27">
      <c r="A96" s="211" t="s">
        <v>2929</v>
      </c>
      <c r="B96" s="223">
        <v>0</v>
      </c>
      <c r="C96" s="912">
        <v>0</v>
      </c>
      <c r="D96" s="223">
        <v>0</v>
      </c>
      <c r="E96" s="912">
        <v>0</v>
      </c>
      <c r="F96" s="223">
        <v>0</v>
      </c>
      <c r="G96" s="912">
        <v>0</v>
      </c>
      <c r="H96" s="1078">
        <v>0</v>
      </c>
      <c r="I96" s="1077">
        <v>0</v>
      </c>
      <c r="J96" s="1078">
        <v>0</v>
      </c>
      <c r="K96" s="1077">
        <v>0</v>
      </c>
      <c r="L96" s="1078">
        <v>0</v>
      </c>
      <c r="M96" s="1077">
        <v>0</v>
      </c>
      <c r="N96" s="223">
        <v>0</v>
      </c>
      <c r="O96" s="223">
        <v>0</v>
      </c>
      <c r="P96" s="1076">
        <v>0</v>
      </c>
      <c r="Q96" s="1041">
        <v>0</v>
      </c>
      <c r="R96" s="1076">
        <v>0</v>
      </c>
      <c r="S96" s="1041">
        <v>0</v>
      </c>
      <c r="T96" s="610"/>
      <c r="U96" s="1013"/>
    </row>
    <row r="97" spans="1:21">
      <c r="A97" s="211" t="s">
        <v>2930</v>
      </c>
      <c r="B97" s="223">
        <v>0</v>
      </c>
      <c r="C97" s="912">
        <v>0</v>
      </c>
      <c r="D97" s="223">
        <v>0</v>
      </c>
      <c r="E97" s="912">
        <v>0</v>
      </c>
      <c r="F97" s="223">
        <v>0</v>
      </c>
      <c r="G97" s="912">
        <v>0</v>
      </c>
      <c r="H97" s="1078">
        <v>0</v>
      </c>
      <c r="I97" s="1077">
        <v>0</v>
      </c>
      <c r="J97" s="1078">
        <v>0</v>
      </c>
      <c r="K97" s="1077">
        <v>0</v>
      </c>
      <c r="L97" s="1078">
        <v>0</v>
      </c>
      <c r="M97" s="1077">
        <v>0</v>
      </c>
      <c r="N97" s="223">
        <v>0</v>
      </c>
      <c r="O97" s="223">
        <v>0</v>
      </c>
      <c r="P97" s="1076">
        <v>0</v>
      </c>
      <c r="Q97" s="1041">
        <v>0</v>
      </c>
      <c r="R97" s="1076">
        <v>0</v>
      </c>
      <c r="S97" s="1041">
        <v>0</v>
      </c>
      <c r="T97" s="610"/>
      <c r="U97" s="1013"/>
    </row>
    <row r="98" spans="1:21">
      <c r="A98" s="211" t="s">
        <v>2931</v>
      </c>
      <c r="B98" s="223">
        <v>0</v>
      </c>
      <c r="C98" s="912">
        <v>0</v>
      </c>
      <c r="D98" s="223">
        <v>0</v>
      </c>
      <c r="E98" s="912">
        <v>0</v>
      </c>
      <c r="F98" s="223">
        <v>0</v>
      </c>
      <c r="G98" s="912">
        <v>0</v>
      </c>
      <c r="H98" s="1078">
        <v>0</v>
      </c>
      <c r="I98" s="1077">
        <v>0</v>
      </c>
      <c r="J98" s="1078">
        <v>0</v>
      </c>
      <c r="K98" s="1077">
        <v>0</v>
      </c>
      <c r="L98" s="1078">
        <v>0</v>
      </c>
      <c r="M98" s="1077">
        <v>0</v>
      </c>
      <c r="N98" s="223">
        <v>0</v>
      </c>
      <c r="O98" s="223">
        <v>0</v>
      </c>
      <c r="P98" s="1076">
        <v>0</v>
      </c>
      <c r="Q98" s="1041">
        <v>0</v>
      </c>
      <c r="R98" s="1076">
        <v>0</v>
      </c>
      <c r="S98" s="1041">
        <v>0</v>
      </c>
      <c r="T98" s="610"/>
      <c r="U98" s="1013"/>
    </row>
  </sheetData>
  <mergeCells count="39">
    <mergeCell ref="B59:C59"/>
    <mergeCell ref="D59:E59"/>
    <mergeCell ref="F59:G59"/>
    <mergeCell ref="H59:I59"/>
    <mergeCell ref="J59:K59"/>
    <mergeCell ref="L59:M59"/>
    <mergeCell ref="N59:O59"/>
    <mergeCell ref="P59:Q59"/>
    <mergeCell ref="R59:S59"/>
    <mergeCell ref="T59:U59"/>
    <mergeCell ref="V59:W59"/>
    <mergeCell ref="X59:Y59"/>
    <mergeCell ref="Z59:AA59"/>
    <mergeCell ref="B73:C73"/>
    <mergeCell ref="D73:E73"/>
    <mergeCell ref="F73:G73"/>
    <mergeCell ref="H73:I73"/>
    <mergeCell ref="J73:K73"/>
    <mergeCell ref="L73:M73"/>
    <mergeCell ref="N73:O73"/>
    <mergeCell ref="P73:Q73"/>
    <mergeCell ref="R73:S73"/>
    <mergeCell ref="T73:U73"/>
    <mergeCell ref="V73:W73"/>
    <mergeCell ref="X73:Y73"/>
    <mergeCell ref="Z73:AA73"/>
    <mergeCell ref="B87:C87"/>
    <mergeCell ref="D87:E87"/>
    <mergeCell ref="F87:G87"/>
    <mergeCell ref="H87:I87"/>
    <mergeCell ref="J87:K87"/>
    <mergeCell ref="L87:M87"/>
    <mergeCell ref="Z87:AA87"/>
    <mergeCell ref="N87:O87"/>
    <mergeCell ref="P87:Q87"/>
    <mergeCell ref="R87:S87"/>
    <mergeCell ref="T87:U87"/>
    <mergeCell ref="V87:W87"/>
    <mergeCell ref="X87:Y87"/>
  </mergeCells>
  <conditionalFormatting sqref="A7">
    <cfRule type="cellIs" dxfId="43" priority="1" stopIfTrue="1" operator="equal">
      <formula>0</formula>
    </cfRule>
    <cfRule type="cellIs" dxfId="42" priority="2" stopIfTrue="1" operator="equal">
      <formula>"na"</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28515625" style="81" customWidth="1"/>
    <col min="2" max="30" width="20.7109375" style="81" customWidth="1"/>
    <col min="31" max="16384" width="11.42578125" style="81"/>
  </cols>
  <sheetData>
    <row r="1" spans="1:21">
      <c r="A1" s="126"/>
      <c r="B1" s="125"/>
      <c r="C1" s="125"/>
      <c r="D1" s="89"/>
      <c r="E1" s="89"/>
      <c r="F1" s="89"/>
      <c r="G1" s="89"/>
      <c r="H1" s="89"/>
      <c r="I1" s="89"/>
      <c r="J1" s="89"/>
      <c r="K1" s="89"/>
      <c r="L1" s="89"/>
      <c r="M1" s="89"/>
      <c r="N1" s="89"/>
      <c r="O1" s="89"/>
      <c r="P1" s="89"/>
      <c r="Q1" s="89"/>
      <c r="R1" s="89"/>
      <c r="S1" s="89"/>
      <c r="T1" s="611"/>
      <c r="U1" s="611"/>
    </row>
    <row r="2" spans="1:21">
      <c r="A2" s="126"/>
      <c r="B2" s="89"/>
      <c r="C2" s="89"/>
      <c r="D2" s="89"/>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29</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6494</v>
      </c>
      <c r="O9" s="127" t="s">
        <v>6914</v>
      </c>
      <c r="P9" s="89"/>
      <c r="Q9" s="89"/>
      <c r="R9" s="89"/>
      <c r="S9" s="89"/>
      <c r="T9" s="611"/>
      <c r="U9" s="611"/>
    </row>
    <row r="10" spans="1:21">
      <c r="A10" s="88" t="s">
        <v>2285</v>
      </c>
      <c r="B10" s="114">
        <v>2000000</v>
      </c>
      <c r="C10" s="114">
        <v>2050000</v>
      </c>
      <c r="D10" s="114">
        <v>2000000</v>
      </c>
      <c r="E10" s="114">
        <v>1065458.7237954191</v>
      </c>
      <c r="F10" s="114">
        <v>2232554.9290287388</v>
      </c>
      <c r="G10" s="114">
        <v>1140187.5025778513</v>
      </c>
      <c r="H10" s="108">
        <v>2352871.0362162446</v>
      </c>
      <c r="I10" s="108">
        <v>1236054.0296972424</v>
      </c>
      <c r="J10" s="108">
        <v>2193456</v>
      </c>
      <c r="K10" s="108">
        <v>1340761</v>
      </c>
      <c r="L10" s="108">
        <v>2356888.3100775192</v>
      </c>
      <c r="M10" s="108">
        <f>[46]Questionnaire!C33</f>
        <v>1329310.417179303</v>
      </c>
      <c r="N10" s="108">
        <f>[14]Questionnaire!C48</f>
        <v>1445880.6600000001</v>
      </c>
      <c r="O10" s="108">
        <f>[47]Questionnaire!C48</f>
        <v>1417249.4140080921</v>
      </c>
      <c r="P10" s="89"/>
      <c r="Q10" s="89"/>
      <c r="R10" s="89"/>
      <c r="S10" s="89"/>
      <c r="T10" s="611"/>
      <c r="U10" s="611"/>
    </row>
    <row r="11" spans="1:21">
      <c r="A11" s="88" t="s">
        <v>2308</v>
      </c>
      <c r="B11" s="225">
        <v>15277400</v>
      </c>
      <c r="C11" s="225">
        <v>15659335</v>
      </c>
      <c r="D11" s="225">
        <v>15277400</v>
      </c>
      <c r="E11" s="225">
        <v>8345312</v>
      </c>
      <c r="F11" s="225">
        <v>17191342.719999999</v>
      </c>
      <c r="G11" s="225">
        <v>8846030.7200000007</v>
      </c>
      <c r="H11" s="226">
        <v>17878996.43</v>
      </c>
      <c r="I11" s="226">
        <v>9614646.2699999996</v>
      </c>
      <c r="J11" s="226">
        <v>16736069.279999999</v>
      </c>
      <c r="K11" s="226">
        <v>10124223</v>
      </c>
      <c r="L11" s="226">
        <v>18242315.52</v>
      </c>
      <c r="M11" s="226">
        <f>[46]Questionnaire!B33</f>
        <v>10225464.7475331</v>
      </c>
      <c r="N11" s="226">
        <f>[14]Questionnaire!B48</f>
        <v>10327719</v>
      </c>
      <c r="O11" s="226">
        <f>[47]Questionnaire!B48</f>
        <v>10123210.100057799</v>
      </c>
      <c r="P11" s="89"/>
      <c r="Q11" s="89"/>
      <c r="R11" s="89"/>
      <c r="S11" s="89"/>
      <c r="T11" s="611"/>
      <c r="U11" s="611"/>
    </row>
    <row r="12" spans="1:21">
      <c r="A12" s="88"/>
      <c r="B12" s="225"/>
      <c r="C12" s="225"/>
      <c r="D12" s="225"/>
      <c r="E12" s="225"/>
      <c r="F12" s="225"/>
      <c r="G12" s="225"/>
      <c r="H12" s="102"/>
      <c r="I12" s="102"/>
      <c r="J12" s="102"/>
      <c r="K12" s="102"/>
      <c r="L12" s="102"/>
      <c r="M12" s="102"/>
      <c r="N12" s="102"/>
      <c r="O12" s="102"/>
      <c r="P12" s="89"/>
      <c r="Q12" s="89"/>
      <c r="R12" s="89"/>
      <c r="S12" s="89"/>
      <c r="T12" s="611"/>
      <c r="U12" s="611"/>
    </row>
    <row r="13" spans="1:21" ht="15.75">
      <c r="A13" s="88"/>
      <c r="B13" s="89"/>
      <c r="C13" s="89"/>
      <c r="D13" s="89"/>
      <c r="E13" s="89"/>
      <c r="F13" s="89"/>
      <c r="G13" s="89"/>
      <c r="H13" s="102"/>
      <c r="I13" s="102"/>
      <c r="J13" s="102"/>
      <c r="K13" s="102"/>
      <c r="L13" s="132"/>
      <c r="M13" s="102"/>
      <c r="N13" s="102"/>
      <c r="O13" s="102"/>
      <c r="P13" s="89"/>
      <c r="Q13" s="89"/>
      <c r="R13" s="89"/>
      <c r="S13" s="89"/>
      <c r="T13" s="611"/>
      <c r="U13" s="611"/>
    </row>
    <row r="14" spans="1:21" ht="15.75">
      <c r="A14" s="83" t="s">
        <v>53</v>
      </c>
      <c r="B14" s="84">
        <v>2009</v>
      </c>
      <c r="C14" s="84">
        <v>2010</v>
      </c>
      <c r="D14" s="84">
        <v>2011</v>
      </c>
      <c r="E14" s="84" t="s">
        <v>1185</v>
      </c>
      <c r="F14" s="84">
        <v>2012</v>
      </c>
      <c r="G14" s="84" t="s">
        <v>2325</v>
      </c>
      <c r="H14" s="105" t="s">
        <v>2913</v>
      </c>
      <c r="I14" s="105" t="s">
        <v>3553</v>
      </c>
      <c r="J14" s="105" t="s">
        <v>4165</v>
      </c>
      <c r="K14" s="105" t="s">
        <v>4674</v>
      </c>
      <c r="L14" s="105" t="s">
        <v>4675</v>
      </c>
      <c r="M14" s="105" t="s">
        <v>5846</v>
      </c>
      <c r="N14" s="105" t="s">
        <v>6494</v>
      </c>
      <c r="O14" s="127" t="s">
        <v>6914</v>
      </c>
      <c r="P14" s="89"/>
      <c r="Q14" s="89"/>
      <c r="R14" s="89"/>
      <c r="S14" s="89"/>
      <c r="T14" s="611"/>
      <c r="U14" s="611"/>
    </row>
    <row r="15" spans="1:21">
      <c r="A15" s="179" t="s">
        <v>54</v>
      </c>
      <c r="B15" s="112">
        <v>4</v>
      </c>
      <c r="C15" s="112">
        <v>9</v>
      </c>
      <c r="D15" s="112">
        <v>35</v>
      </c>
      <c r="E15" s="112">
        <v>46</v>
      </c>
      <c r="F15" s="112">
        <v>35</v>
      </c>
      <c r="G15" s="112">
        <v>35</v>
      </c>
      <c r="H15" s="102">
        <v>74</v>
      </c>
      <c r="I15" s="102">
        <v>123</v>
      </c>
      <c r="J15" s="102">
        <v>104</v>
      </c>
      <c r="K15" s="102">
        <v>104</v>
      </c>
      <c r="L15" s="118">
        <v>123</v>
      </c>
      <c r="M15" s="113">
        <f>[46]Questionnaire!C43</f>
        <v>128</v>
      </c>
      <c r="N15" s="113">
        <f>[14]Questionnaire!C54</f>
        <v>128</v>
      </c>
      <c r="O15" s="113">
        <f>[47]Questionnaire!C58</f>
        <v>128</v>
      </c>
      <c r="P15" s="89"/>
      <c r="Q15" s="89"/>
      <c r="R15" s="89"/>
      <c r="S15" s="89"/>
      <c r="T15" s="611"/>
      <c r="U15" s="611"/>
    </row>
    <row r="16" spans="1:21">
      <c r="A16" s="179" t="s">
        <v>90</v>
      </c>
      <c r="B16" s="112">
        <v>4</v>
      </c>
      <c r="C16" s="112">
        <v>9</v>
      </c>
      <c r="D16" s="112">
        <v>18</v>
      </c>
      <c r="E16" s="112">
        <v>25</v>
      </c>
      <c r="F16" s="112">
        <v>19</v>
      </c>
      <c r="G16" s="112">
        <v>19</v>
      </c>
      <c r="H16" s="102">
        <v>19</v>
      </c>
      <c r="I16" s="102">
        <v>19</v>
      </c>
      <c r="J16" s="102">
        <v>19</v>
      </c>
      <c r="K16" s="102">
        <v>19</v>
      </c>
      <c r="L16" s="118">
        <v>19</v>
      </c>
      <c r="M16" s="113">
        <f>[46]Questionnaire!C44</f>
        <v>19</v>
      </c>
      <c r="N16" s="113">
        <f>[14]Questionnaire!C55</f>
        <v>19</v>
      </c>
      <c r="O16" s="113">
        <f>[47]Questionnaire!C59</f>
        <v>19</v>
      </c>
      <c r="P16" s="89"/>
      <c r="Q16" s="89"/>
      <c r="R16" s="89"/>
      <c r="S16" s="89"/>
      <c r="T16" s="611"/>
      <c r="U16" s="611"/>
    </row>
    <row r="17" spans="1:21">
      <c r="A17" s="179" t="s">
        <v>1457</v>
      </c>
      <c r="B17" s="156">
        <v>0</v>
      </c>
      <c r="C17" s="156">
        <v>0</v>
      </c>
      <c r="D17" s="156">
        <v>0</v>
      </c>
      <c r="E17" s="112">
        <v>0</v>
      </c>
      <c r="F17" s="112">
        <v>64</v>
      </c>
      <c r="G17" s="112">
        <v>64</v>
      </c>
      <c r="H17" s="102">
        <v>49</v>
      </c>
      <c r="I17" s="102">
        <v>0</v>
      </c>
      <c r="J17" s="102">
        <v>0</v>
      </c>
      <c r="K17" s="102">
        <v>0</v>
      </c>
      <c r="L17" s="118">
        <v>0</v>
      </c>
      <c r="M17" s="113">
        <f>[46]Questionnaire!C45</f>
        <v>0</v>
      </c>
      <c r="N17" s="113">
        <f>[14]Questionnaire!C56</f>
        <v>0</v>
      </c>
      <c r="O17" s="113">
        <f>[47]Questionnaire!C60</f>
        <v>0</v>
      </c>
      <c r="P17" s="89"/>
      <c r="Q17" s="89"/>
      <c r="R17" s="89"/>
      <c r="S17" s="89"/>
      <c r="T17" s="611"/>
      <c r="U17" s="611"/>
    </row>
    <row r="18" spans="1:21">
      <c r="A18" s="179" t="s">
        <v>91</v>
      </c>
      <c r="B18" s="112">
        <v>113</v>
      </c>
      <c r="C18" s="112">
        <v>120</v>
      </c>
      <c r="D18" s="112">
        <v>35</v>
      </c>
      <c r="E18" s="112">
        <v>95</v>
      </c>
      <c r="F18" s="112">
        <v>99</v>
      </c>
      <c r="G18" s="112">
        <v>99</v>
      </c>
      <c r="H18" s="102">
        <v>123</v>
      </c>
      <c r="I18" s="102">
        <v>123</v>
      </c>
      <c r="J18" s="102">
        <v>123</v>
      </c>
      <c r="K18" s="102">
        <v>123</v>
      </c>
      <c r="L18" s="118">
        <v>123</v>
      </c>
      <c r="M18" s="113">
        <f>[46]Questionnaire!C46</f>
        <v>147</v>
      </c>
      <c r="N18" s="113">
        <f>[14]Questionnaire!C57</f>
        <v>147</v>
      </c>
      <c r="O18" s="113">
        <f>[47]Questionnaire!C61</f>
        <v>147</v>
      </c>
      <c r="P18" s="89"/>
      <c r="Q18" s="89"/>
      <c r="R18" s="89"/>
      <c r="S18" s="89"/>
      <c r="T18" s="611"/>
      <c r="U18" s="611"/>
    </row>
    <row r="19" spans="1:21">
      <c r="A19" s="88"/>
      <c r="B19" s="89"/>
      <c r="C19" s="89"/>
      <c r="D19" s="89"/>
      <c r="E19" s="89"/>
      <c r="F19" s="89"/>
      <c r="G19" s="89"/>
      <c r="H19" s="102"/>
      <c r="I19" s="102"/>
      <c r="J19" s="102"/>
      <c r="K19" s="102"/>
      <c r="L19" s="102"/>
      <c r="M19" s="102"/>
      <c r="N19" s="102"/>
      <c r="O19" s="102"/>
      <c r="P19" s="89"/>
      <c r="Q19" s="89"/>
      <c r="R19" s="89"/>
      <c r="S19" s="89"/>
      <c r="T19" s="611"/>
      <c r="U19" s="611"/>
    </row>
    <row r="20" spans="1:21">
      <c r="A20" s="88"/>
      <c r="B20" s="89"/>
      <c r="C20" s="89"/>
      <c r="D20" s="89"/>
      <c r="E20" s="89"/>
      <c r="F20" s="89"/>
      <c r="G20" s="89"/>
      <c r="H20" s="102"/>
      <c r="I20" s="102"/>
      <c r="J20" s="102"/>
      <c r="K20" s="102"/>
      <c r="L20" s="102"/>
      <c r="M20" s="102"/>
      <c r="N20" s="102"/>
      <c r="O20" s="102"/>
      <c r="P20" s="89"/>
      <c r="Q20" s="89"/>
      <c r="R20" s="89"/>
      <c r="S20" s="89"/>
      <c r="T20" s="611"/>
      <c r="U20" s="611"/>
    </row>
    <row r="21" spans="1:21" ht="15.75">
      <c r="A21" s="83" t="s">
        <v>2290</v>
      </c>
      <c r="B21" s="84">
        <v>2009</v>
      </c>
      <c r="C21" s="84">
        <v>2010</v>
      </c>
      <c r="D21" s="84">
        <v>2011</v>
      </c>
      <c r="E21" s="84" t="s">
        <v>1185</v>
      </c>
      <c r="F21" s="84">
        <v>2012</v>
      </c>
      <c r="G21" s="84" t="s">
        <v>2325</v>
      </c>
      <c r="H21" s="105" t="s">
        <v>2913</v>
      </c>
      <c r="I21" s="105" t="s">
        <v>3553</v>
      </c>
      <c r="J21" s="105" t="s">
        <v>4165</v>
      </c>
      <c r="K21" s="105" t="s">
        <v>4674</v>
      </c>
      <c r="L21" s="105" t="s">
        <v>4675</v>
      </c>
      <c r="M21" s="105" t="s">
        <v>5846</v>
      </c>
      <c r="N21" s="105" t="s">
        <v>6494</v>
      </c>
      <c r="O21" s="127" t="s">
        <v>6914</v>
      </c>
      <c r="P21" s="89"/>
      <c r="Q21" s="89"/>
      <c r="R21" s="89"/>
      <c r="S21" s="89"/>
      <c r="T21" s="611"/>
      <c r="U21" s="611"/>
    </row>
    <row r="22" spans="1:21">
      <c r="A22" s="88" t="s">
        <v>2285</v>
      </c>
      <c r="B22" s="114">
        <v>7641604</v>
      </c>
      <c r="C22" s="114">
        <v>13937813.982521849</v>
      </c>
      <c r="D22" s="114">
        <v>13937813.982521849</v>
      </c>
      <c r="E22" s="114">
        <v>9466900.6651686542</v>
      </c>
      <c r="F22" s="114">
        <v>19593796.215731855</v>
      </c>
      <c r="G22" s="114" t="s">
        <v>2908</v>
      </c>
      <c r="H22" s="108">
        <v>21163684.134337001</v>
      </c>
      <c r="I22" s="102" t="s">
        <v>2908</v>
      </c>
      <c r="J22" s="114">
        <v>22470805.309298005</v>
      </c>
      <c r="K22" s="102" t="s">
        <v>2908</v>
      </c>
      <c r="L22" s="108">
        <v>26526426.602067184</v>
      </c>
      <c r="M22" s="102" t="s">
        <v>2908</v>
      </c>
      <c r="N22" s="108">
        <f>[14]Questionnaire!D61</f>
        <v>30608468.660000004</v>
      </c>
      <c r="O22" s="102" t="s">
        <v>2908</v>
      </c>
      <c r="P22" s="89"/>
      <c r="Q22" s="89"/>
      <c r="R22" s="89"/>
      <c r="S22" s="89"/>
      <c r="T22" s="611"/>
      <c r="U22" s="611"/>
    </row>
    <row r="23" spans="1:21">
      <c r="A23" s="88" t="s">
        <v>2308</v>
      </c>
      <c r="B23" s="225">
        <v>58371920.474799998</v>
      </c>
      <c r="C23" s="225">
        <v>106466779.66828965</v>
      </c>
      <c r="D23" s="225">
        <v>106466779.66828965</v>
      </c>
      <c r="E23" s="225">
        <v>74150446.150000006</v>
      </c>
      <c r="F23" s="225">
        <v>150878109</v>
      </c>
      <c r="G23" s="225" t="s">
        <v>2908</v>
      </c>
      <c r="H23" s="102">
        <v>160818603</v>
      </c>
      <c r="I23" s="102" t="s">
        <v>2908</v>
      </c>
      <c r="J23" s="226">
        <v>171452244.50994378</v>
      </c>
      <c r="K23" s="102" t="s">
        <v>2908</v>
      </c>
      <c r="L23" s="226">
        <v>205314541.90000001</v>
      </c>
      <c r="M23" s="102" t="s">
        <v>2908</v>
      </c>
      <c r="N23" s="226">
        <f>[14]Questionnaire!C61</f>
        <v>218631919</v>
      </c>
      <c r="O23" s="102" t="s">
        <v>2908</v>
      </c>
      <c r="P23" s="89"/>
      <c r="Q23" s="89"/>
      <c r="R23" s="89"/>
      <c r="S23" s="89"/>
      <c r="T23" s="611"/>
      <c r="U23" s="611"/>
    </row>
    <row r="24" spans="1:21">
      <c r="A24" s="88"/>
      <c r="B24" s="89"/>
      <c r="C24" s="89"/>
      <c r="D24" s="89"/>
      <c r="E24" s="89"/>
      <c r="F24" s="89"/>
      <c r="G24" s="89"/>
      <c r="H24" s="102"/>
      <c r="I24" s="102"/>
      <c r="J24" s="102"/>
      <c r="K24" s="102"/>
      <c r="L24" s="102"/>
      <c r="M24" s="102"/>
      <c r="N24" s="102"/>
      <c r="O24" s="102"/>
      <c r="P24" s="89"/>
      <c r="Q24" s="89"/>
      <c r="R24" s="89"/>
      <c r="S24" s="89"/>
      <c r="T24" s="611"/>
      <c r="U24" s="611"/>
    </row>
    <row r="25" spans="1:21" ht="15.75">
      <c r="A25" s="83" t="s">
        <v>59</v>
      </c>
      <c r="B25" s="84">
        <v>2009</v>
      </c>
      <c r="C25" s="84">
        <v>2010</v>
      </c>
      <c r="D25" s="84">
        <v>2011</v>
      </c>
      <c r="E25" s="84" t="s">
        <v>1185</v>
      </c>
      <c r="F25" s="84">
        <v>2012</v>
      </c>
      <c r="G25" s="84" t="s">
        <v>2325</v>
      </c>
      <c r="H25" s="105" t="s">
        <v>2913</v>
      </c>
      <c r="I25" s="105" t="s">
        <v>3553</v>
      </c>
      <c r="J25" s="105" t="s">
        <v>4165</v>
      </c>
      <c r="K25" s="105" t="s">
        <v>4674</v>
      </c>
      <c r="L25" s="105" t="s">
        <v>4675</v>
      </c>
      <c r="M25" s="105" t="s">
        <v>5846</v>
      </c>
      <c r="N25" s="105" t="s">
        <v>6494</v>
      </c>
      <c r="O25" s="127" t="s">
        <v>6914</v>
      </c>
      <c r="P25" s="89"/>
      <c r="Q25" s="89"/>
      <c r="R25" s="89"/>
      <c r="S25" s="89"/>
      <c r="T25" s="611"/>
      <c r="U25" s="611"/>
    </row>
    <row r="26" spans="1:21">
      <c r="A26" s="88"/>
      <c r="B26" s="112">
        <v>2353247</v>
      </c>
      <c r="C26" s="112">
        <v>3834770</v>
      </c>
      <c r="D26" s="112">
        <v>3834769.5</v>
      </c>
      <c r="E26" s="112">
        <v>2235158</v>
      </c>
      <c r="F26" s="112">
        <v>4794548</v>
      </c>
      <c r="G26" s="89" t="s">
        <v>2908</v>
      </c>
      <c r="H26" s="118">
        <v>4992951</v>
      </c>
      <c r="I26" s="102" t="s">
        <v>2908</v>
      </c>
      <c r="J26" s="112">
        <v>4622762</v>
      </c>
      <c r="K26" s="102" t="s">
        <v>2908</v>
      </c>
      <c r="L26" s="112">
        <v>5446769</v>
      </c>
      <c r="M26" s="102" t="s">
        <v>2908</v>
      </c>
      <c r="N26" s="113">
        <f>[14]Questionnaire!C67</f>
        <v>5954407</v>
      </c>
      <c r="O26" s="113">
        <f>[47]Questionnaire!C65</f>
        <v>3236865</v>
      </c>
      <c r="P26" s="89"/>
      <c r="Q26" s="89"/>
      <c r="R26" s="89"/>
      <c r="S26" s="89"/>
      <c r="T26" s="611"/>
      <c r="U26" s="611"/>
    </row>
    <row r="27" spans="1:21">
      <c r="A27" s="88"/>
      <c r="B27" s="89"/>
      <c r="C27" s="89"/>
      <c r="D27" s="89"/>
      <c r="E27" s="89"/>
      <c r="F27" s="89"/>
      <c r="G27" s="89"/>
      <c r="H27" s="102"/>
      <c r="I27" s="102"/>
      <c r="J27" s="102"/>
      <c r="K27" s="102"/>
      <c r="L27" s="102"/>
      <c r="M27" s="102"/>
      <c r="N27" s="102"/>
      <c r="O27" s="102"/>
      <c r="P27" s="89"/>
      <c r="Q27" s="89"/>
      <c r="R27" s="89"/>
      <c r="S27" s="89"/>
      <c r="T27" s="611"/>
      <c r="U27" s="611"/>
    </row>
    <row r="28" spans="1:21" ht="15.75">
      <c r="A28" s="88"/>
      <c r="B28" s="89"/>
      <c r="C28" s="89"/>
      <c r="D28" s="89"/>
      <c r="E28" s="89"/>
      <c r="F28" s="89"/>
      <c r="G28" s="89"/>
      <c r="H28" s="102"/>
      <c r="I28" s="102"/>
      <c r="J28" s="102"/>
      <c r="K28" s="102"/>
      <c r="L28" s="132"/>
      <c r="M28" s="102"/>
      <c r="N28" s="102"/>
      <c r="O28" s="102"/>
      <c r="P28" s="89"/>
      <c r="Q28" s="89"/>
      <c r="R28" s="89"/>
      <c r="S28" s="89"/>
      <c r="T28" s="611"/>
      <c r="U28" s="611"/>
    </row>
    <row r="29" spans="1:21" ht="15.75">
      <c r="A29" s="83" t="s">
        <v>60</v>
      </c>
      <c r="B29" s="84">
        <v>2009</v>
      </c>
      <c r="C29" s="84">
        <v>2010</v>
      </c>
      <c r="D29" s="84">
        <v>2011</v>
      </c>
      <c r="E29" s="84" t="s">
        <v>1185</v>
      </c>
      <c r="F29" s="84">
        <v>2012</v>
      </c>
      <c r="G29" s="84" t="s">
        <v>2325</v>
      </c>
      <c r="H29" s="105" t="s">
        <v>2913</v>
      </c>
      <c r="I29" s="105" t="s">
        <v>3553</v>
      </c>
      <c r="J29" s="105" t="s">
        <v>4165</v>
      </c>
      <c r="K29" s="105" t="s">
        <v>4674</v>
      </c>
      <c r="L29" s="105" t="s">
        <v>4675</v>
      </c>
      <c r="M29" s="105" t="s">
        <v>5846</v>
      </c>
      <c r="N29" s="105" t="s">
        <v>6494</v>
      </c>
      <c r="O29" s="127" t="s">
        <v>6914</v>
      </c>
      <c r="P29" s="89"/>
      <c r="Q29" s="89"/>
      <c r="R29" s="89"/>
      <c r="S29" s="89"/>
      <c r="T29" s="611"/>
      <c r="U29" s="611"/>
    </row>
    <row r="30" spans="1:21" ht="15.75">
      <c r="A30" s="88" t="s">
        <v>2284</v>
      </c>
      <c r="B30" s="136"/>
      <c r="C30" s="136"/>
      <c r="D30" s="136"/>
      <c r="E30" s="136"/>
      <c r="F30" s="137">
        <v>15438384</v>
      </c>
      <c r="G30" s="136">
        <v>0</v>
      </c>
      <c r="H30" s="116">
        <v>15438384</v>
      </c>
      <c r="I30" s="138">
        <v>0</v>
      </c>
      <c r="J30" s="116">
        <v>15806675</v>
      </c>
      <c r="K30" s="116">
        <v>0</v>
      </c>
      <c r="L30" s="116">
        <v>16470000</v>
      </c>
      <c r="M30" s="116">
        <v>0</v>
      </c>
      <c r="N30" s="116" t="str">
        <f>[14]Questionnaire!C90</f>
        <v>16,947,330</v>
      </c>
      <c r="O30" s="102"/>
      <c r="P30" s="89"/>
      <c r="Q30" s="89"/>
      <c r="R30" s="89"/>
      <c r="S30" s="89"/>
      <c r="T30" s="611"/>
      <c r="U30" s="611"/>
    </row>
    <row r="31" spans="1:21">
      <c r="A31" s="88" t="s">
        <v>61</v>
      </c>
      <c r="B31" s="156">
        <v>0</v>
      </c>
      <c r="C31" s="139">
        <v>0.46</v>
      </c>
      <c r="D31" s="139">
        <v>0.49</v>
      </c>
      <c r="E31" s="139">
        <v>0.49</v>
      </c>
      <c r="F31" s="139">
        <v>0.49</v>
      </c>
      <c r="G31" s="89" t="s">
        <v>2908</v>
      </c>
      <c r="H31" s="1026">
        <v>0.48</v>
      </c>
      <c r="I31" s="102" t="s">
        <v>2908</v>
      </c>
      <c r="J31" s="119">
        <v>0.49</v>
      </c>
      <c r="K31" s="102" t="s">
        <v>2908</v>
      </c>
      <c r="L31" s="119">
        <v>0.49</v>
      </c>
      <c r="M31" s="102" t="s">
        <v>2908</v>
      </c>
      <c r="N31" s="119">
        <f>[14]Questionnaire!C81</f>
        <v>0.41</v>
      </c>
      <c r="O31" s="102" t="s">
        <v>2908</v>
      </c>
      <c r="P31" s="89"/>
      <c r="Q31" s="89"/>
      <c r="R31" s="89"/>
      <c r="S31" s="89"/>
      <c r="T31" s="611"/>
      <c r="U31" s="611"/>
    </row>
    <row r="32" spans="1:21">
      <c r="A32" s="88" t="s">
        <v>62</v>
      </c>
      <c r="B32" s="156">
        <v>0</v>
      </c>
      <c r="C32" s="139">
        <v>0.54</v>
      </c>
      <c r="D32" s="139">
        <v>0.51</v>
      </c>
      <c r="E32" s="139">
        <v>0.51</v>
      </c>
      <c r="F32" s="139">
        <v>0.51</v>
      </c>
      <c r="G32" s="89" t="s">
        <v>2908</v>
      </c>
      <c r="H32" s="1026">
        <v>0.52</v>
      </c>
      <c r="I32" s="102" t="s">
        <v>2908</v>
      </c>
      <c r="J32" s="119">
        <v>0.51</v>
      </c>
      <c r="K32" s="102" t="s">
        <v>2908</v>
      </c>
      <c r="L32" s="119">
        <v>0.51</v>
      </c>
      <c r="M32" s="102" t="s">
        <v>2908</v>
      </c>
      <c r="N32" s="119">
        <f>[14]Questionnaire!C82</f>
        <v>0.59</v>
      </c>
      <c r="O32" s="102" t="s">
        <v>2908</v>
      </c>
      <c r="P32" s="89"/>
      <c r="Q32" s="89"/>
      <c r="R32" s="89"/>
      <c r="S32" s="89"/>
      <c r="T32" s="611"/>
      <c r="U32" s="611"/>
    </row>
    <row r="33" spans="1:27">
      <c r="A33" s="88" t="s">
        <v>92</v>
      </c>
      <c r="B33" s="156">
        <v>0</v>
      </c>
      <c r="C33" s="139"/>
      <c r="D33" s="139">
        <v>0</v>
      </c>
      <c r="E33" s="139">
        <v>0</v>
      </c>
      <c r="F33" s="139">
        <v>0</v>
      </c>
      <c r="G33" s="89" t="s">
        <v>2908</v>
      </c>
      <c r="H33" s="1026">
        <v>0</v>
      </c>
      <c r="I33" s="102" t="s">
        <v>2908</v>
      </c>
      <c r="J33" s="119">
        <v>0.15</v>
      </c>
      <c r="K33" s="102" t="s">
        <v>2908</v>
      </c>
      <c r="L33" s="119">
        <v>0.14000000000000001</v>
      </c>
      <c r="M33" s="102" t="s">
        <v>2908</v>
      </c>
      <c r="N33" s="119">
        <f>[14]Questionnaire!C84</f>
        <v>0.14000000000000001</v>
      </c>
      <c r="O33" s="102" t="s">
        <v>2908</v>
      </c>
      <c r="P33" s="89"/>
      <c r="Q33" s="89"/>
      <c r="R33" s="89"/>
      <c r="S33" s="89"/>
      <c r="T33" s="611"/>
      <c r="U33" s="611"/>
    </row>
    <row r="34" spans="1:27">
      <c r="A34" s="88" t="s">
        <v>93</v>
      </c>
      <c r="B34" s="156">
        <v>0</v>
      </c>
      <c r="C34" s="139">
        <v>0.3</v>
      </c>
      <c r="D34" s="139">
        <v>0.17</v>
      </c>
      <c r="E34" s="139">
        <v>0.17</v>
      </c>
      <c r="F34" s="139">
        <v>0.17</v>
      </c>
      <c r="G34" s="89" t="s">
        <v>2908</v>
      </c>
      <c r="H34" s="1026">
        <v>0.18</v>
      </c>
      <c r="I34" s="102" t="s">
        <v>2908</v>
      </c>
      <c r="J34" s="119">
        <v>0.23</v>
      </c>
      <c r="K34" s="102" t="s">
        <v>2908</v>
      </c>
      <c r="L34" s="119">
        <v>0.28999999999999998</v>
      </c>
      <c r="M34" s="102" t="s">
        <v>2908</v>
      </c>
      <c r="N34" s="119">
        <f>[14]Questionnaire!C85</f>
        <v>0.28999999999999998</v>
      </c>
      <c r="O34" s="102" t="s">
        <v>2908</v>
      </c>
      <c r="P34" s="89"/>
      <c r="Q34" s="89"/>
      <c r="R34" s="89"/>
      <c r="S34" s="89"/>
      <c r="T34" s="611"/>
      <c r="U34" s="611"/>
    </row>
    <row r="35" spans="1:27">
      <c r="A35" s="88" t="s">
        <v>63</v>
      </c>
      <c r="B35" s="156">
        <v>0</v>
      </c>
      <c r="C35" s="139">
        <v>0.47</v>
      </c>
      <c r="D35" s="139">
        <v>0.67</v>
      </c>
      <c r="E35" s="139">
        <v>0.67</v>
      </c>
      <c r="F35" s="139">
        <v>0.67</v>
      </c>
      <c r="G35" s="89" t="s">
        <v>2908</v>
      </c>
      <c r="H35" s="1026">
        <v>0.66</v>
      </c>
      <c r="I35" s="102" t="s">
        <v>2908</v>
      </c>
      <c r="J35" s="119">
        <v>0.38</v>
      </c>
      <c r="K35" s="102" t="s">
        <v>2908</v>
      </c>
      <c r="L35" s="119">
        <v>0.33</v>
      </c>
      <c r="M35" s="102" t="s">
        <v>2908</v>
      </c>
      <c r="N35" s="119">
        <f>[14]Questionnaire!C86</f>
        <v>0.33</v>
      </c>
      <c r="O35" s="102" t="s">
        <v>2908</v>
      </c>
      <c r="P35" s="89"/>
      <c r="Q35" s="89"/>
      <c r="R35" s="89"/>
      <c r="S35" s="89"/>
      <c r="T35" s="611"/>
      <c r="U35" s="611"/>
    </row>
    <row r="36" spans="1:27">
      <c r="A36" s="88" t="s">
        <v>64</v>
      </c>
      <c r="B36" s="156">
        <v>0</v>
      </c>
      <c r="C36" s="139">
        <v>0.22</v>
      </c>
      <c r="D36" s="139">
        <v>0.18</v>
      </c>
      <c r="E36" s="139">
        <v>0.18</v>
      </c>
      <c r="F36" s="139">
        <v>0.18</v>
      </c>
      <c r="G36" s="89" t="s">
        <v>2908</v>
      </c>
      <c r="H36" s="1026">
        <v>0.18</v>
      </c>
      <c r="I36" s="102" t="s">
        <v>2908</v>
      </c>
      <c r="J36" s="119">
        <v>0.19</v>
      </c>
      <c r="K36" s="102" t="s">
        <v>2908</v>
      </c>
      <c r="L36" s="119">
        <v>0.21</v>
      </c>
      <c r="M36" s="102" t="s">
        <v>2908</v>
      </c>
      <c r="N36" s="119">
        <f>[14]Questionnaire!C87</f>
        <v>0.21</v>
      </c>
      <c r="O36" s="102" t="s">
        <v>2908</v>
      </c>
      <c r="P36" s="89"/>
      <c r="Q36" s="89"/>
      <c r="R36" s="89"/>
      <c r="S36" s="89"/>
      <c r="T36" s="611"/>
      <c r="U36" s="611"/>
    </row>
    <row r="37" spans="1:27">
      <c r="A37" s="88" t="s">
        <v>703</v>
      </c>
      <c r="B37" s="156">
        <v>0</v>
      </c>
      <c r="C37" s="139">
        <v>0.01</v>
      </c>
      <c r="D37" s="139">
        <v>0.15</v>
      </c>
      <c r="E37" s="139">
        <v>0.15</v>
      </c>
      <c r="F37" s="139">
        <v>0.15</v>
      </c>
      <c r="G37" s="89" t="s">
        <v>2908</v>
      </c>
      <c r="H37" s="1026">
        <v>0.15</v>
      </c>
      <c r="I37" s="102" t="s">
        <v>2908</v>
      </c>
      <c r="J37" s="119">
        <v>0.05</v>
      </c>
      <c r="K37" s="102" t="s">
        <v>2908</v>
      </c>
      <c r="L37" s="119">
        <v>0.03</v>
      </c>
      <c r="M37" s="102" t="s">
        <v>2908</v>
      </c>
      <c r="N37" s="119">
        <f>[14]Questionnaire!C88</f>
        <v>0.03</v>
      </c>
      <c r="O37" s="102" t="s">
        <v>2908</v>
      </c>
      <c r="P37" s="89"/>
      <c r="Q37" s="89"/>
      <c r="R37" s="89"/>
      <c r="S37" s="89"/>
      <c r="T37" s="611"/>
      <c r="U37" s="611"/>
    </row>
    <row r="38" spans="1:27" ht="15.75">
      <c r="A38" s="88"/>
      <c r="B38" s="89"/>
      <c r="C38" s="89"/>
      <c r="D38" s="89"/>
      <c r="E38" s="89"/>
      <c r="F38" s="89"/>
      <c r="G38" s="89"/>
      <c r="H38" s="102"/>
      <c r="I38" s="102"/>
      <c r="J38" s="102"/>
      <c r="K38" s="102"/>
      <c r="L38" s="132"/>
      <c r="M38" s="102"/>
      <c r="N38" s="102"/>
      <c r="O38" s="102"/>
      <c r="P38" s="89"/>
      <c r="Q38" s="89"/>
      <c r="R38" s="89"/>
      <c r="S38" s="89"/>
      <c r="T38" s="611"/>
      <c r="U38" s="611"/>
    </row>
    <row r="39" spans="1:27" ht="31.5">
      <c r="A39" s="83" t="s">
        <v>67</v>
      </c>
      <c r="B39" s="84">
        <v>2009</v>
      </c>
      <c r="C39" s="84">
        <v>2010</v>
      </c>
      <c r="D39" s="84">
        <v>2011</v>
      </c>
      <c r="E39" s="84" t="s">
        <v>1185</v>
      </c>
      <c r="F39" s="84">
        <v>2012</v>
      </c>
      <c r="G39" s="84" t="s">
        <v>2325</v>
      </c>
      <c r="H39" s="105" t="s">
        <v>2913</v>
      </c>
      <c r="I39" s="105" t="s">
        <v>3553</v>
      </c>
      <c r="J39" s="105" t="s">
        <v>4165</v>
      </c>
      <c r="K39" s="105" t="s">
        <v>4674</v>
      </c>
      <c r="L39" s="105" t="s">
        <v>4675</v>
      </c>
      <c r="M39" s="105" t="s">
        <v>5846</v>
      </c>
      <c r="N39" s="105" t="s">
        <v>6494</v>
      </c>
      <c r="O39" s="127" t="s">
        <v>6914</v>
      </c>
      <c r="P39" s="89"/>
      <c r="Q39" s="89"/>
      <c r="R39" s="89"/>
      <c r="S39" s="89"/>
      <c r="T39" s="611"/>
      <c r="U39" s="611"/>
    </row>
    <row r="40" spans="1:27" ht="30">
      <c r="A40" s="88"/>
      <c r="B40" s="156">
        <v>0</v>
      </c>
      <c r="C40" s="168" t="s">
        <v>117</v>
      </c>
      <c r="D40" s="168" t="s">
        <v>117</v>
      </c>
      <c r="E40" s="168" t="s">
        <v>117</v>
      </c>
      <c r="F40" s="168" t="s">
        <v>117</v>
      </c>
      <c r="G40" s="89" t="s">
        <v>2908</v>
      </c>
      <c r="H40" s="168" t="s">
        <v>117</v>
      </c>
      <c r="I40" s="102" t="s">
        <v>2908</v>
      </c>
      <c r="J40" s="168" t="s">
        <v>117</v>
      </c>
      <c r="K40" s="102" t="s">
        <v>2908</v>
      </c>
      <c r="L40" s="108" t="s">
        <v>123</v>
      </c>
      <c r="M40" s="102" t="s">
        <v>2908</v>
      </c>
      <c r="N40" s="102" t="str">
        <f>[14]Questionnaire!B96</f>
        <v>11-15 times per year</v>
      </c>
      <c r="O40" s="102" t="s">
        <v>2908</v>
      </c>
      <c r="P40" s="89"/>
      <c r="Q40" s="89"/>
      <c r="R40" s="89"/>
      <c r="S40" s="89"/>
      <c r="T40" s="611"/>
      <c r="U40" s="611"/>
    </row>
    <row r="41" spans="1:27">
      <c r="A41" s="88"/>
      <c r="B41" s="89"/>
      <c r="C41" s="89"/>
      <c r="D41" s="89"/>
      <c r="E41" s="89"/>
      <c r="F41" s="89"/>
      <c r="G41" s="89"/>
      <c r="H41" s="102"/>
      <c r="I41" s="102"/>
      <c r="J41" s="102"/>
      <c r="K41" s="102"/>
      <c r="L41" s="102"/>
      <c r="M41" s="102"/>
      <c r="N41" s="102"/>
      <c r="O41" s="102"/>
      <c r="P41" s="89"/>
      <c r="Q41" s="89"/>
      <c r="R41" s="89"/>
      <c r="S41" s="89"/>
      <c r="T41" s="611"/>
      <c r="U41" s="611"/>
    </row>
    <row r="42" spans="1:27" ht="15.75">
      <c r="A42" s="88"/>
      <c r="B42" s="89"/>
      <c r="C42" s="89"/>
      <c r="D42" s="89"/>
      <c r="E42" s="89"/>
      <c r="F42" s="89"/>
      <c r="G42" s="89"/>
      <c r="H42" s="102"/>
      <c r="I42" s="102"/>
      <c r="J42" s="102"/>
      <c r="K42" s="102"/>
      <c r="L42" s="132"/>
      <c r="M42" s="102"/>
      <c r="N42" s="102"/>
      <c r="O42" s="102"/>
      <c r="P42" s="89"/>
      <c r="Q42" s="89"/>
      <c r="R42" s="89"/>
      <c r="S42" s="89"/>
      <c r="T42" s="611"/>
      <c r="U42" s="611"/>
    </row>
    <row r="43" spans="1:27" ht="15.75">
      <c r="A43" s="83" t="s">
        <v>94</v>
      </c>
      <c r="B43" s="84">
        <v>2009</v>
      </c>
      <c r="C43" s="84">
        <v>2010</v>
      </c>
      <c r="D43" s="84">
        <v>2011</v>
      </c>
      <c r="E43" s="84" t="s">
        <v>1185</v>
      </c>
      <c r="F43" s="84">
        <v>2012</v>
      </c>
      <c r="G43" s="84" t="s">
        <v>2325</v>
      </c>
      <c r="H43" s="105" t="s">
        <v>2913</v>
      </c>
      <c r="I43" s="105" t="s">
        <v>3553</v>
      </c>
      <c r="J43" s="105" t="s">
        <v>4165</v>
      </c>
      <c r="K43" s="105" t="s">
        <v>4674</v>
      </c>
      <c r="L43" s="105" t="s">
        <v>4675</v>
      </c>
      <c r="M43" s="105" t="s">
        <v>5846</v>
      </c>
      <c r="N43" s="105" t="s">
        <v>6494</v>
      </c>
      <c r="O43" s="127" t="s">
        <v>6914</v>
      </c>
      <c r="P43" s="89"/>
      <c r="Q43" s="89"/>
      <c r="R43" s="89"/>
      <c r="S43" s="89"/>
      <c r="T43" s="611"/>
      <c r="U43" s="611"/>
    </row>
    <row r="44" spans="1:27" ht="30">
      <c r="A44" s="88" t="s">
        <v>66</v>
      </c>
      <c r="B44" s="156">
        <v>0</v>
      </c>
      <c r="C44" s="139">
        <v>9.0000000000000011E-3</v>
      </c>
      <c r="D44" s="139">
        <v>0.01</v>
      </c>
      <c r="E44" s="139">
        <v>0.01</v>
      </c>
      <c r="F44" s="139">
        <v>5.0000000000000001E-3</v>
      </c>
      <c r="G44" s="89" t="s">
        <v>2908</v>
      </c>
      <c r="H44" s="1026">
        <v>6.0000000000000001E-3</v>
      </c>
      <c r="I44" s="102" t="s">
        <v>2908</v>
      </c>
      <c r="J44" s="1026">
        <v>0.01</v>
      </c>
      <c r="K44" s="102" t="s">
        <v>2908</v>
      </c>
      <c r="L44" s="139">
        <v>0.01</v>
      </c>
      <c r="M44" s="102" t="s">
        <v>2908</v>
      </c>
      <c r="N44" s="102"/>
      <c r="O44" s="120">
        <f>[47]Questionnaire!C126</f>
        <v>5.0000000000000001E-3</v>
      </c>
      <c r="P44" s="89"/>
      <c r="Q44" s="89"/>
      <c r="R44" s="89"/>
      <c r="S44" s="89"/>
      <c r="T44" s="611"/>
      <c r="U44" s="611"/>
    </row>
    <row r="45" spans="1:27">
      <c r="A45" s="126"/>
      <c r="B45" s="125"/>
      <c r="C45" s="125"/>
      <c r="D45" s="125"/>
      <c r="E45" s="125"/>
      <c r="F45" s="125"/>
      <c r="G45" s="125"/>
      <c r="H45" s="121"/>
      <c r="I45" s="121"/>
      <c r="J45" s="121"/>
      <c r="K45" s="121"/>
      <c r="L45" s="110"/>
      <c r="M45" s="102"/>
      <c r="N45" s="102"/>
      <c r="O45" s="102"/>
      <c r="P45" s="89"/>
      <c r="Q45" s="89"/>
      <c r="R45" s="89"/>
      <c r="S45" s="89"/>
      <c r="T45" s="611"/>
      <c r="U45" s="611"/>
    </row>
    <row r="46" spans="1:27">
      <c r="A46" s="126"/>
      <c r="B46" s="89"/>
      <c r="C46" s="89"/>
      <c r="D46" s="89"/>
      <c r="E46" s="89"/>
      <c r="F46" s="89"/>
      <c r="G46" s="89"/>
      <c r="H46" s="102"/>
      <c r="I46" s="102"/>
      <c r="J46" s="102"/>
      <c r="K46" s="102"/>
      <c r="L46" s="102"/>
      <c r="M46" s="102"/>
      <c r="N46" s="102"/>
      <c r="O46" s="102"/>
      <c r="P46" s="89"/>
      <c r="Q46" s="89"/>
      <c r="R46" s="89"/>
      <c r="S46" s="89"/>
      <c r="T46" s="611"/>
      <c r="U46" s="611"/>
    </row>
    <row r="47" spans="1:27">
      <c r="A47" s="126"/>
      <c r="B47" s="89"/>
      <c r="C47" s="89"/>
      <c r="D47" s="89"/>
      <c r="E47" s="89"/>
      <c r="F47" s="89"/>
      <c r="G47" s="89"/>
      <c r="H47" s="102"/>
      <c r="I47" s="102"/>
      <c r="J47" s="102"/>
      <c r="K47" s="102"/>
      <c r="L47" s="102"/>
      <c r="M47" s="102"/>
      <c r="N47" s="102"/>
      <c r="O47" s="102"/>
      <c r="P47" s="89"/>
      <c r="Q47" s="89"/>
      <c r="R47" s="89"/>
      <c r="S47" s="89"/>
      <c r="T47" s="611"/>
      <c r="U47" s="611"/>
    </row>
    <row r="48" spans="1:27" ht="15.75">
      <c r="A48" s="83" t="s">
        <v>2288</v>
      </c>
      <c r="B48" s="84">
        <v>2009</v>
      </c>
      <c r="C48" s="84">
        <v>2010</v>
      </c>
      <c r="D48" s="84">
        <v>2011</v>
      </c>
      <c r="E48" s="84" t="s">
        <v>2969</v>
      </c>
      <c r="F48" s="84" t="s">
        <v>2915</v>
      </c>
      <c r="G48" s="84" t="s">
        <v>2970</v>
      </c>
      <c r="H48" s="105" t="s">
        <v>2917</v>
      </c>
      <c r="I48" s="105" t="s">
        <v>2971</v>
      </c>
      <c r="J48" s="105" t="s">
        <v>2919</v>
      </c>
      <c r="K48" s="105" t="s">
        <v>2972</v>
      </c>
      <c r="L48" s="105" t="s">
        <v>2921</v>
      </c>
      <c r="M48" s="105" t="s">
        <v>5778</v>
      </c>
      <c r="N48" s="105" t="s">
        <v>3556</v>
      </c>
      <c r="O48" s="105" t="s">
        <v>4450</v>
      </c>
      <c r="P48" s="105" t="s">
        <v>4168</v>
      </c>
      <c r="Q48" s="105" t="s">
        <v>5291</v>
      </c>
      <c r="R48" s="105" t="s">
        <v>5169</v>
      </c>
      <c r="S48" s="84" t="s">
        <v>5292</v>
      </c>
      <c r="T48" s="906" t="s">
        <v>5171</v>
      </c>
      <c r="U48" s="105" t="s">
        <v>5873</v>
      </c>
      <c r="V48" s="105" t="s">
        <v>5848</v>
      </c>
      <c r="W48" s="1368"/>
      <c r="X48" s="105" t="s">
        <v>6620</v>
      </c>
      <c r="Y48" s="105" t="s">
        <v>5877</v>
      </c>
      <c r="Z48" s="127" t="s">
        <v>7174</v>
      </c>
      <c r="AA48" s="127" t="s">
        <v>6983</v>
      </c>
    </row>
    <row r="49" spans="1:27" ht="30">
      <c r="A49" s="88" t="s">
        <v>46</v>
      </c>
      <c r="B49" s="865">
        <v>0</v>
      </c>
      <c r="C49" s="865">
        <v>0</v>
      </c>
      <c r="D49" s="865">
        <v>0</v>
      </c>
      <c r="E49" s="225">
        <v>0</v>
      </c>
      <c r="F49" s="865">
        <v>0</v>
      </c>
      <c r="G49" s="225">
        <v>0</v>
      </c>
      <c r="H49" s="877">
        <v>0</v>
      </c>
      <c r="I49" s="226">
        <v>0</v>
      </c>
      <c r="J49" s="877">
        <v>0</v>
      </c>
      <c r="K49" s="226">
        <v>0</v>
      </c>
      <c r="L49" s="877">
        <v>0</v>
      </c>
      <c r="M49" s="226">
        <v>0</v>
      </c>
      <c r="N49" s="877">
        <v>0</v>
      </c>
      <c r="O49" s="226">
        <v>83680.346400000009</v>
      </c>
      <c r="P49" s="1086">
        <v>10811</v>
      </c>
      <c r="Q49" s="226">
        <v>0</v>
      </c>
      <c r="R49" s="878">
        <v>0</v>
      </c>
      <c r="S49" s="227">
        <v>0</v>
      </c>
      <c r="T49" s="1025">
        <v>0</v>
      </c>
      <c r="U49" s="227">
        <v>0</v>
      </c>
      <c r="V49" s="1025">
        <v>0</v>
      </c>
      <c r="W49" s="107" t="s">
        <v>6592</v>
      </c>
      <c r="X49" s="227">
        <f>[14]Questionnaire!D108</f>
        <v>0</v>
      </c>
      <c r="Y49" s="1025">
        <v>0</v>
      </c>
    </row>
    <row r="50" spans="1:27" ht="30">
      <c r="A50" s="88" t="s">
        <v>47</v>
      </c>
      <c r="B50" s="865">
        <v>0</v>
      </c>
      <c r="C50" s="865">
        <v>307500</v>
      </c>
      <c r="D50" s="865">
        <v>200000</v>
      </c>
      <c r="E50" s="225">
        <v>0</v>
      </c>
      <c r="F50" s="865">
        <v>0</v>
      </c>
      <c r="G50" s="225">
        <v>0</v>
      </c>
      <c r="H50" s="877">
        <v>0</v>
      </c>
      <c r="I50" s="226">
        <v>0</v>
      </c>
      <c r="J50" s="877">
        <v>0</v>
      </c>
      <c r="K50" s="226">
        <v>0</v>
      </c>
      <c r="L50" s="877">
        <v>0</v>
      </c>
      <c r="M50" s="226">
        <v>0</v>
      </c>
      <c r="N50" s="877">
        <v>0</v>
      </c>
      <c r="O50" s="226">
        <v>418401.73200000002</v>
      </c>
      <c r="P50" s="1086">
        <v>54057</v>
      </c>
      <c r="Q50" s="226">
        <v>506211</v>
      </c>
      <c r="R50" s="878">
        <v>67038</v>
      </c>
      <c r="S50" s="227">
        <v>0</v>
      </c>
      <c r="T50" s="1025">
        <v>0</v>
      </c>
      <c r="U50" s="227">
        <v>0</v>
      </c>
      <c r="V50" s="1025">
        <v>0</v>
      </c>
      <c r="W50" s="107" t="s">
        <v>6593</v>
      </c>
      <c r="X50" s="227">
        <f>[14]Questionnaire!D109</f>
        <v>0</v>
      </c>
      <c r="Y50" s="1025">
        <v>0</v>
      </c>
    </row>
    <row r="51" spans="1:27">
      <c r="A51" s="88" t="s">
        <v>48</v>
      </c>
      <c r="B51" s="865">
        <v>0</v>
      </c>
      <c r="C51" s="865">
        <v>0</v>
      </c>
      <c r="D51" s="865">
        <v>0</v>
      </c>
      <c r="E51" s="225">
        <v>0</v>
      </c>
      <c r="F51" s="865">
        <v>0</v>
      </c>
      <c r="G51" s="225">
        <v>0</v>
      </c>
      <c r="H51" s="877">
        <v>0</v>
      </c>
      <c r="I51" s="226">
        <v>0</v>
      </c>
      <c r="J51" s="877">
        <v>0</v>
      </c>
      <c r="K51" s="226">
        <v>0</v>
      </c>
      <c r="L51" s="877">
        <v>0</v>
      </c>
      <c r="M51" s="226">
        <v>0</v>
      </c>
      <c r="N51" s="877">
        <v>0</v>
      </c>
      <c r="O51" s="226">
        <v>0</v>
      </c>
      <c r="P51" s="1086"/>
      <c r="Q51" s="226">
        <v>0</v>
      </c>
      <c r="R51" s="878">
        <v>0</v>
      </c>
      <c r="S51" s="227" t="s">
        <v>1530</v>
      </c>
      <c r="T51" s="1025" t="s">
        <v>1530</v>
      </c>
      <c r="U51" s="227" t="s">
        <v>1530</v>
      </c>
      <c r="V51" s="1025" t="s">
        <v>1530</v>
      </c>
      <c r="W51" s="107" t="s">
        <v>5190</v>
      </c>
      <c r="X51" s="227">
        <f>[14]Questionnaire!D110</f>
        <v>0</v>
      </c>
      <c r="Y51" s="1025" t="s">
        <v>1530</v>
      </c>
    </row>
    <row r="52" spans="1:27">
      <c r="A52" s="88" t="s">
        <v>50</v>
      </c>
      <c r="B52" s="865">
        <v>0</v>
      </c>
      <c r="C52" s="865">
        <v>0</v>
      </c>
      <c r="D52" s="865">
        <v>0</v>
      </c>
      <c r="E52" s="225">
        <v>0</v>
      </c>
      <c r="F52" s="865">
        <v>0</v>
      </c>
      <c r="G52" s="225">
        <v>0</v>
      </c>
      <c r="H52" s="877">
        <v>0</v>
      </c>
      <c r="I52" s="226">
        <v>0</v>
      </c>
      <c r="J52" s="877">
        <v>0</v>
      </c>
      <c r="K52" s="226">
        <v>0</v>
      </c>
      <c r="L52" s="877">
        <v>0</v>
      </c>
      <c r="M52" s="226">
        <v>0</v>
      </c>
      <c r="N52" s="877">
        <v>0</v>
      </c>
      <c r="O52" s="226">
        <v>292881.21240000002</v>
      </c>
      <c r="P52" s="1086"/>
      <c r="Q52" s="226">
        <v>0</v>
      </c>
      <c r="R52" s="878">
        <v>0</v>
      </c>
      <c r="S52" s="227">
        <v>0</v>
      </c>
      <c r="T52" s="1025">
        <v>0</v>
      </c>
      <c r="U52" s="227">
        <v>0</v>
      </c>
      <c r="V52" s="1025">
        <v>0</v>
      </c>
      <c r="W52" s="107" t="s">
        <v>6594</v>
      </c>
      <c r="X52" s="227">
        <f>[14]Questionnaire!D111</f>
        <v>0</v>
      </c>
      <c r="Y52" s="1025">
        <v>0</v>
      </c>
    </row>
    <row r="53" spans="1:27">
      <c r="A53" s="88" t="s">
        <v>51</v>
      </c>
      <c r="B53" s="865">
        <v>0</v>
      </c>
      <c r="C53" s="865">
        <v>0</v>
      </c>
      <c r="D53" s="865">
        <v>0</v>
      </c>
      <c r="E53" s="225">
        <v>0</v>
      </c>
      <c r="F53" s="865">
        <v>0</v>
      </c>
      <c r="G53" s="225">
        <v>0</v>
      </c>
      <c r="H53" s="877">
        <v>0</v>
      </c>
      <c r="I53" s="226">
        <v>0</v>
      </c>
      <c r="J53" s="877">
        <v>0</v>
      </c>
      <c r="K53" s="226">
        <v>0</v>
      </c>
      <c r="L53" s="877">
        <v>0</v>
      </c>
      <c r="M53" s="226">
        <v>0</v>
      </c>
      <c r="N53" s="877">
        <v>0</v>
      </c>
      <c r="O53" s="226">
        <v>41840.173200000005</v>
      </c>
      <c r="P53" s="1086">
        <v>0</v>
      </c>
      <c r="Q53" s="226">
        <v>0</v>
      </c>
      <c r="R53" s="878">
        <v>0</v>
      </c>
      <c r="S53" s="227" t="s">
        <v>1530</v>
      </c>
      <c r="T53" s="1025" t="s">
        <v>1530</v>
      </c>
      <c r="U53" s="227" t="s">
        <v>1530</v>
      </c>
      <c r="V53" s="1025" t="s">
        <v>1530</v>
      </c>
      <c r="W53" s="107" t="s">
        <v>6500</v>
      </c>
      <c r="X53" s="227">
        <f>[14]Questionnaire!D112</f>
        <v>0</v>
      </c>
      <c r="Y53" s="1025" t="s">
        <v>1530</v>
      </c>
    </row>
    <row r="54" spans="1:27">
      <c r="A54" s="88" t="s">
        <v>5176</v>
      </c>
      <c r="B54" s="865"/>
      <c r="C54" s="865"/>
      <c r="D54" s="865"/>
      <c r="E54" s="225"/>
      <c r="F54" s="865"/>
      <c r="G54" s="225"/>
      <c r="H54" s="877"/>
      <c r="I54" s="226"/>
      <c r="J54" s="877"/>
      <c r="K54" s="226"/>
      <c r="L54" s="877"/>
      <c r="M54" s="226"/>
      <c r="N54" s="877"/>
      <c r="O54" s="226"/>
      <c r="P54" s="1086">
        <v>37840</v>
      </c>
      <c r="Q54" s="226"/>
      <c r="R54" s="878"/>
      <c r="S54" s="227">
        <v>0</v>
      </c>
      <c r="T54" s="1025">
        <v>0</v>
      </c>
      <c r="U54" s="227">
        <v>0</v>
      </c>
      <c r="V54" s="1025">
        <v>0</v>
      </c>
      <c r="W54" s="107" t="s">
        <v>49</v>
      </c>
      <c r="X54" s="227">
        <f>[14]Questionnaire!D113</f>
        <v>0</v>
      </c>
      <c r="Y54" s="1025">
        <v>0</v>
      </c>
    </row>
    <row r="55" spans="1:27">
      <c r="A55" s="88" t="s">
        <v>5177</v>
      </c>
      <c r="B55" s="865"/>
      <c r="C55" s="865"/>
      <c r="D55" s="865"/>
      <c r="E55" s="225"/>
      <c r="F55" s="865"/>
      <c r="G55" s="225"/>
      <c r="H55" s="877"/>
      <c r="I55" s="226"/>
      <c r="J55" s="877"/>
      <c r="K55" s="226"/>
      <c r="L55" s="877"/>
      <c r="M55" s="226"/>
      <c r="N55" s="877"/>
      <c r="O55" s="226"/>
      <c r="P55" s="1086">
        <v>5406</v>
      </c>
      <c r="Q55" s="226"/>
      <c r="R55" s="878"/>
      <c r="S55" s="227">
        <v>0</v>
      </c>
      <c r="T55" s="1025">
        <v>0</v>
      </c>
      <c r="U55" s="227">
        <v>0</v>
      </c>
      <c r="V55" s="1025">
        <v>0</v>
      </c>
      <c r="W55" s="107"/>
      <c r="X55" s="227">
        <f>[14]Questionnaire!D114</f>
        <v>0</v>
      </c>
      <c r="Y55" s="1025">
        <v>0</v>
      </c>
    </row>
    <row r="56" spans="1:27">
      <c r="A56" s="88" t="s">
        <v>49</v>
      </c>
      <c r="B56" s="865">
        <v>0</v>
      </c>
      <c r="C56" s="865">
        <v>0</v>
      </c>
      <c r="D56" s="865">
        <v>0</v>
      </c>
      <c r="E56" s="225">
        <v>0</v>
      </c>
      <c r="F56" s="865">
        <v>0</v>
      </c>
      <c r="G56" s="225">
        <v>0</v>
      </c>
      <c r="H56" s="877">
        <v>0</v>
      </c>
      <c r="I56" s="226">
        <v>0</v>
      </c>
      <c r="J56" s="877">
        <v>0</v>
      </c>
      <c r="K56" s="226">
        <v>0</v>
      </c>
      <c r="L56" s="877">
        <v>0</v>
      </c>
      <c r="M56" s="226">
        <v>0</v>
      </c>
      <c r="N56" s="877">
        <v>0</v>
      </c>
      <c r="O56" s="226">
        <v>0</v>
      </c>
      <c r="P56" s="1086">
        <v>0</v>
      </c>
      <c r="Q56" s="226">
        <v>0</v>
      </c>
      <c r="R56" s="878">
        <v>0</v>
      </c>
      <c r="S56" s="227">
        <v>0</v>
      </c>
      <c r="T56" s="1025">
        <v>0</v>
      </c>
      <c r="U56" s="227">
        <v>0</v>
      </c>
      <c r="V56" s="1025">
        <v>0</v>
      </c>
      <c r="W56" s="107"/>
      <c r="X56" s="227">
        <f>[14]Questionnaire!D115</f>
        <v>0</v>
      </c>
      <c r="Y56" s="1025">
        <v>0</v>
      </c>
    </row>
    <row r="57" spans="1:27">
      <c r="A57" s="88" t="s">
        <v>479</v>
      </c>
      <c r="B57" s="865">
        <v>0</v>
      </c>
      <c r="C57" s="865">
        <v>0</v>
      </c>
      <c r="D57" s="865">
        <v>200000</v>
      </c>
      <c r="E57" s="225">
        <v>0</v>
      </c>
      <c r="F57" s="865">
        <v>0</v>
      </c>
      <c r="G57" s="225">
        <v>0</v>
      </c>
      <c r="H57" s="877">
        <v>0</v>
      </c>
      <c r="I57" s="226">
        <v>0</v>
      </c>
      <c r="J57" s="877">
        <v>0</v>
      </c>
      <c r="K57" s="226">
        <v>0</v>
      </c>
      <c r="L57" s="877">
        <v>0</v>
      </c>
      <c r="M57" s="226">
        <v>5353629</v>
      </c>
      <c r="N57" s="877">
        <v>688259.81873111776</v>
      </c>
      <c r="O57" s="226">
        <v>836803.46400000004</v>
      </c>
      <c r="P57" s="1086">
        <f>SUM(P49:P55)</f>
        <v>108114</v>
      </c>
      <c r="Q57" s="226">
        <v>0</v>
      </c>
      <c r="R57" s="878">
        <v>0</v>
      </c>
      <c r="S57" s="228">
        <v>912115.77</v>
      </c>
      <c r="T57" s="1073">
        <v>117844.41472868217</v>
      </c>
      <c r="U57" s="228">
        <v>0</v>
      </c>
      <c r="V57" s="1073">
        <v>0</v>
      </c>
      <c r="W57" s="107" t="s">
        <v>479</v>
      </c>
      <c r="X57" s="228">
        <v>0</v>
      </c>
      <c r="Y57" s="1073">
        <v>0</v>
      </c>
    </row>
    <row r="58" spans="1:27">
      <c r="A58" s="126"/>
      <c r="B58" s="146"/>
      <c r="C58" s="125"/>
      <c r="D58" s="125"/>
      <c r="E58" s="125"/>
      <c r="F58" s="125"/>
      <c r="G58" s="125"/>
      <c r="H58" s="121"/>
      <c r="I58" s="121"/>
      <c r="J58" s="121"/>
      <c r="K58" s="121"/>
      <c r="L58" s="102"/>
      <c r="M58" s="102"/>
      <c r="N58" s="102"/>
      <c r="O58" s="102"/>
      <c r="P58" s="89"/>
      <c r="Q58" s="89"/>
      <c r="R58" s="89"/>
      <c r="S58" s="89"/>
      <c r="U58" s="611"/>
    </row>
    <row r="59" spans="1:27" ht="15.75">
      <c r="A59" s="83"/>
      <c r="B59" s="1460">
        <v>2010</v>
      </c>
      <c r="C59" s="1460"/>
      <c r="D59" s="1460">
        <v>2011</v>
      </c>
      <c r="E59" s="1460"/>
      <c r="F59" s="1460" t="s">
        <v>1185</v>
      </c>
      <c r="G59" s="1460"/>
      <c r="H59" s="1464">
        <v>2012</v>
      </c>
      <c r="I59" s="1464"/>
      <c r="J59" s="1464" t="s">
        <v>2325</v>
      </c>
      <c r="K59" s="1464"/>
      <c r="L59" s="1464" t="s">
        <v>2913</v>
      </c>
      <c r="M59" s="1464"/>
      <c r="N59" s="1475" t="s">
        <v>3553</v>
      </c>
      <c r="O59" s="1475"/>
      <c r="P59" s="1464" t="s">
        <v>4165</v>
      </c>
      <c r="Q59" s="1464"/>
      <c r="R59" s="1464" t="s">
        <v>4674</v>
      </c>
      <c r="S59" s="1464"/>
      <c r="T59" s="1460" t="s">
        <v>4675</v>
      </c>
      <c r="U59" s="1463"/>
      <c r="V59" s="1464" t="s">
        <v>5846</v>
      </c>
      <c r="W59" s="1464"/>
      <c r="X59" s="1464" t="s">
        <v>6494</v>
      </c>
      <c r="Y59" s="1464"/>
      <c r="Z59" s="1472" t="s">
        <v>6914</v>
      </c>
      <c r="AA59" s="1472"/>
    </row>
    <row r="60" spans="1:27" ht="15.75">
      <c r="A60" s="83" t="s">
        <v>2326</v>
      </c>
      <c r="B60" s="781" t="s">
        <v>95</v>
      </c>
      <c r="C60" s="781" t="s">
        <v>96</v>
      </c>
      <c r="D60" s="781" t="s">
        <v>95</v>
      </c>
      <c r="E60" s="781" t="s">
        <v>96</v>
      </c>
      <c r="F60" s="781" t="s">
        <v>95</v>
      </c>
      <c r="G60" s="781" t="s">
        <v>96</v>
      </c>
      <c r="H60" s="782" t="s">
        <v>95</v>
      </c>
      <c r="I60" s="782" t="s">
        <v>96</v>
      </c>
      <c r="J60" s="782" t="s">
        <v>95</v>
      </c>
      <c r="K60" s="782" t="s">
        <v>96</v>
      </c>
      <c r="L60" s="782" t="s">
        <v>95</v>
      </c>
      <c r="M60" s="782" t="s">
        <v>96</v>
      </c>
      <c r="N60" s="787" t="s">
        <v>95</v>
      </c>
      <c r="O60" s="787" t="s">
        <v>96</v>
      </c>
      <c r="P60" s="782" t="s">
        <v>95</v>
      </c>
      <c r="Q60" s="782" t="s">
        <v>96</v>
      </c>
      <c r="R60" s="782" t="s">
        <v>95</v>
      </c>
      <c r="S60" s="782" t="s">
        <v>96</v>
      </c>
      <c r="T60" s="1348" t="s">
        <v>95</v>
      </c>
      <c r="U60" s="1351" t="s">
        <v>96</v>
      </c>
      <c r="V60" s="1349" t="s">
        <v>95</v>
      </c>
      <c r="W60" s="1349" t="s">
        <v>96</v>
      </c>
      <c r="X60" s="1349" t="s">
        <v>95</v>
      </c>
      <c r="Y60" s="1349" t="s">
        <v>96</v>
      </c>
      <c r="Z60" s="785" t="s">
        <v>95</v>
      </c>
      <c r="AA60" s="785" t="s">
        <v>96</v>
      </c>
    </row>
    <row r="61" spans="1:27">
      <c r="A61" s="88" t="s">
        <v>2922</v>
      </c>
      <c r="B61" s="183">
        <v>0</v>
      </c>
      <c r="C61" s="867">
        <v>0</v>
      </c>
      <c r="D61" s="183">
        <v>0</v>
      </c>
      <c r="E61" s="867">
        <v>0</v>
      </c>
      <c r="F61" s="183">
        <v>0</v>
      </c>
      <c r="G61" s="867">
        <v>0</v>
      </c>
      <c r="H61" s="122">
        <v>0</v>
      </c>
      <c r="I61" s="883">
        <v>0</v>
      </c>
      <c r="J61" s="122">
        <v>0</v>
      </c>
      <c r="K61" s="883">
        <v>0</v>
      </c>
      <c r="L61" s="122">
        <v>0</v>
      </c>
      <c r="M61" s="883">
        <v>0</v>
      </c>
      <c r="N61" s="612" t="s">
        <v>422</v>
      </c>
      <c r="O61" s="612" t="s">
        <v>4032</v>
      </c>
      <c r="P61" s="976">
        <v>0</v>
      </c>
      <c r="Q61" s="867">
        <v>0</v>
      </c>
      <c r="R61" s="976" t="s">
        <v>942</v>
      </c>
      <c r="S61" s="867" t="s">
        <v>5279</v>
      </c>
      <c r="T61" s="610"/>
      <c r="U61" s="1013"/>
    </row>
    <row r="62" spans="1:27" ht="30">
      <c r="A62" s="88" t="s">
        <v>2923</v>
      </c>
      <c r="B62" s="183">
        <v>0</v>
      </c>
      <c r="C62" s="867">
        <v>0</v>
      </c>
      <c r="D62" s="183">
        <v>0</v>
      </c>
      <c r="E62" s="867">
        <v>0</v>
      </c>
      <c r="F62" s="183">
        <v>0</v>
      </c>
      <c r="G62" s="867">
        <v>0</v>
      </c>
      <c r="H62" s="122">
        <v>0</v>
      </c>
      <c r="I62" s="883">
        <v>0</v>
      </c>
      <c r="J62" s="122">
        <v>0</v>
      </c>
      <c r="K62" s="883">
        <v>0</v>
      </c>
      <c r="L62" s="122">
        <v>0</v>
      </c>
      <c r="M62" s="883">
        <v>0</v>
      </c>
      <c r="N62" s="612" t="s">
        <v>4043</v>
      </c>
      <c r="O62" s="612" t="s">
        <v>3988</v>
      </c>
      <c r="P62" s="976">
        <v>0</v>
      </c>
      <c r="Q62" s="867">
        <v>0</v>
      </c>
      <c r="R62" s="976" t="s">
        <v>3227</v>
      </c>
      <c r="S62" s="867" t="s">
        <v>5284</v>
      </c>
      <c r="T62" s="610"/>
      <c r="U62" s="1013"/>
    </row>
    <row r="63" spans="1:27" ht="30">
      <c r="A63" s="88" t="s">
        <v>2924</v>
      </c>
      <c r="B63" s="183">
        <v>0</v>
      </c>
      <c r="C63" s="867">
        <v>0</v>
      </c>
      <c r="D63" s="183">
        <v>0</v>
      </c>
      <c r="E63" s="867">
        <v>0</v>
      </c>
      <c r="F63" s="183">
        <v>0</v>
      </c>
      <c r="G63" s="867">
        <v>0</v>
      </c>
      <c r="H63" s="122">
        <v>0</v>
      </c>
      <c r="I63" s="883">
        <v>0</v>
      </c>
      <c r="J63" s="122">
        <v>0</v>
      </c>
      <c r="K63" s="883">
        <v>0</v>
      </c>
      <c r="L63" s="122">
        <v>0</v>
      </c>
      <c r="M63" s="883">
        <v>0</v>
      </c>
      <c r="N63" s="612" t="s">
        <v>4044</v>
      </c>
      <c r="O63" s="612" t="s">
        <v>3988</v>
      </c>
      <c r="P63" s="976">
        <v>0</v>
      </c>
      <c r="Q63" s="867">
        <v>0</v>
      </c>
      <c r="R63" s="976" t="s">
        <v>1426</v>
      </c>
      <c r="S63" s="867" t="s">
        <v>4460</v>
      </c>
      <c r="T63" s="610"/>
      <c r="U63" s="1013"/>
    </row>
    <row r="64" spans="1:27">
      <c r="A64" s="88" t="s">
        <v>2925</v>
      </c>
      <c r="B64" s="183">
        <v>0</v>
      </c>
      <c r="C64" s="867">
        <v>0</v>
      </c>
      <c r="D64" s="183">
        <v>0</v>
      </c>
      <c r="E64" s="867">
        <v>0</v>
      </c>
      <c r="F64" s="183">
        <v>0</v>
      </c>
      <c r="G64" s="867">
        <v>0</v>
      </c>
      <c r="H64" s="122">
        <v>0</v>
      </c>
      <c r="I64" s="883">
        <v>0</v>
      </c>
      <c r="J64" s="122">
        <v>0</v>
      </c>
      <c r="K64" s="883">
        <v>0</v>
      </c>
      <c r="L64" s="122">
        <v>0</v>
      </c>
      <c r="M64" s="883">
        <v>0</v>
      </c>
      <c r="N64" s="612" t="s">
        <v>4045</v>
      </c>
      <c r="O64" s="612" t="s">
        <v>4034</v>
      </c>
      <c r="P64" s="976">
        <v>0</v>
      </c>
      <c r="Q64" s="867">
        <v>0</v>
      </c>
      <c r="R64" s="976" t="s">
        <v>897</v>
      </c>
      <c r="S64" s="867" t="s">
        <v>4435</v>
      </c>
      <c r="T64" s="610"/>
      <c r="U64" s="1013"/>
    </row>
    <row r="65" spans="1:27">
      <c r="A65" s="88" t="s">
        <v>2926</v>
      </c>
      <c r="B65" s="183">
        <v>0</v>
      </c>
      <c r="C65" s="867">
        <v>0</v>
      </c>
      <c r="D65" s="183">
        <v>0</v>
      </c>
      <c r="E65" s="867">
        <v>0</v>
      </c>
      <c r="F65" s="183">
        <v>0</v>
      </c>
      <c r="G65" s="867">
        <v>0</v>
      </c>
      <c r="H65" s="122">
        <v>0</v>
      </c>
      <c r="I65" s="883">
        <v>0</v>
      </c>
      <c r="J65" s="122">
        <v>0</v>
      </c>
      <c r="K65" s="883">
        <v>0</v>
      </c>
      <c r="L65" s="122">
        <v>0</v>
      </c>
      <c r="M65" s="883">
        <v>0</v>
      </c>
      <c r="N65" s="612" t="s">
        <v>4046</v>
      </c>
      <c r="O65" s="612" t="s">
        <v>4047</v>
      </c>
      <c r="P65" s="976">
        <v>0</v>
      </c>
      <c r="Q65" s="867">
        <v>0</v>
      </c>
      <c r="R65" s="976" t="s">
        <v>884</v>
      </c>
      <c r="S65" s="867" t="s">
        <v>4437</v>
      </c>
      <c r="T65" s="610"/>
      <c r="U65" s="1013"/>
    </row>
    <row r="66" spans="1:27" ht="30">
      <c r="A66" s="88" t="s">
        <v>2927</v>
      </c>
      <c r="B66" s="183">
        <v>0</v>
      </c>
      <c r="C66" s="867">
        <v>0</v>
      </c>
      <c r="D66" s="183">
        <v>0</v>
      </c>
      <c r="E66" s="867">
        <v>0</v>
      </c>
      <c r="F66" s="183">
        <v>0</v>
      </c>
      <c r="G66" s="867">
        <v>0</v>
      </c>
      <c r="H66" s="122">
        <v>0</v>
      </c>
      <c r="I66" s="883">
        <v>0</v>
      </c>
      <c r="J66" s="122">
        <v>0</v>
      </c>
      <c r="K66" s="883">
        <v>0</v>
      </c>
      <c r="L66" s="122">
        <v>0</v>
      </c>
      <c r="M66" s="883">
        <v>0</v>
      </c>
      <c r="N66" s="612" t="s">
        <v>4048</v>
      </c>
      <c r="O66" s="612" t="s">
        <v>4049</v>
      </c>
      <c r="P66" s="976">
        <v>0</v>
      </c>
      <c r="Q66" s="867">
        <v>0</v>
      </c>
      <c r="R66" s="976" t="s">
        <v>5276</v>
      </c>
      <c r="S66" s="867" t="s">
        <v>5277</v>
      </c>
      <c r="T66" s="610"/>
      <c r="U66" s="1013"/>
    </row>
    <row r="67" spans="1:27">
      <c r="A67" s="88" t="s">
        <v>2928</v>
      </c>
      <c r="B67" s="183">
        <v>0</v>
      </c>
      <c r="C67" s="867">
        <v>0</v>
      </c>
      <c r="D67" s="183">
        <v>0</v>
      </c>
      <c r="E67" s="867">
        <v>0</v>
      </c>
      <c r="F67" s="183">
        <v>0</v>
      </c>
      <c r="G67" s="867">
        <v>0</v>
      </c>
      <c r="H67" s="122">
        <v>0</v>
      </c>
      <c r="I67" s="883">
        <v>0</v>
      </c>
      <c r="J67" s="122">
        <v>0</v>
      </c>
      <c r="K67" s="883">
        <v>0</v>
      </c>
      <c r="L67" s="122">
        <v>0</v>
      </c>
      <c r="M67" s="883">
        <v>0</v>
      </c>
      <c r="N67" s="612" t="s">
        <v>4050</v>
      </c>
      <c r="O67" s="612" t="s">
        <v>4051</v>
      </c>
      <c r="P67" s="976">
        <v>0</v>
      </c>
      <c r="Q67" s="867">
        <v>0</v>
      </c>
      <c r="R67" s="976" t="s">
        <v>5293</v>
      </c>
      <c r="S67" s="867" t="s">
        <v>358</v>
      </c>
      <c r="T67" s="610"/>
      <c r="U67" s="1013"/>
    </row>
    <row r="68" spans="1:27" ht="30">
      <c r="A68" s="88" t="s">
        <v>2929</v>
      </c>
      <c r="B68" s="183">
        <v>0</v>
      </c>
      <c r="C68" s="867">
        <v>0</v>
      </c>
      <c r="D68" s="183">
        <v>0</v>
      </c>
      <c r="E68" s="867">
        <v>0</v>
      </c>
      <c r="F68" s="183">
        <v>0</v>
      </c>
      <c r="G68" s="867">
        <v>0</v>
      </c>
      <c r="H68" s="122">
        <v>0</v>
      </c>
      <c r="I68" s="883">
        <v>0</v>
      </c>
      <c r="J68" s="122">
        <v>0</v>
      </c>
      <c r="K68" s="883">
        <v>0</v>
      </c>
      <c r="L68" s="122">
        <v>0</v>
      </c>
      <c r="M68" s="883">
        <v>0</v>
      </c>
      <c r="N68" s="612" t="s">
        <v>4052</v>
      </c>
      <c r="O68" s="612" t="s">
        <v>4034</v>
      </c>
      <c r="P68" s="976">
        <v>0</v>
      </c>
      <c r="Q68" s="867">
        <v>0</v>
      </c>
      <c r="R68" s="976" t="s">
        <v>5294</v>
      </c>
      <c r="S68" s="867" t="s">
        <v>4919</v>
      </c>
      <c r="T68" s="610"/>
      <c r="U68" s="1013"/>
    </row>
    <row r="69" spans="1:27">
      <c r="A69" s="88" t="s">
        <v>2930</v>
      </c>
      <c r="B69" s="183">
        <v>0</v>
      </c>
      <c r="C69" s="867">
        <v>0</v>
      </c>
      <c r="D69" s="183">
        <v>0</v>
      </c>
      <c r="E69" s="867">
        <v>0</v>
      </c>
      <c r="F69" s="183">
        <v>0</v>
      </c>
      <c r="G69" s="867">
        <v>0</v>
      </c>
      <c r="H69" s="122">
        <v>0</v>
      </c>
      <c r="I69" s="883">
        <v>0</v>
      </c>
      <c r="J69" s="122">
        <v>0</v>
      </c>
      <c r="K69" s="883">
        <v>0</v>
      </c>
      <c r="L69" s="122">
        <v>0</v>
      </c>
      <c r="M69" s="883">
        <v>0</v>
      </c>
      <c r="N69" s="612" t="s">
        <v>4053</v>
      </c>
      <c r="O69" s="612" t="s">
        <v>4054</v>
      </c>
      <c r="P69" s="976">
        <v>0</v>
      </c>
      <c r="Q69" s="867">
        <v>0</v>
      </c>
      <c r="R69" s="976" t="s">
        <v>942</v>
      </c>
      <c r="S69" s="867" t="s">
        <v>5279</v>
      </c>
      <c r="T69" s="610"/>
      <c r="U69" s="1013"/>
    </row>
    <row r="70" spans="1:27" ht="30">
      <c r="A70" s="88" t="s">
        <v>2931</v>
      </c>
      <c r="B70" s="183">
        <v>0</v>
      </c>
      <c r="C70" s="867">
        <v>0</v>
      </c>
      <c r="D70" s="183">
        <v>0</v>
      </c>
      <c r="E70" s="867">
        <v>0</v>
      </c>
      <c r="F70" s="183">
        <v>0</v>
      </c>
      <c r="G70" s="867">
        <v>0</v>
      </c>
      <c r="H70" s="122">
        <v>0</v>
      </c>
      <c r="I70" s="883">
        <v>0</v>
      </c>
      <c r="J70" s="122">
        <v>0</v>
      </c>
      <c r="K70" s="883">
        <v>0</v>
      </c>
      <c r="L70" s="122">
        <v>0</v>
      </c>
      <c r="M70" s="883">
        <v>0</v>
      </c>
      <c r="N70" s="612">
        <v>0</v>
      </c>
      <c r="O70" s="612">
        <v>0</v>
      </c>
      <c r="P70" s="976">
        <v>0</v>
      </c>
      <c r="Q70" s="867">
        <v>0</v>
      </c>
      <c r="R70" s="976" t="s">
        <v>124</v>
      </c>
      <c r="S70" s="867" t="s">
        <v>4460</v>
      </c>
      <c r="T70" s="610"/>
      <c r="U70" s="1013"/>
    </row>
    <row r="71" spans="1:27">
      <c r="A71" s="126"/>
      <c r="B71" s="146"/>
      <c r="C71" s="125"/>
      <c r="D71" s="125"/>
      <c r="E71" s="125"/>
      <c r="F71" s="125"/>
      <c r="G71" s="125"/>
      <c r="H71" s="121"/>
      <c r="I71" s="121"/>
      <c r="J71" s="121"/>
      <c r="K71" s="121"/>
      <c r="L71" s="123"/>
      <c r="M71" s="123"/>
      <c r="N71" s="102"/>
      <c r="O71" s="102"/>
      <c r="P71" s="102"/>
      <c r="Q71" s="102"/>
      <c r="R71" s="102"/>
      <c r="S71" s="102"/>
      <c r="T71" s="611"/>
      <c r="U71" s="611"/>
    </row>
    <row r="72" spans="1:27" ht="15.75">
      <c r="A72" s="83"/>
      <c r="B72" s="1460">
        <v>2010</v>
      </c>
      <c r="C72" s="1460"/>
      <c r="D72" s="1460">
        <v>2011</v>
      </c>
      <c r="E72" s="1460"/>
      <c r="F72" s="1460" t="s">
        <v>1185</v>
      </c>
      <c r="G72" s="1460"/>
      <c r="H72" s="1464">
        <v>2012</v>
      </c>
      <c r="I72" s="1464"/>
      <c r="J72" s="1464" t="s">
        <v>2325</v>
      </c>
      <c r="K72" s="1464"/>
      <c r="L72" s="1464" t="s">
        <v>2913</v>
      </c>
      <c r="M72" s="1464"/>
      <c r="N72" s="1475" t="s">
        <v>3553</v>
      </c>
      <c r="O72" s="1475"/>
      <c r="P72" s="1464" t="s">
        <v>4165</v>
      </c>
      <c r="Q72" s="1464"/>
      <c r="R72" s="1464" t="s">
        <v>4674</v>
      </c>
      <c r="S72" s="1464"/>
      <c r="T72" s="1460" t="s">
        <v>4675</v>
      </c>
      <c r="U72" s="1463"/>
      <c r="V72" s="1464" t="s">
        <v>5846</v>
      </c>
      <c r="W72" s="1464"/>
      <c r="X72" s="1464" t="s">
        <v>6494</v>
      </c>
      <c r="Y72" s="1464"/>
      <c r="Z72" s="1472" t="s">
        <v>6914</v>
      </c>
      <c r="AA72" s="1472"/>
    </row>
    <row r="73" spans="1:27" ht="15.75">
      <c r="A73" s="83" t="s">
        <v>68</v>
      </c>
      <c r="B73" s="781" t="s">
        <v>95</v>
      </c>
      <c r="C73" s="781" t="s">
        <v>96</v>
      </c>
      <c r="D73" s="781" t="s">
        <v>95</v>
      </c>
      <c r="E73" s="781" t="s">
        <v>96</v>
      </c>
      <c r="F73" s="781" t="s">
        <v>95</v>
      </c>
      <c r="G73" s="781" t="s">
        <v>96</v>
      </c>
      <c r="H73" s="782" t="s">
        <v>95</v>
      </c>
      <c r="I73" s="782" t="s">
        <v>96</v>
      </c>
      <c r="J73" s="782" t="s">
        <v>95</v>
      </c>
      <c r="K73" s="782" t="s">
        <v>96</v>
      </c>
      <c r="L73" s="782" t="s">
        <v>95</v>
      </c>
      <c r="M73" s="782" t="s">
        <v>96</v>
      </c>
      <c r="N73" s="787" t="s">
        <v>95</v>
      </c>
      <c r="O73" s="787" t="s">
        <v>96</v>
      </c>
      <c r="P73" s="782" t="s">
        <v>95</v>
      </c>
      <c r="Q73" s="782" t="s">
        <v>96</v>
      </c>
      <c r="R73" s="782" t="s">
        <v>95</v>
      </c>
      <c r="S73" s="782" t="s">
        <v>96</v>
      </c>
      <c r="T73" s="1348" t="s">
        <v>95</v>
      </c>
      <c r="U73" s="1351" t="s">
        <v>96</v>
      </c>
      <c r="V73" s="1349" t="s">
        <v>95</v>
      </c>
      <c r="W73" s="1349" t="s">
        <v>96</v>
      </c>
      <c r="X73" s="1349" t="s">
        <v>95</v>
      </c>
      <c r="Y73" s="1349" t="s">
        <v>96</v>
      </c>
      <c r="Z73" s="785" t="s">
        <v>95</v>
      </c>
      <c r="AA73" s="785" t="s">
        <v>96</v>
      </c>
    </row>
    <row r="74" spans="1:27" ht="30">
      <c r="A74" s="88" t="s">
        <v>2922</v>
      </c>
      <c r="B74" s="183" t="s">
        <v>510</v>
      </c>
      <c r="C74" s="867" t="s">
        <v>165</v>
      </c>
      <c r="D74" s="183" t="s">
        <v>884</v>
      </c>
      <c r="E74" s="867" t="s">
        <v>885</v>
      </c>
      <c r="F74" s="183" t="s">
        <v>867</v>
      </c>
      <c r="G74" s="867" t="s">
        <v>814</v>
      </c>
      <c r="H74" s="122" t="s">
        <v>1448</v>
      </c>
      <c r="I74" s="883" t="s">
        <v>1553</v>
      </c>
      <c r="J74" s="122">
        <v>0</v>
      </c>
      <c r="K74" s="883">
        <v>0</v>
      </c>
      <c r="L74" s="122" t="s">
        <v>897</v>
      </c>
      <c r="M74" s="883" t="s">
        <v>1554</v>
      </c>
      <c r="N74" s="612" t="s">
        <v>422</v>
      </c>
      <c r="O74" s="612" t="s">
        <v>4032</v>
      </c>
      <c r="P74" s="1048" t="s">
        <v>2408</v>
      </c>
      <c r="Q74" s="884" t="s">
        <v>3077</v>
      </c>
      <c r="R74" s="1048" t="s">
        <v>942</v>
      </c>
      <c r="S74" s="884" t="s">
        <v>5279</v>
      </c>
      <c r="T74" s="610" t="s">
        <v>448</v>
      </c>
      <c r="U74" s="1013" t="s">
        <v>4925</v>
      </c>
      <c r="V74" s="81" t="str">
        <f>[46]Questionnaire!C103</f>
        <v>MAYCOM</v>
      </c>
      <c r="W74" s="81">
        <f>[46]Questionnaire!D103</f>
        <v>0</v>
      </c>
      <c r="X74" s="81" t="str">
        <f>[14]Questionnaire!C157</f>
        <v>MAYCOM</v>
      </c>
      <c r="Y74" s="81">
        <f>[14]Questionnaire!D157</f>
        <v>0</v>
      </c>
      <c r="Z74" s="81" t="str">
        <f>[47]Questionnaire!C133</f>
        <v>SUEPRMERCADO LA TORRE</v>
      </c>
      <c r="AA74" s="81" t="str">
        <f>[47]Questionnaire!D133</f>
        <v>RETAIL</v>
      </c>
    </row>
    <row r="75" spans="1:27" ht="30">
      <c r="A75" s="88" t="s">
        <v>2923</v>
      </c>
      <c r="B75" s="183" t="s">
        <v>428</v>
      </c>
      <c r="C75" s="867" t="s">
        <v>162</v>
      </c>
      <c r="D75" s="183" t="s">
        <v>886</v>
      </c>
      <c r="E75" s="867" t="s">
        <v>814</v>
      </c>
      <c r="F75" s="183" t="s">
        <v>897</v>
      </c>
      <c r="G75" s="867" t="s">
        <v>1414</v>
      </c>
      <c r="H75" s="122" t="s">
        <v>897</v>
      </c>
      <c r="I75" s="883" t="s">
        <v>1554</v>
      </c>
      <c r="J75" s="122">
        <v>0</v>
      </c>
      <c r="K75" s="883">
        <v>0</v>
      </c>
      <c r="L75" s="122" t="s">
        <v>1556</v>
      </c>
      <c r="M75" s="883" t="s">
        <v>1557</v>
      </c>
      <c r="N75" s="612" t="s">
        <v>4043</v>
      </c>
      <c r="O75" s="612" t="s">
        <v>3988</v>
      </c>
      <c r="P75" s="1048" t="s">
        <v>216</v>
      </c>
      <c r="Q75" s="884" t="s">
        <v>4435</v>
      </c>
      <c r="R75" s="1048" t="s">
        <v>3227</v>
      </c>
      <c r="S75" s="884" t="s">
        <v>5284</v>
      </c>
      <c r="T75" s="610" t="s">
        <v>4948</v>
      </c>
      <c r="U75" s="1032" t="s">
        <v>1086</v>
      </c>
      <c r="V75" s="81" t="str">
        <f>[46]Questionnaire!C104</f>
        <v>SUPERMERCADO LA TORRE</v>
      </c>
      <c r="W75" s="81" t="str">
        <f>[46]Questionnaire!D104</f>
        <v>RETAIL</v>
      </c>
      <c r="X75" s="81" t="str">
        <f>[14]Questionnaire!C158</f>
        <v>SUPERMERCADO LA TORRE</v>
      </c>
      <c r="Y75" s="81" t="str">
        <f>[14]Questionnaire!D158</f>
        <v>RETAIL</v>
      </c>
      <c r="Z75" s="81" t="str">
        <f>[47]Questionnaire!C134</f>
        <v>BANCO INDUSTRIAL</v>
      </c>
      <c r="AA75" s="81" t="str">
        <f>[47]Questionnaire!D134</f>
        <v>BANK</v>
      </c>
    </row>
    <row r="76" spans="1:27" ht="30">
      <c r="A76" s="88" t="s">
        <v>2924</v>
      </c>
      <c r="B76" s="183" t="s">
        <v>511</v>
      </c>
      <c r="C76" s="867" t="s">
        <v>163</v>
      </c>
      <c r="D76" s="183" t="s">
        <v>887</v>
      </c>
      <c r="E76" s="867" t="s">
        <v>798</v>
      </c>
      <c r="F76" s="183" t="s">
        <v>1431</v>
      </c>
      <c r="G76" s="867" t="s">
        <v>835</v>
      </c>
      <c r="H76" s="122" t="s">
        <v>969</v>
      </c>
      <c r="I76" s="883" t="s">
        <v>1555</v>
      </c>
      <c r="J76" s="122">
        <v>0</v>
      </c>
      <c r="K76" s="883">
        <v>0</v>
      </c>
      <c r="L76" s="122" t="s">
        <v>3227</v>
      </c>
      <c r="M76" s="883" t="s">
        <v>3228</v>
      </c>
      <c r="N76" s="612" t="s">
        <v>4044</v>
      </c>
      <c r="O76" s="612" t="s">
        <v>3988</v>
      </c>
      <c r="P76" s="1048" t="s">
        <v>2408</v>
      </c>
      <c r="Q76" s="884" t="s">
        <v>3077</v>
      </c>
      <c r="R76" s="1048" t="s">
        <v>1426</v>
      </c>
      <c r="S76" s="884" t="s">
        <v>4460</v>
      </c>
      <c r="T76" s="610" t="s">
        <v>4949</v>
      </c>
      <c r="U76" s="1013" t="s">
        <v>3380</v>
      </c>
      <c r="V76" s="81" t="str">
        <f>[46]Questionnaire!C105</f>
        <v>SC JOHNSON</v>
      </c>
      <c r="W76" s="81" t="str">
        <f>[46]Questionnaire!D105</f>
        <v>CPG</v>
      </c>
      <c r="X76" s="81" t="str">
        <f>[14]Questionnaire!C159</f>
        <v>SC JOHNSON</v>
      </c>
      <c r="Y76" s="81" t="str">
        <f>[14]Questionnaire!D159</f>
        <v>CPG</v>
      </c>
      <c r="Z76" s="81" t="str">
        <f>[47]Questionnaire!C135</f>
        <v xml:space="preserve">TELEFONICA </v>
      </c>
      <c r="AA76" s="81" t="str">
        <f>[47]Questionnaire!D135</f>
        <v>CARRIER</v>
      </c>
    </row>
    <row r="77" spans="1:27" ht="30">
      <c r="A77" s="88" t="s">
        <v>2925</v>
      </c>
      <c r="B77" s="183" t="s">
        <v>512</v>
      </c>
      <c r="C77" s="867" t="s">
        <v>167</v>
      </c>
      <c r="D77" s="183" t="s">
        <v>888</v>
      </c>
      <c r="E77" s="867" t="s">
        <v>814</v>
      </c>
      <c r="F77" s="183" t="s">
        <v>893</v>
      </c>
      <c r="G77" s="867" t="s">
        <v>814</v>
      </c>
      <c r="H77" s="122" t="s">
        <v>1556</v>
      </c>
      <c r="I77" s="883" t="s">
        <v>1557</v>
      </c>
      <c r="J77" s="122">
        <v>0</v>
      </c>
      <c r="K77" s="883">
        <v>0</v>
      </c>
      <c r="L77" s="122" t="s">
        <v>969</v>
      </c>
      <c r="M77" s="883" t="s">
        <v>3229</v>
      </c>
      <c r="N77" s="612" t="s">
        <v>4045</v>
      </c>
      <c r="O77" s="612" t="s">
        <v>4034</v>
      </c>
      <c r="P77" s="1048" t="s">
        <v>4451</v>
      </c>
      <c r="Q77" s="884" t="s">
        <v>2732</v>
      </c>
      <c r="R77" s="1048" t="s">
        <v>897</v>
      </c>
      <c r="S77" s="884" t="s">
        <v>4435</v>
      </c>
      <c r="T77" s="610" t="s">
        <v>4950</v>
      </c>
      <c r="U77" s="1013" t="s">
        <v>4926</v>
      </c>
      <c r="V77" s="81" t="str">
        <f>[46]Questionnaire!C106</f>
        <v>BANCO INDUSTRIAL</v>
      </c>
      <c r="W77" s="81" t="str">
        <f>[46]Questionnaire!D106</f>
        <v>BANK</v>
      </c>
      <c r="X77" s="81" t="str">
        <f>[14]Questionnaire!C160</f>
        <v>BANCO INDUSTRIAL</v>
      </c>
      <c r="Y77" s="81" t="str">
        <f>[14]Questionnaire!D160</f>
        <v>BANK</v>
      </c>
      <c r="Z77" s="81" t="str">
        <f>[47]Questionnaire!C136</f>
        <v>FRITOLAY</v>
      </c>
      <c r="AA77" s="81" t="str">
        <f>[47]Questionnaire!D136</f>
        <v>CPG</v>
      </c>
    </row>
    <row r="78" spans="1:27" ht="45">
      <c r="A78" s="88" t="s">
        <v>2926</v>
      </c>
      <c r="B78" s="183" t="s">
        <v>502</v>
      </c>
      <c r="C78" s="867" t="s">
        <v>161</v>
      </c>
      <c r="D78" s="183" t="s">
        <v>889</v>
      </c>
      <c r="E78" s="867" t="s">
        <v>797</v>
      </c>
      <c r="F78" s="183" t="s">
        <v>888</v>
      </c>
      <c r="G78" s="867" t="s">
        <v>814</v>
      </c>
      <c r="H78" s="122" t="s">
        <v>1558</v>
      </c>
      <c r="I78" s="883" t="s">
        <v>1559</v>
      </c>
      <c r="J78" s="122">
        <v>0</v>
      </c>
      <c r="K78" s="883">
        <v>0</v>
      </c>
      <c r="L78" s="122" t="s">
        <v>3230</v>
      </c>
      <c r="M78" s="883" t="s">
        <v>3231</v>
      </c>
      <c r="N78" s="612" t="s">
        <v>4046</v>
      </c>
      <c r="O78" s="612" t="s">
        <v>4047</v>
      </c>
      <c r="P78" s="1048" t="s">
        <v>4452</v>
      </c>
      <c r="Q78" s="884" t="s">
        <v>4438</v>
      </c>
      <c r="R78" s="1048" t="s">
        <v>884</v>
      </c>
      <c r="S78" s="884" t="s">
        <v>4437</v>
      </c>
      <c r="T78" s="610" t="s">
        <v>4951</v>
      </c>
      <c r="U78" s="1032" t="s">
        <v>358</v>
      </c>
      <c r="V78" s="81" t="str">
        <f>[46]Questionnaire!C107</f>
        <v>ASEGURADORA LA CEIBA</v>
      </c>
      <c r="W78" s="81" t="str">
        <f>[46]Questionnaire!D107</f>
        <v>INSURANCE</v>
      </c>
      <c r="X78" s="81" t="str">
        <f>[14]Questionnaire!C161</f>
        <v>ASEGURADORA LA CEIBA</v>
      </c>
      <c r="Y78" s="81" t="str">
        <f>[14]Questionnaire!D161</f>
        <v>INSURANCE</v>
      </c>
      <c r="Z78" s="81" t="str">
        <f>[47]Questionnaire!C137</f>
        <v>SUN TEA CPG</v>
      </c>
      <c r="AA78" s="81" t="str">
        <f>[47]Questionnaire!D137</f>
        <v>Industry</v>
      </c>
    </row>
    <row r="79" spans="1:27" ht="30">
      <c r="A79" s="88" t="s">
        <v>2927</v>
      </c>
      <c r="B79" s="183" t="s">
        <v>513</v>
      </c>
      <c r="C79" s="867" t="s">
        <v>166</v>
      </c>
      <c r="D79" s="183" t="s">
        <v>890</v>
      </c>
      <c r="E79" s="867" t="s">
        <v>817</v>
      </c>
      <c r="F79" s="183" t="s">
        <v>1432</v>
      </c>
      <c r="G79" s="867" t="s">
        <v>1419</v>
      </c>
      <c r="H79" s="122" t="s">
        <v>1560</v>
      </c>
      <c r="I79" s="883" t="s">
        <v>1561</v>
      </c>
      <c r="J79" s="122">
        <v>0</v>
      </c>
      <c r="K79" s="883">
        <v>0</v>
      </c>
      <c r="L79" s="122" t="s">
        <v>3232</v>
      </c>
      <c r="M79" s="883" t="s">
        <v>3233</v>
      </c>
      <c r="N79" s="612" t="s">
        <v>4048</v>
      </c>
      <c r="O79" s="612" t="s">
        <v>4049</v>
      </c>
      <c r="P79" s="1048" t="s">
        <v>3941</v>
      </c>
      <c r="Q79" s="884" t="s">
        <v>4441</v>
      </c>
      <c r="R79" s="1048" t="s">
        <v>5276</v>
      </c>
      <c r="S79" s="884" t="s">
        <v>5277</v>
      </c>
      <c r="T79" s="610" t="s">
        <v>216</v>
      </c>
      <c r="U79" s="1013" t="s">
        <v>4925</v>
      </c>
      <c r="V79" s="81" t="str">
        <f>[46]Questionnaire!C108</f>
        <v>TELEFONICA</v>
      </c>
      <c r="W79" s="81" t="str">
        <f>[46]Questionnaire!D108</f>
        <v>CARRIER</v>
      </c>
      <c r="X79" s="81" t="str">
        <f>[14]Questionnaire!C162</f>
        <v>TELEFONICA</v>
      </c>
      <c r="Y79" s="81" t="str">
        <f>[14]Questionnaire!D162</f>
        <v>CARRIER</v>
      </c>
      <c r="Z79" s="81" t="str">
        <f>[47]Questionnaire!C138</f>
        <v>MAYCOM</v>
      </c>
      <c r="AA79" s="81" t="str">
        <f>[47]Questionnaire!D138</f>
        <v>Industry</v>
      </c>
    </row>
    <row r="80" spans="1:27" ht="30">
      <c r="A80" s="88" t="s">
        <v>2928</v>
      </c>
      <c r="B80" s="183" t="s">
        <v>514</v>
      </c>
      <c r="C80" s="867" t="s">
        <v>164</v>
      </c>
      <c r="D80" s="183" t="s">
        <v>891</v>
      </c>
      <c r="E80" s="867" t="s">
        <v>797</v>
      </c>
      <c r="F80" s="183" t="s">
        <v>969</v>
      </c>
      <c r="G80" s="867" t="s">
        <v>814</v>
      </c>
      <c r="H80" s="122" t="s">
        <v>1562</v>
      </c>
      <c r="I80" s="883" t="s">
        <v>1561</v>
      </c>
      <c r="J80" s="122">
        <v>0</v>
      </c>
      <c r="K80" s="883">
        <v>0</v>
      </c>
      <c r="L80" s="122" t="s">
        <v>3234</v>
      </c>
      <c r="M80" s="883" t="s">
        <v>1559</v>
      </c>
      <c r="N80" s="612" t="s">
        <v>4050</v>
      </c>
      <c r="O80" s="612" t="s">
        <v>4051</v>
      </c>
      <c r="P80" s="1048" t="s">
        <v>277</v>
      </c>
      <c r="Q80" s="884" t="s">
        <v>798</v>
      </c>
      <c r="R80" s="1048" t="s">
        <v>5293</v>
      </c>
      <c r="S80" s="884" t="s">
        <v>358</v>
      </c>
      <c r="T80" s="610" t="s">
        <v>4952</v>
      </c>
      <c r="U80" s="1013" t="s">
        <v>683</v>
      </c>
      <c r="V80" s="81" t="str">
        <f>[46]Questionnaire!C109</f>
        <v>DIANA</v>
      </c>
      <c r="W80" s="81" t="str">
        <f>[46]Questionnaire!D109</f>
        <v>CPG</v>
      </c>
      <c r="X80" s="81" t="str">
        <f>[14]Questionnaire!C163</f>
        <v>DIANA</v>
      </c>
      <c r="Y80" s="81" t="str">
        <f>[14]Questionnaire!D163</f>
        <v>CPG</v>
      </c>
      <c r="Z80" s="81" t="str">
        <f>[47]Questionnaire!C139</f>
        <v>ASEGURADORA LA CAIBA</v>
      </c>
      <c r="AA80" s="81" t="str">
        <f>[47]Questionnaire!D139</f>
        <v>INSURANCE</v>
      </c>
    </row>
    <row r="81" spans="1:27" ht="45">
      <c r="A81" s="88" t="s">
        <v>2929</v>
      </c>
      <c r="B81" s="183" t="s">
        <v>515</v>
      </c>
      <c r="C81" s="867" t="s">
        <v>210</v>
      </c>
      <c r="D81" s="183" t="s">
        <v>892</v>
      </c>
      <c r="E81" s="867" t="s">
        <v>819</v>
      </c>
      <c r="F81" s="183" t="s">
        <v>1433</v>
      </c>
      <c r="G81" s="867" t="s">
        <v>885</v>
      </c>
      <c r="H81" s="122" t="s">
        <v>1563</v>
      </c>
      <c r="I81" s="883" t="s">
        <v>1564</v>
      </c>
      <c r="J81" s="122">
        <v>0</v>
      </c>
      <c r="K81" s="883">
        <v>0</v>
      </c>
      <c r="L81" s="122" t="s">
        <v>3235</v>
      </c>
      <c r="M81" s="883" t="s">
        <v>3236</v>
      </c>
      <c r="N81" s="612" t="s">
        <v>4052</v>
      </c>
      <c r="O81" s="612" t="s">
        <v>4034</v>
      </c>
      <c r="P81" s="1048" t="s">
        <v>4453</v>
      </c>
      <c r="Q81" s="884" t="s">
        <v>4454</v>
      </c>
      <c r="R81" s="1048" t="s">
        <v>5294</v>
      </c>
      <c r="S81" s="884" t="s">
        <v>4919</v>
      </c>
      <c r="T81" s="610"/>
      <c r="U81" s="1013"/>
      <c r="V81" s="81" t="str">
        <f>[46]Questionnaire!C110</f>
        <v>SUN TEA</v>
      </c>
      <c r="W81" s="81" t="str">
        <f>[46]Questionnaire!D110</f>
        <v>CPG</v>
      </c>
      <c r="X81" s="81" t="str">
        <f>[14]Questionnaire!C164</f>
        <v>SUN TEA</v>
      </c>
      <c r="Y81" s="81" t="str">
        <f>[14]Questionnaire!D164</f>
        <v>CPG</v>
      </c>
      <c r="Z81" s="81" t="str">
        <f>[47]Questionnaire!C140</f>
        <v>DIANA</v>
      </c>
      <c r="AA81" s="81" t="str">
        <f>[47]Questionnaire!D140</f>
        <v>CPG</v>
      </c>
    </row>
    <row r="82" spans="1:27" ht="30">
      <c r="A82" s="88" t="s">
        <v>2930</v>
      </c>
      <c r="B82" s="183" t="s">
        <v>516</v>
      </c>
      <c r="C82" s="867" t="s">
        <v>517</v>
      </c>
      <c r="D82" s="183" t="s">
        <v>893</v>
      </c>
      <c r="E82" s="867" t="s">
        <v>814</v>
      </c>
      <c r="F82" s="183" t="s">
        <v>894</v>
      </c>
      <c r="G82" s="867" t="s">
        <v>814</v>
      </c>
      <c r="H82" s="122" t="s">
        <v>1565</v>
      </c>
      <c r="I82" s="883" t="s">
        <v>1566</v>
      </c>
      <c r="J82" s="122">
        <v>0</v>
      </c>
      <c r="K82" s="883">
        <v>0</v>
      </c>
      <c r="L82" s="122" t="s">
        <v>3237</v>
      </c>
      <c r="M82" s="883" t="s">
        <v>3238</v>
      </c>
      <c r="N82" s="612" t="s">
        <v>4053</v>
      </c>
      <c r="O82" s="612" t="s">
        <v>4054</v>
      </c>
      <c r="P82" s="1048" t="s">
        <v>4455</v>
      </c>
      <c r="Q82" s="884" t="s">
        <v>4456</v>
      </c>
      <c r="R82" s="1048" t="s">
        <v>942</v>
      </c>
      <c r="S82" s="884" t="s">
        <v>5279</v>
      </c>
      <c r="T82" s="610"/>
      <c r="U82" s="1013"/>
      <c r="V82" s="81" t="str">
        <f>[46]Questionnaire!C111</f>
        <v>SABA</v>
      </c>
      <c r="W82" s="81" t="str">
        <f>[46]Questionnaire!D111</f>
        <v>CPG</v>
      </c>
      <c r="X82" s="81" t="str">
        <f>[14]Questionnaire!C165</f>
        <v>SABA</v>
      </c>
      <c r="Y82" s="81" t="str">
        <f>[14]Questionnaire!D165</f>
        <v>CPG</v>
      </c>
      <c r="Z82" s="81" t="str">
        <f>[47]Questionnaire!C141</f>
        <v>SABA</v>
      </c>
      <c r="AA82" s="81" t="str">
        <f>[47]Questionnaire!D141</f>
        <v>CPG</v>
      </c>
    </row>
    <row r="83" spans="1:27" ht="30">
      <c r="A83" s="88" t="s">
        <v>2931</v>
      </c>
      <c r="B83" s="183" t="s">
        <v>173</v>
      </c>
      <c r="C83" s="867" t="s">
        <v>164</v>
      </c>
      <c r="D83" s="183" t="s">
        <v>894</v>
      </c>
      <c r="E83" s="867" t="s">
        <v>814</v>
      </c>
      <c r="F83" s="183" t="s">
        <v>1434</v>
      </c>
      <c r="G83" s="867" t="s">
        <v>814</v>
      </c>
      <c r="H83" s="122" t="s">
        <v>172</v>
      </c>
      <c r="I83" s="883" t="s">
        <v>1567</v>
      </c>
      <c r="J83" s="122">
        <v>0</v>
      </c>
      <c r="K83" s="883">
        <v>0</v>
      </c>
      <c r="L83" s="122" t="s">
        <v>3239</v>
      </c>
      <c r="M83" s="883" t="s">
        <v>3240</v>
      </c>
      <c r="N83" s="183">
        <v>0</v>
      </c>
      <c r="O83" s="183">
        <v>0</v>
      </c>
      <c r="P83" s="1048" t="s">
        <v>1694</v>
      </c>
      <c r="Q83" s="884" t="s">
        <v>4457</v>
      </c>
      <c r="R83" s="1048" t="s">
        <v>124</v>
      </c>
      <c r="S83" s="884" t="s">
        <v>4460</v>
      </c>
      <c r="T83" s="610"/>
      <c r="U83" s="1013"/>
      <c r="V83" s="81" t="str">
        <f>[46]Questionnaire!C112</f>
        <v>FRITOLAY</v>
      </c>
      <c r="W83" s="81" t="str">
        <f>[46]Questionnaire!D112</f>
        <v>CPG</v>
      </c>
      <c r="X83" s="81" t="str">
        <f>[14]Questionnaire!C166</f>
        <v>FRITOLAY</v>
      </c>
      <c r="Y83" s="81" t="str">
        <f>[14]Questionnaire!D166</f>
        <v>CPG</v>
      </c>
      <c r="Z83" s="81" t="str">
        <f>[47]Questionnaire!C142</f>
        <v>SC JOHNSON</v>
      </c>
      <c r="AA83" s="81" t="str">
        <f>[47]Questionnaire!D142</f>
        <v>CPG</v>
      </c>
    </row>
    <row r="84" spans="1:27">
      <c r="A84" s="126"/>
      <c r="B84" s="89"/>
      <c r="C84" s="89"/>
      <c r="D84" s="125"/>
      <c r="E84" s="89"/>
      <c r="F84" s="125"/>
      <c r="G84" s="125"/>
      <c r="H84" s="121"/>
      <c r="I84" s="121"/>
      <c r="J84" s="121"/>
      <c r="K84" s="121"/>
      <c r="L84" s="123"/>
      <c r="M84" s="123"/>
      <c r="N84" s="102"/>
      <c r="O84" s="102"/>
      <c r="P84" s="102"/>
      <c r="Q84" s="102"/>
      <c r="R84" s="102"/>
      <c r="S84" s="102"/>
      <c r="T84" s="611"/>
      <c r="U84" s="611"/>
    </row>
    <row r="85" spans="1:27">
      <c r="A85" s="126"/>
      <c r="B85" s="89"/>
      <c r="C85" s="89"/>
      <c r="D85" s="125"/>
      <c r="E85" s="89"/>
      <c r="F85" s="125"/>
      <c r="G85" s="125"/>
      <c r="H85" s="121"/>
      <c r="I85" s="121"/>
      <c r="J85" s="121"/>
      <c r="K85" s="121"/>
      <c r="L85" s="123"/>
      <c r="M85" s="123"/>
      <c r="N85" s="102"/>
      <c r="O85" s="102"/>
      <c r="P85" s="102"/>
      <c r="Q85" s="102"/>
      <c r="R85" s="102"/>
      <c r="S85" s="102"/>
      <c r="T85" s="611"/>
      <c r="U85" s="611"/>
    </row>
    <row r="86" spans="1:27" ht="15.75">
      <c r="A86" s="83"/>
      <c r="B86" s="1460">
        <v>2010</v>
      </c>
      <c r="C86" s="1460"/>
      <c r="D86" s="1460">
        <v>2011</v>
      </c>
      <c r="E86" s="1460"/>
      <c r="F86" s="1460" t="s">
        <v>1185</v>
      </c>
      <c r="G86" s="1460"/>
      <c r="H86" s="1464">
        <v>2012</v>
      </c>
      <c r="I86" s="1464"/>
      <c r="J86" s="1464" t="s">
        <v>2325</v>
      </c>
      <c r="K86" s="1464"/>
      <c r="L86" s="1464" t="s">
        <v>2913</v>
      </c>
      <c r="M86" s="1464"/>
      <c r="N86" s="1475" t="s">
        <v>3553</v>
      </c>
      <c r="O86" s="1475"/>
      <c r="P86" s="1464" t="s">
        <v>4165</v>
      </c>
      <c r="Q86" s="1464"/>
      <c r="R86" s="1464" t="s">
        <v>4674</v>
      </c>
      <c r="S86" s="1464"/>
      <c r="T86" s="1460" t="s">
        <v>4675</v>
      </c>
      <c r="U86" s="1463"/>
      <c r="V86" s="1464" t="s">
        <v>5846</v>
      </c>
      <c r="W86" s="1464"/>
      <c r="X86" s="1464" t="s">
        <v>6494</v>
      </c>
      <c r="Y86" s="1464"/>
      <c r="Z86" s="1472" t="s">
        <v>6914</v>
      </c>
      <c r="AA86" s="1472"/>
    </row>
    <row r="87" spans="1:27" ht="15.75">
      <c r="A87" s="83" t="s">
        <v>97</v>
      </c>
      <c r="B87" s="781" t="s">
        <v>95</v>
      </c>
      <c r="C87" s="781" t="s">
        <v>96</v>
      </c>
      <c r="D87" s="781" t="s">
        <v>95</v>
      </c>
      <c r="E87" s="781" t="s">
        <v>96</v>
      </c>
      <c r="F87" s="781" t="s">
        <v>95</v>
      </c>
      <c r="G87" s="781" t="s">
        <v>96</v>
      </c>
      <c r="H87" s="782" t="s">
        <v>95</v>
      </c>
      <c r="I87" s="782" t="s">
        <v>96</v>
      </c>
      <c r="J87" s="782" t="s">
        <v>95</v>
      </c>
      <c r="K87" s="782" t="s">
        <v>96</v>
      </c>
      <c r="L87" s="782" t="s">
        <v>95</v>
      </c>
      <c r="M87" s="782" t="s">
        <v>96</v>
      </c>
      <c r="N87" s="787" t="s">
        <v>95</v>
      </c>
      <c r="O87" s="787" t="s">
        <v>96</v>
      </c>
      <c r="P87" s="782" t="s">
        <v>95</v>
      </c>
      <c r="Q87" s="782" t="s">
        <v>96</v>
      </c>
      <c r="R87" s="782" t="s">
        <v>95</v>
      </c>
      <c r="S87" s="782" t="s">
        <v>96</v>
      </c>
      <c r="T87" s="1348" t="s">
        <v>95</v>
      </c>
      <c r="U87" s="1351" t="s">
        <v>96</v>
      </c>
      <c r="V87" s="1349" t="s">
        <v>95</v>
      </c>
      <c r="W87" s="1349" t="s">
        <v>96</v>
      </c>
      <c r="X87" s="1349" t="s">
        <v>95</v>
      </c>
      <c r="Y87" s="1349" t="s">
        <v>96</v>
      </c>
      <c r="Z87" s="785" t="s">
        <v>95</v>
      </c>
      <c r="AA87" s="785" t="s">
        <v>96</v>
      </c>
    </row>
    <row r="88" spans="1:27">
      <c r="A88" s="88" t="s">
        <v>2922</v>
      </c>
      <c r="B88" s="183">
        <v>0</v>
      </c>
      <c r="C88" s="867">
        <v>0</v>
      </c>
      <c r="D88" s="183">
        <v>0</v>
      </c>
      <c r="E88" s="867">
        <v>0</v>
      </c>
      <c r="F88" s="183">
        <v>0</v>
      </c>
      <c r="G88" s="867">
        <v>0</v>
      </c>
      <c r="H88" s="122" t="s">
        <v>277</v>
      </c>
      <c r="I88" s="883" t="s">
        <v>1567</v>
      </c>
      <c r="J88" s="122">
        <v>0</v>
      </c>
      <c r="K88" s="883">
        <v>0</v>
      </c>
      <c r="L88" s="122">
        <v>0</v>
      </c>
      <c r="M88" s="883">
        <v>0</v>
      </c>
      <c r="N88" s="183">
        <v>0</v>
      </c>
      <c r="O88" s="183">
        <v>0</v>
      </c>
      <c r="P88" s="976">
        <v>0</v>
      </c>
      <c r="Q88" s="867">
        <v>0</v>
      </c>
      <c r="R88" s="976" t="s">
        <v>5290</v>
      </c>
      <c r="S88" s="867">
        <v>0</v>
      </c>
      <c r="T88" s="610"/>
      <c r="U88" s="1013"/>
    </row>
    <row r="89" spans="1:27">
      <c r="A89" s="88" t="s">
        <v>2923</v>
      </c>
      <c r="B89" s="183">
        <v>0</v>
      </c>
      <c r="C89" s="867">
        <v>0</v>
      </c>
      <c r="D89" s="183">
        <v>0</v>
      </c>
      <c r="E89" s="867">
        <v>0</v>
      </c>
      <c r="F89" s="183">
        <v>0</v>
      </c>
      <c r="G89" s="867">
        <v>0</v>
      </c>
      <c r="H89" s="122">
        <v>0</v>
      </c>
      <c r="I89" s="883">
        <v>0</v>
      </c>
      <c r="J89" s="122">
        <v>0</v>
      </c>
      <c r="K89" s="883">
        <v>0</v>
      </c>
      <c r="L89" s="122">
        <v>0</v>
      </c>
      <c r="M89" s="883">
        <v>0</v>
      </c>
      <c r="N89" s="183">
        <v>0</v>
      </c>
      <c r="O89" s="183">
        <v>0</v>
      </c>
      <c r="P89" s="976">
        <v>0</v>
      </c>
      <c r="Q89" s="867">
        <v>0</v>
      </c>
      <c r="R89" s="976">
        <v>0</v>
      </c>
      <c r="S89" s="867">
        <v>0</v>
      </c>
      <c r="T89" s="610"/>
      <c r="U89" s="1013"/>
    </row>
    <row r="90" spans="1:27">
      <c r="A90" s="88" t="s">
        <v>2924</v>
      </c>
      <c r="B90" s="183">
        <v>0</v>
      </c>
      <c r="C90" s="867">
        <v>0</v>
      </c>
      <c r="D90" s="183">
        <v>0</v>
      </c>
      <c r="E90" s="867">
        <v>0</v>
      </c>
      <c r="F90" s="183">
        <v>0</v>
      </c>
      <c r="G90" s="867">
        <v>0</v>
      </c>
      <c r="H90" s="122">
        <v>0</v>
      </c>
      <c r="I90" s="883">
        <v>0</v>
      </c>
      <c r="J90" s="122">
        <v>0</v>
      </c>
      <c r="K90" s="883">
        <v>0</v>
      </c>
      <c r="L90" s="122">
        <v>0</v>
      </c>
      <c r="M90" s="883">
        <v>0</v>
      </c>
      <c r="N90" s="183">
        <v>0</v>
      </c>
      <c r="O90" s="183">
        <v>0</v>
      </c>
      <c r="P90" s="976">
        <v>0</v>
      </c>
      <c r="Q90" s="867">
        <v>0</v>
      </c>
      <c r="R90" s="976">
        <v>0</v>
      </c>
      <c r="S90" s="867">
        <v>0</v>
      </c>
      <c r="T90" s="610"/>
      <c r="U90" s="1013"/>
    </row>
    <row r="91" spans="1:27">
      <c r="A91" s="88" t="s">
        <v>2925</v>
      </c>
      <c r="B91" s="183">
        <v>0</v>
      </c>
      <c r="C91" s="867">
        <v>0</v>
      </c>
      <c r="D91" s="183">
        <v>0</v>
      </c>
      <c r="E91" s="867">
        <v>0</v>
      </c>
      <c r="F91" s="183">
        <v>0</v>
      </c>
      <c r="G91" s="867">
        <v>0</v>
      </c>
      <c r="H91" s="122">
        <v>0</v>
      </c>
      <c r="I91" s="883">
        <v>0</v>
      </c>
      <c r="J91" s="122">
        <v>0</v>
      </c>
      <c r="K91" s="883">
        <v>0</v>
      </c>
      <c r="L91" s="122">
        <v>0</v>
      </c>
      <c r="M91" s="883">
        <v>0</v>
      </c>
      <c r="N91" s="183">
        <v>0</v>
      </c>
      <c r="O91" s="183">
        <v>0</v>
      </c>
      <c r="P91" s="976">
        <v>0</v>
      </c>
      <c r="Q91" s="867">
        <v>0</v>
      </c>
      <c r="R91" s="976">
        <v>0</v>
      </c>
      <c r="S91" s="867">
        <v>0</v>
      </c>
      <c r="T91" s="610"/>
      <c r="U91" s="1013"/>
    </row>
    <row r="92" spans="1:27">
      <c r="A92" s="88" t="s">
        <v>2926</v>
      </c>
      <c r="B92" s="183">
        <v>0</v>
      </c>
      <c r="C92" s="867">
        <v>0</v>
      </c>
      <c r="D92" s="183">
        <v>0</v>
      </c>
      <c r="E92" s="867">
        <v>0</v>
      </c>
      <c r="F92" s="183">
        <v>0</v>
      </c>
      <c r="G92" s="867">
        <v>0</v>
      </c>
      <c r="H92" s="122">
        <v>0</v>
      </c>
      <c r="I92" s="883">
        <v>0</v>
      </c>
      <c r="J92" s="122">
        <v>0</v>
      </c>
      <c r="K92" s="883">
        <v>0</v>
      </c>
      <c r="L92" s="122">
        <v>0</v>
      </c>
      <c r="M92" s="883">
        <v>0</v>
      </c>
      <c r="N92" s="183">
        <v>0</v>
      </c>
      <c r="O92" s="183">
        <v>0</v>
      </c>
      <c r="P92" s="976">
        <v>0</v>
      </c>
      <c r="Q92" s="867">
        <v>0</v>
      </c>
      <c r="R92" s="976">
        <v>0</v>
      </c>
      <c r="S92" s="867">
        <v>0</v>
      </c>
      <c r="T92" s="610"/>
      <c r="U92" s="1013"/>
    </row>
    <row r="93" spans="1:27">
      <c r="A93" s="88" t="s">
        <v>2927</v>
      </c>
      <c r="B93" s="183">
        <v>0</v>
      </c>
      <c r="C93" s="867">
        <v>0</v>
      </c>
      <c r="D93" s="183">
        <v>0</v>
      </c>
      <c r="E93" s="867">
        <v>0</v>
      </c>
      <c r="F93" s="183">
        <v>0</v>
      </c>
      <c r="G93" s="867">
        <v>0</v>
      </c>
      <c r="H93" s="122">
        <v>0</v>
      </c>
      <c r="I93" s="883">
        <v>0</v>
      </c>
      <c r="J93" s="122">
        <v>0</v>
      </c>
      <c r="K93" s="883">
        <v>0</v>
      </c>
      <c r="L93" s="122">
        <v>0</v>
      </c>
      <c r="M93" s="883">
        <v>0</v>
      </c>
      <c r="N93" s="183">
        <v>0</v>
      </c>
      <c r="O93" s="183">
        <v>0</v>
      </c>
      <c r="P93" s="976">
        <v>0</v>
      </c>
      <c r="Q93" s="867">
        <v>0</v>
      </c>
      <c r="R93" s="976">
        <v>0</v>
      </c>
      <c r="S93" s="867">
        <v>0</v>
      </c>
      <c r="T93" s="610"/>
      <c r="U93" s="1013"/>
    </row>
    <row r="94" spans="1:27">
      <c r="A94" s="88" t="s">
        <v>2928</v>
      </c>
      <c r="B94" s="183">
        <v>0</v>
      </c>
      <c r="C94" s="867">
        <v>0</v>
      </c>
      <c r="D94" s="183">
        <v>0</v>
      </c>
      <c r="E94" s="867">
        <v>0</v>
      </c>
      <c r="F94" s="183">
        <v>0</v>
      </c>
      <c r="G94" s="867">
        <v>0</v>
      </c>
      <c r="H94" s="122">
        <v>0</v>
      </c>
      <c r="I94" s="883">
        <v>0</v>
      </c>
      <c r="J94" s="122">
        <v>0</v>
      </c>
      <c r="K94" s="883">
        <v>0</v>
      </c>
      <c r="L94" s="122">
        <v>0</v>
      </c>
      <c r="M94" s="883">
        <v>0</v>
      </c>
      <c r="N94" s="183">
        <v>0</v>
      </c>
      <c r="O94" s="183">
        <v>0</v>
      </c>
      <c r="P94" s="976">
        <v>0</v>
      </c>
      <c r="Q94" s="867">
        <v>0</v>
      </c>
      <c r="R94" s="976">
        <v>0</v>
      </c>
      <c r="S94" s="867">
        <v>0</v>
      </c>
      <c r="T94" s="610"/>
      <c r="U94" s="1013"/>
    </row>
    <row r="95" spans="1:27">
      <c r="A95" s="88" t="s">
        <v>2929</v>
      </c>
      <c r="B95" s="183">
        <v>0</v>
      </c>
      <c r="C95" s="867">
        <v>0</v>
      </c>
      <c r="D95" s="183">
        <v>0</v>
      </c>
      <c r="E95" s="867">
        <v>0</v>
      </c>
      <c r="F95" s="183">
        <v>0</v>
      </c>
      <c r="G95" s="867">
        <v>0</v>
      </c>
      <c r="H95" s="122">
        <v>0</v>
      </c>
      <c r="I95" s="883">
        <v>0</v>
      </c>
      <c r="J95" s="122">
        <v>0</v>
      </c>
      <c r="K95" s="883">
        <v>0</v>
      </c>
      <c r="L95" s="122">
        <v>0</v>
      </c>
      <c r="M95" s="883">
        <v>0</v>
      </c>
      <c r="N95" s="183">
        <v>0</v>
      </c>
      <c r="O95" s="183">
        <v>0</v>
      </c>
      <c r="P95" s="976">
        <v>0</v>
      </c>
      <c r="Q95" s="867">
        <v>0</v>
      </c>
      <c r="R95" s="976">
        <v>0</v>
      </c>
      <c r="S95" s="867">
        <v>0</v>
      </c>
      <c r="T95" s="610"/>
      <c r="U95" s="1013"/>
    </row>
    <row r="96" spans="1:27">
      <c r="A96" s="88" t="s">
        <v>2930</v>
      </c>
      <c r="B96" s="183">
        <v>0</v>
      </c>
      <c r="C96" s="867">
        <v>0</v>
      </c>
      <c r="D96" s="183">
        <v>0</v>
      </c>
      <c r="E96" s="867">
        <v>0</v>
      </c>
      <c r="F96" s="183">
        <v>0</v>
      </c>
      <c r="G96" s="867">
        <v>0</v>
      </c>
      <c r="H96" s="122">
        <v>0</v>
      </c>
      <c r="I96" s="883">
        <v>0</v>
      </c>
      <c r="J96" s="122">
        <v>0</v>
      </c>
      <c r="K96" s="883">
        <v>0</v>
      </c>
      <c r="L96" s="122">
        <v>0</v>
      </c>
      <c r="M96" s="883">
        <v>0</v>
      </c>
      <c r="N96" s="183">
        <v>0</v>
      </c>
      <c r="O96" s="183">
        <v>0</v>
      </c>
      <c r="P96" s="976">
        <v>0</v>
      </c>
      <c r="Q96" s="867">
        <v>0</v>
      </c>
      <c r="R96" s="976">
        <v>0</v>
      </c>
      <c r="S96" s="867">
        <v>0</v>
      </c>
      <c r="T96" s="610"/>
      <c r="U96" s="1013"/>
    </row>
    <row r="97" spans="1:21">
      <c r="A97" s="88" t="s">
        <v>2931</v>
      </c>
      <c r="B97" s="183">
        <v>0</v>
      </c>
      <c r="C97" s="867">
        <v>0</v>
      </c>
      <c r="D97" s="183">
        <v>0</v>
      </c>
      <c r="E97" s="867">
        <v>0</v>
      </c>
      <c r="F97" s="183">
        <v>0</v>
      </c>
      <c r="G97" s="867">
        <v>0</v>
      </c>
      <c r="H97" s="122">
        <v>0</v>
      </c>
      <c r="I97" s="883">
        <v>0</v>
      </c>
      <c r="J97" s="122">
        <v>0</v>
      </c>
      <c r="K97" s="883">
        <v>0</v>
      </c>
      <c r="L97" s="122">
        <v>0</v>
      </c>
      <c r="M97" s="883">
        <v>0</v>
      </c>
      <c r="N97" s="183">
        <v>0</v>
      </c>
      <c r="O97" s="183">
        <v>0</v>
      </c>
      <c r="P97" s="976">
        <v>0</v>
      </c>
      <c r="Q97" s="867">
        <v>0</v>
      </c>
      <c r="R97" s="976">
        <v>0</v>
      </c>
      <c r="S97" s="867">
        <v>0</v>
      </c>
      <c r="T97" s="610"/>
      <c r="U97" s="1013"/>
    </row>
  </sheetData>
  <mergeCells count="39">
    <mergeCell ref="B59:C59"/>
    <mergeCell ref="D59:E59"/>
    <mergeCell ref="F59:G59"/>
    <mergeCell ref="H59:I59"/>
    <mergeCell ref="J59:K59"/>
    <mergeCell ref="L59:M59"/>
    <mergeCell ref="N59:O59"/>
    <mergeCell ref="P59:Q59"/>
    <mergeCell ref="R59:S59"/>
    <mergeCell ref="T59:U59"/>
    <mergeCell ref="V59:W59"/>
    <mergeCell ref="X59:Y59"/>
    <mergeCell ref="Z59:AA59"/>
    <mergeCell ref="B72:C72"/>
    <mergeCell ref="D72:E72"/>
    <mergeCell ref="F72:G72"/>
    <mergeCell ref="H72:I72"/>
    <mergeCell ref="J72:K72"/>
    <mergeCell ref="L72:M72"/>
    <mergeCell ref="N72:O72"/>
    <mergeCell ref="P72:Q72"/>
    <mergeCell ref="R72:S72"/>
    <mergeCell ref="T72:U72"/>
    <mergeCell ref="V72:W72"/>
    <mergeCell ref="X72:Y72"/>
    <mergeCell ref="Z72:AA72"/>
    <mergeCell ref="B86:C86"/>
    <mergeCell ref="D86:E86"/>
    <mergeCell ref="F86:G86"/>
    <mergeCell ref="H86:I86"/>
    <mergeCell ref="J86:K86"/>
    <mergeCell ref="L86:M86"/>
    <mergeCell ref="Z86:AA86"/>
    <mergeCell ref="N86:O86"/>
    <mergeCell ref="P86:Q86"/>
    <mergeCell ref="R86:S86"/>
    <mergeCell ref="T86:U86"/>
    <mergeCell ref="V86:W86"/>
    <mergeCell ref="X86:Y86"/>
  </mergeCells>
  <conditionalFormatting sqref="A7">
    <cfRule type="cellIs" dxfId="41" priority="1" stopIfTrue="1" operator="equal">
      <formula>0</formula>
    </cfRule>
    <cfRule type="cellIs" dxfId="40" priority="2" stopIfTrue="1" operator="equal">
      <formula>"na"</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140625" style="81" customWidth="1"/>
    <col min="2" max="23" width="20.7109375" style="81" customWidth="1"/>
    <col min="24" max="24" width="18.7109375" style="81" customWidth="1"/>
    <col min="25" max="25" width="19.28515625" style="81" customWidth="1"/>
    <col min="26" max="26" width="20.85546875" style="81" customWidth="1"/>
    <col min="27" max="27" width="25.5703125" style="81" customWidth="1"/>
    <col min="28" max="16384" width="11.42578125" style="81"/>
  </cols>
  <sheetData>
    <row r="1" spans="1:21">
      <c r="A1" s="126"/>
      <c r="B1" s="89"/>
      <c r="C1" s="125"/>
      <c r="D1" s="89"/>
      <c r="E1" s="89"/>
      <c r="F1" s="89"/>
      <c r="G1" s="89"/>
      <c r="H1" s="89"/>
      <c r="I1" s="89"/>
      <c r="J1" s="89"/>
      <c r="K1" s="89"/>
      <c r="L1" s="89"/>
      <c r="M1" s="89"/>
      <c r="N1" s="89"/>
      <c r="O1" s="89"/>
      <c r="P1" s="89"/>
      <c r="Q1" s="89"/>
      <c r="R1" s="89"/>
      <c r="S1" s="89"/>
      <c r="T1" s="611"/>
      <c r="U1" s="611"/>
    </row>
    <row r="2" spans="1:21">
      <c r="A2" s="126"/>
      <c r="C2" s="89"/>
      <c r="D2" s="89"/>
      <c r="E2" s="89"/>
      <c r="F2" s="89"/>
      <c r="G2" s="89"/>
      <c r="H2" s="89"/>
      <c r="I2" s="89"/>
      <c r="J2" s="89"/>
      <c r="K2" s="89"/>
      <c r="L2" s="89"/>
      <c r="M2" s="89"/>
      <c r="N2" s="89"/>
      <c r="O2" s="89"/>
      <c r="P2" s="89"/>
      <c r="Q2" s="89"/>
      <c r="R2" s="89"/>
      <c r="S2" s="89"/>
      <c r="T2" s="611"/>
      <c r="U2" s="611"/>
    </row>
    <row r="3" spans="1:21">
      <c r="A3" s="126"/>
      <c r="B3" s="89"/>
      <c r="C3" s="89"/>
      <c r="D3" s="89"/>
      <c r="E3" s="89"/>
      <c r="F3" s="89"/>
      <c r="G3" s="89"/>
      <c r="H3" s="89"/>
      <c r="I3" s="89"/>
      <c r="J3" s="89"/>
      <c r="K3" s="89"/>
      <c r="L3" s="89"/>
      <c r="M3" s="89"/>
      <c r="N3" s="89"/>
      <c r="O3" s="89"/>
      <c r="P3" s="89"/>
      <c r="Q3" s="89"/>
      <c r="R3" s="89"/>
      <c r="S3" s="89"/>
      <c r="T3" s="611"/>
      <c r="U3" s="611"/>
    </row>
    <row r="4" spans="1:21">
      <c r="A4" s="126"/>
      <c r="B4" s="89"/>
      <c r="C4" s="89"/>
      <c r="D4" s="89"/>
      <c r="E4" s="89"/>
      <c r="F4" s="89"/>
      <c r="G4" s="89"/>
      <c r="H4" s="89"/>
      <c r="I4" s="89"/>
      <c r="J4" s="89"/>
      <c r="K4" s="89"/>
      <c r="L4" s="89"/>
      <c r="M4" s="89"/>
      <c r="N4" s="89"/>
      <c r="O4" s="89"/>
      <c r="P4" s="89"/>
      <c r="Q4" s="89"/>
      <c r="R4" s="89"/>
      <c r="S4" s="89"/>
      <c r="T4" s="611"/>
      <c r="U4" s="611"/>
    </row>
    <row r="5" spans="1:21">
      <c r="A5" s="126"/>
      <c r="B5" s="89"/>
      <c r="C5" s="89"/>
      <c r="D5" s="89"/>
      <c r="E5" s="89"/>
      <c r="F5" s="89"/>
      <c r="G5" s="89"/>
      <c r="H5" s="89"/>
      <c r="I5" s="89"/>
      <c r="J5" s="89"/>
      <c r="K5" s="89"/>
      <c r="L5" s="89"/>
      <c r="M5" s="89"/>
      <c r="N5" s="89"/>
      <c r="O5" s="89"/>
      <c r="P5" s="89"/>
      <c r="Q5" s="89"/>
      <c r="R5" s="89"/>
      <c r="S5" s="89"/>
      <c r="T5" s="611"/>
      <c r="U5" s="611"/>
    </row>
    <row r="6" spans="1:21">
      <c r="A6" s="126"/>
      <c r="B6" s="89"/>
      <c r="C6" s="89"/>
      <c r="D6" s="89"/>
      <c r="E6" s="89"/>
      <c r="F6" s="89"/>
      <c r="G6" s="89"/>
      <c r="H6" s="89"/>
      <c r="I6" s="89"/>
      <c r="J6" s="89"/>
      <c r="K6" s="89"/>
      <c r="L6" s="89"/>
      <c r="M6" s="89"/>
      <c r="N6" s="89"/>
      <c r="O6" s="89"/>
      <c r="P6" s="89"/>
      <c r="Q6" s="89"/>
      <c r="R6" s="89"/>
      <c r="S6" s="89"/>
      <c r="T6" s="611"/>
      <c r="U6" s="611"/>
    </row>
    <row r="7" spans="1:21" ht="36">
      <c r="A7" s="82" t="s">
        <v>30</v>
      </c>
      <c r="B7" s="125"/>
      <c r="C7" s="125"/>
      <c r="D7" s="125"/>
      <c r="E7" s="125"/>
      <c r="F7" s="125"/>
      <c r="G7" s="125"/>
      <c r="H7" s="89"/>
      <c r="I7" s="89"/>
      <c r="J7" s="89"/>
      <c r="K7" s="89"/>
      <c r="L7" s="89"/>
      <c r="M7" s="89"/>
      <c r="N7" s="89"/>
      <c r="O7" s="89"/>
      <c r="P7" s="89"/>
      <c r="Q7" s="89"/>
      <c r="R7" s="89"/>
      <c r="S7" s="89"/>
      <c r="T7" s="611"/>
      <c r="U7" s="611"/>
    </row>
    <row r="8" spans="1:21">
      <c r="A8" s="126"/>
      <c r="B8" s="89"/>
      <c r="C8" s="89"/>
      <c r="D8" s="89"/>
      <c r="E8" s="89"/>
      <c r="F8" s="89"/>
      <c r="G8" s="89"/>
      <c r="H8" s="89"/>
      <c r="I8" s="89"/>
      <c r="J8" s="89"/>
      <c r="K8" s="89"/>
      <c r="L8" s="89"/>
      <c r="M8" s="89"/>
      <c r="N8" s="89"/>
      <c r="O8" s="89"/>
      <c r="P8" s="89"/>
      <c r="Q8" s="89"/>
      <c r="R8" s="89"/>
      <c r="S8" s="89"/>
      <c r="T8" s="611"/>
      <c r="U8" s="611"/>
    </row>
    <row r="9" spans="1:21" ht="31.5">
      <c r="A9" s="83" t="s">
        <v>2289</v>
      </c>
      <c r="B9" s="84">
        <v>2009</v>
      </c>
      <c r="C9" s="84">
        <v>2010</v>
      </c>
      <c r="D9" s="84">
        <v>2011</v>
      </c>
      <c r="E9" s="84" t="s">
        <v>1185</v>
      </c>
      <c r="F9" s="84">
        <v>2012</v>
      </c>
      <c r="G9" s="84" t="s">
        <v>2325</v>
      </c>
      <c r="H9" s="105" t="s">
        <v>2913</v>
      </c>
      <c r="I9" s="105" t="s">
        <v>3553</v>
      </c>
      <c r="J9" s="105" t="s">
        <v>4165</v>
      </c>
      <c r="K9" s="105" t="s">
        <v>4674</v>
      </c>
      <c r="L9" s="105" t="s">
        <v>4675</v>
      </c>
      <c r="M9" s="105" t="s">
        <v>5846</v>
      </c>
      <c r="N9" s="105" t="s">
        <v>6621</v>
      </c>
      <c r="O9" s="127" t="s">
        <v>7176</v>
      </c>
      <c r="P9" s="89"/>
      <c r="Q9" s="89"/>
      <c r="R9" s="89"/>
      <c r="S9" s="89"/>
      <c r="T9" s="611"/>
      <c r="U9" s="611"/>
    </row>
    <row r="10" spans="1:21">
      <c r="A10" s="88" t="s">
        <v>2285</v>
      </c>
      <c r="B10" s="114">
        <v>1200000</v>
      </c>
      <c r="C10" s="114">
        <v>1100000</v>
      </c>
      <c r="D10" s="114">
        <v>1400000</v>
      </c>
      <c r="E10" s="114">
        <v>696281.3814857665</v>
      </c>
      <c r="F10" s="114">
        <v>1438088.5525441365</v>
      </c>
      <c r="G10" s="114">
        <v>756536.4511664192</v>
      </c>
      <c r="H10" s="108">
        <v>1497072.4121233579</v>
      </c>
      <c r="I10" s="108">
        <v>680906.95789021882</v>
      </c>
      <c r="J10" s="108">
        <v>1492219</v>
      </c>
      <c r="K10" s="108">
        <v>798761</v>
      </c>
      <c r="L10" s="108">
        <v>1550220.4452296821</v>
      </c>
      <c r="M10" s="108">
        <f>[48]Questionnaire!C33</f>
        <v>734807.65409789991</v>
      </c>
      <c r="N10" s="108" t="e">
        <f>[48]Questionnaire!D33</f>
        <v>#REF!</v>
      </c>
      <c r="O10" s="108">
        <f>[49]Questionnaire!C48</f>
        <v>727459.57755692094</v>
      </c>
      <c r="P10" s="89"/>
      <c r="Q10" s="89"/>
      <c r="R10" s="89"/>
      <c r="S10" s="89"/>
      <c r="T10" s="611"/>
      <c r="U10" s="611"/>
    </row>
    <row r="11" spans="1:21">
      <c r="A11" s="88" t="s">
        <v>2307</v>
      </c>
      <c r="B11" s="229">
        <v>22289760</v>
      </c>
      <c r="C11" s="229">
        <v>20432280</v>
      </c>
      <c r="D11" s="229">
        <v>26004720</v>
      </c>
      <c r="E11" s="229">
        <v>13420754</v>
      </c>
      <c r="F11" s="229">
        <v>27915168.32</v>
      </c>
      <c r="G11" s="229">
        <v>15031244.48</v>
      </c>
      <c r="H11" s="230">
        <v>28752623.039999999</v>
      </c>
      <c r="I11" s="230">
        <v>14277938</v>
      </c>
      <c r="J11" s="230">
        <v>31336599</v>
      </c>
      <c r="K11" s="230">
        <v>16919357</v>
      </c>
      <c r="L11" s="230">
        <v>35096990.880000003</v>
      </c>
      <c r="M11" s="230">
        <f>[48]Questionnaire!B33</f>
        <v>17088550.0953</v>
      </c>
      <c r="N11" s="230">
        <f>[48]Questionnaire!C33</f>
        <v>734807.65409789991</v>
      </c>
      <c r="O11" s="230">
        <f>[49]Questionnaire!B48</f>
        <v>16917664.594347</v>
      </c>
      <c r="P11" s="89"/>
      <c r="Q11" s="89"/>
      <c r="R11" s="89"/>
      <c r="S11" s="89"/>
      <c r="T11" s="611"/>
      <c r="U11" s="611"/>
    </row>
    <row r="12" spans="1:21">
      <c r="A12" s="88"/>
      <c r="B12" s="229"/>
      <c r="C12" s="229"/>
      <c r="D12" s="229"/>
      <c r="E12" s="229"/>
      <c r="F12" s="229"/>
      <c r="G12" s="229"/>
      <c r="H12" s="102"/>
      <c r="I12" s="102"/>
      <c r="J12" s="102"/>
      <c r="K12" s="102"/>
      <c r="L12" s="102"/>
      <c r="M12" s="102"/>
      <c r="N12" s="102"/>
      <c r="O12" s="102"/>
      <c r="P12" s="89"/>
      <c r="Q12" s="89"/>
      <c r="R12" s="89"/>
      <c r="S12" s="89"/>
      <c r="T12" s="611"/>
      <c r="U12" s="611"/>
    </row>
    <row r="13" spans="1:21" ht="15.75">
      <c r="A13" s="88"/>
      <c r="B13" s="89"/>
      <c r="C13" s="89"/>
      <c r="D13" s="89"/>
      <c r="E13" s="89"/>
      <c r="F13" s="89"/>
      <c r="G13" s="89"/>
      <c r="H13" s="102"/>
      <c r="I13" s="102"/>
      <c r="J13" s="102"/>
      <c r="K13" s="102"/>
      <c r="L13" s="132"/>
      <c r="M13" s="102"/>
      <c r="N13" s="102"/>
      <c r="O13" s="102"/>
      <c r="P13" s="89"/>
      <c r="Q13" s="89"/>
      <c r="R13" s="89"/>
      <c r="S13" s="89"/>
      <c r="T13" s="611"/>
      <c r="U13" s="611"/>
    </row>
    <row r="14" spans="1:21" ht="15.75">
      <c r="A14" s="83" t="s">
        <v>53</v>
      </c>
      <c r="B14" s="84">
        <v>2009</v>
      </c>
      <c r="C14" s="84">
        <v>2010</v>
      </c>
      <c r="D14" s="84">
        <v>2011</v>
      </c>
      <c r="E14" s="84" t="s">
        <v>1185</v>
      </c>
      <c r="F14" s="84">
        <v>2012</v>
      </c>
      <c r="G14" s="84" t="s">
        <v>2325</v>
      </c>
      <c r="H14" s="105" t="s">
        <v>2913</v>
      </c>
      <c r="I14" s="105" t="s">
        <v>3553</v>
      </c>
      <c r="J14" s="105" t="s">
        <v>4165</v>
      </c>
      <c r="K14" s="105" t="s">
        <v>4674</v>
      </c>
      <c r="L14" s="105" t="s">
        <v>4675</v>
      </c>
      <c r="M14" s="105" t="s">
        <v>5846</v>
      </c>
      <c r="N14" s="105" t="s">
        <v>6621</v>
      </c>
      <c r="O14" s="127" t="s">
        <v>7176</v>
      </c>
      <c r="P14" s="89"/>
      <c r="Q14" s="89"/>
      <c r="R14" s="89"/>
      <c r="S14" s="89"/>
      <c r="T14" s="611"/>
      <c r="U14" s="611"/>
    </row>
    <row r="15" spans="1:21">
      <c r="A15" s="179" t="s">
        <v>54</v>
      </c>
      <c r="B15" s="112">
        <v>4</v>
      </c>
      <c r="C15" s="112">
        <v>7</v>
      </c>
      <c r="D15" s="112">
        <v>27</v>
      </c>
      <c r="E15" s="112">
        <v>26</v>
      </c>
      <c r="F15" s="112">
        <v>22</v>
      </c>
      <c r="G15" s="112">
        <v>22</v>
      </c>
      <c r="H15" s="118">
        <v>60</v>
      </c>
      <c r="I15" s="118">
        <v>101</v>
      </c>
      <c r="J15" s="102">
        <v>41</v>
      </c>
      <c r="K15" s="102">
        <v>41</v>
      </c>
      <c r="L15" s="118">
        <v>101</v>
      </c>
      <c r="M15" s="113">
        <f>[48]Questionnaire!C43</f>
        <v>85</v>
      </c>
      <c r="N15" s="113" t="e">
        <f>[48]Questionnaire!D43</f>
        <v>#REF!</v>
      </c>
      <c r="O15" s="113">
        <f>[49]Questionnaire!C58</f>
        <v>85</v>
      </c>
      <c r="P15" s="89"/>
      <c r="Q15" s="89"/>
      <c r="R15" s="89"/>
      <c r="S15" s="89"/>
      <c r="T15" s="611"/>
      <c r="U15" s="611"/>
    </row>
    <row r="16" spans="1:21">
      <c r="A16" s="179" t="s">
        <v>90</v>
      </c>
      <c r="B16" s="112">
        <v>4</v>
      </c>
      <c r="C16" s="112">
        <v>7</v>
      </c>
      <c r="D16" s="112">
        <v>14</v>
      </c>
      <c r="E16" s="112">
        <v>12</v>
      </c>
      <c r="F16" s="112">
        <v>19</v>
      </c>
      <c r="G16" s="112">
        <v>19</v>
      </c>
      <c r="H16" s="118">
        <v>19</v>
      </c>
      <c r="I16" s="118">
        <v>60</v>
      </c>
      <c r="J16" s="102">
        <v>60</v>
      </c>
      <c r="K16" s="102">
        <v>60</v>
      </c>
      <c r="L16" s="118">
        <v>60</v>
      </c>
      <c r="M16" s="113">
        <f>[48]Questionnaire!C44</f>
        <v>0</v>
      </c>
      <c r="N16" s="113" t="e">
        <f>[48]Questionnaire!D44</f>
        <v>#REF!</v>
      </c>
      <c r="O16" s="113">
        <f>[49]Questionnaire!C59</f>
        <v>0</v>
      </c>
      <c r="P16" s="89"/>
      <c r="Q16" s="89"/>
      <c r="R16" s="89"/>
      <c r="S16" s="89"/>
      <c r="T16" s="611"/>
      <c r="U16" s="611"/>
    </row>
    <row r="17" spans="1:21">
      <c r="A17" s="179" t="s">
        <v>1542</v>
      </c>
      <c r="B17" s="156">
        <v>0</v>
      </c>
      <c r="C17" s="156">
        <v>0</v>
      </c>
      <c r="D17" s="156">
        <v>0</v>
      </c>
      <c r="E17" s="112">
        <v>0</v>
      </c>
      <c r="F17" s="112">
        <v>32</v>
      </c>
      <c r="G17" s="112">
        <v>32</v>
      </c>
      <c r="H17" s="118">
        <v>19</v>
      </c>
      <c r="I17" s="118">
        <v>0</v>
      </c>
      <c r="J17" s="102">
        <v>0</v>
      </c>
      <c r="K17" s="102">
        <v>0</v>
      </c>
      <c r="L17" s="118">
        <v>0</v>
      </c>
      <c r="M17" s="113">
        <f>[48]Questionnaire!C45</f>
        <v>0</v>
      </c>
      <c r="N17" s="113" t="e">
        <f>[48]Questionnaire!D45</f>
        <v>#REF!</v>
      </c>
      <c r="O17" s="113">
        <f>[49]Questionnaire!C60</f>
        <v>0</v>
      </c>
      <c r="P17" s="89"/>
      <c r="Q17" s="89"/>
      <c r="R17" s="89"/>
      <c r="S17" s="89"/>
      <c r="T17" s="611"/>
      <c r="U17" s="611"/>
    </row>
    <row r="18" spans="1:21">
      <c r="A18" s="179" t="s">
        <v>91</v>
      </c>
      <c r="B18" s="112">
        <v>52</v>
      </c>
      <c r="C18" s="112">
        <v>61</v>
      </c>
      <c r="D18" s="112">
        <v>61</v>
      </c>
      <c r="E18" s="112">
        <v>61</v>
      </c>
      <c r="F18" s="112">
        <v>54</v>
      </c>
      <c r="G18" s="112">
        <v>54</v>
      </c>
      <c r="H18" s="118">
        <v>79</v>
      </c>
      <c r="I18" s="118">
        <v>101</v>
      </c>
      <c r="J18" s="102">
        <v>101</v>
      </c>
      <c r="K18" s="102">
        <v>101</v>
      </c>
      <c r="L18" s="118">
        <v>101</v>
      </c>
      <c r="M18" s="113">
        <f>[48]Questionnaire!C46</f>
        <v>85</v>
      </c>
      <c r="N18" s="113" t="e">
        <f>[48]Questionnaire!D46</f>
        <v>#REF!</v>
      </c>
      <c r="O18" s="113">
        <f>[49]Questionnaire!C61</f>
        <v>85</v>
      </c>
      <c r="P18" s="89"/>
      <c r="Q18" s="89"/>
      <c r="R18" s="89"/>
      <c r="S18" s="89"/>
      <c r="T18" s="611"/>
      <c r="U18" s="611"/>
    </row>
    <row r="19" spans="1:21">
      <c r="A19" s="88"/>
      <c r="B19" s="89"/>
      <c r="C19" s="89"/>
      <c r="D19" s="89"/>
      <c r="E19" s="89"/>
      <c r="F19" s="89"/>
      <c r="G19" s="89"/>
      <c r="H19" s="102"/>
      <c r="I19" s="102"/>
      <c r="J19" s="102"/>
      <c r="K19" s="102"/>
      <c r="L19" s="102"/>
      <c r="M19" s="102"/>
      <c r="N19" s="102"/>
      <c r="O19" s="102"/>
      <c r="P19" s="89"/>
      <c r="Q19" s="89"/>
      <c r="R19" s="89"/>
      <c r="S19" s="89"/>
      <c r="T19" s="611"/>
      <c r="U19" s="611"/>
    </row>
    <row r="20" spans="1:21">
      <c r="A20" s="88"/>
      <c r="B20" s="89"/>
      <c r="C20" s="89"/>
      <c r="D20" s="89"/>
      <c r="E20" s="89"/>
      <c r="F20" s="89"/>
      <c r="G20" s="89"/>
      <c r="H20" s="102"/>
      <c r="I20" s="102"/>
      <c r="J20" s="102"/>
      <c r="K20" s="102"/>
      <c r="L20" s="102"/>
      <c r="M20" s="102"/>
      <c r="N20" s="102"/>
      <c r="O20" s="102"/>
      <c r="P20" s="89"/>
      <c r="Q20" s="89"/>
      <c r="R20" s="89"/>
      <c r="S20" s="89"/>
      <c r="T20" s="611"/>
      <c r="U20" s="611"/>
    </row>
    <row r="21" spans="1:21" ht="15.75">
      <c r="A21" s="83" t="s">
        <v>2290</v>
      </c>
      <c r="B21" s="84">
        <v>2009</v>
      </c>
      <c r="C21" s="84">
        <v>2010</v>
      </c>
      <c r="D21" s="84">
        <v>2011</v>
      </c>
      <c r="E21" s="84" t="s">
        <v>1185</v>
      </c>
      <c r="F21" s="84">
        <v>2012</v>
      </c>
      <c r="G21" s="84" t="s">
        <v>2325</v>
      </c>
      <c r="H21" s="105" t="s">
        <v>2913</v>
      </c>
      <c r="I21" s="105" t="s">
        <v>3553</v>
      </c>
      <c r="J21" s="105" t="s">
        <v>4165</v>
      </c>
      <c r="K21" s="105" t="s">
        <v>4674</v>
      </c>
      <c r="L21" s="105" t="s">
        <v>4675</v>
      </c>
      <c r="M21" s="105" t="s">
        <v>5846</v>
      </c>
      <c r="N21" s="105" t="s">
        <v>6621</v>
      </c>
      <c r="O21" s="127" t="s">
        <v>7176</v>
      </c>
      <c r="P21" s="89"/>
      <c r="Q21" s="89"/>
      <c r="R21" s="89"/>
      <c r="S21" s="89"/>
      <c r="T21" s="611"/>
      <c r="U21" s="611"/>
    </row>
    <row r="22" spans="1:21">
      <c r="A22" s="88" t="s">
        <v>2285</v>
      </c>
      <c r="B22" s="114">
        <v>5878618.9167767502</v>
      </c>
      <c r="C22" s="114">
        <v>7009029.7568710353</v>
      </c>
      <c r="D22" s="114">
        <v>7009029.7568710353</v>
      </c>
      <c r="E22" s="114">
        <v>4798987.2839807216</v>
      </c>
      <c r="F22" s="114">
        <v>9664138.1051243339</v>
      </c>
      <c r="G22" s="114" t="s">
        <v>2908</v>
      </c>
      <c r="H22" s="108">
        <v>11529246.012943938</v>
      </c>
      <c r="I22" s="102" t="s">
        <v>2908</v>
      </c>
      <c r="J22" s="114">
        <v>11033688.2431935</v>
      </c>
      <c r="K22" s="102" t="s">
        <v>2908</v>
      </c>
      <c r="L22" s="108">
        <v>12195261.669611307</v>
      </c>
      <c r="M22" s="102" t="s">
        <v>2908</v>
      </c>
      <c r="N22" s="102" t="s">
        <v>2908</v>
      </c>
      <c r="O22" s="102" t="s">
        <v>2908</v>
      </c>
      <c r="P22" s="89"/>
      <c r="Q22" s="89"/>
      <c r="R22" s="89"/>
      <c r="S22" s="89"/>
      <c r="T22" s="611"/>
      <c r="U22" s="611"/>
    </row>
    <row r="23" spans="1:21">
      <c r="A23" s="88" t="s">
        <v>2307</v>
      </c>
      <c r="B23" s="229">
        <v>109194170.65534478</v>
      </c>
      <c r="C23" s="229">
        <v>130191325.9279281</v>
      </c>
      <c r="D23" s="229">
        <v>130191325.9279281</v>
      </c>
      <c r="E23" s="229">
        <v>92500000</v>
      </c>
      <c r="F23" s="229">
        <v>187593484</v>
      </c>
      <c r="G23" s="229" t="s">
        <v>2908</v>
      </c>
      <c r="H23" s="230">
        <v>221429546</v>
      </c>
      <c r="I23" s="102" t="s">
        <v>2908</v>
      </c>
      <c r="J23" s="230">
        <v>231707453.1070635</v>
      </c>
      <c r="K23" s="102" t="s">
        <v>2908</v>
      </c>
      <c r="L23" s="230">
        <v>276100724.19999999</v>
      </c>
      <c r="M23" s="102" t="s">
        <v>2908</v>
      </c>
      <c r="N23" s="102" t="s">
        <v>2908</v>
      </c>
      <c r="O23" s="102" t="s">
        <v>2908</v>
      </c>
      <c r="P23" s="89"/>
      <c r="Q23" s="89"/>
      <c r="R23" s="89"/>
      <c r="S23" s="89"/>
      <c r="T23" s="611"/>
      <c r="U23" s="611"/>
    </row>
    <row r="24" spans="1:21">
      <c r="A24" s="88"/>
      <c r="B24" s="89"/>
      <c r="C24" s="89"/>
      <c r="D24" s="89"/>
      <c r="E24" s="89"/>
      <c r="F24" s="89"/>
      <c r="G24" s="89"/>
      <c r="H24" s="102"/>
      <c r="I24" s="102"/>
      <c r="J24" s="102"/>
      <c r="K24" s="102"/>
      <c r="L24" s="102"/>
      <c r="M24" s="102"/>
      <c r="N24" s="102"/>
      <c r="O24" s="102"/>
      <c r="P24" s="89"/>
      <c r="Q24" s="89"/>
      <c r="R24" s="89"/>
      <c r="S24" s="89"/>
      <c r="T24" s="611"/>
      <c r="U24" s="611"/>
    </row>
    <row r="25" spans="1:21" ht="15.75">
      <c r="A25" s="83" t="s">
        <v>59</v>
      </c>
      <c r="B25" s="84">
        <v>2009</v>
      </c>
      <c r="C25" s="84">
        <v>2010</v>
      </c>
      <c r="D25" s="84">
        <v>2011</v>
      </c>
      <c r="E25" s="84" t="s">
        <v>1185</v>
      </c>
      <c r="F25" s="84">
        <v>2012</v>
      </c>
      <c r="G25" s="84" t="s">
        <v>2325</v>
      </c>
      <c r="H25" s="105" t="s">
        <v>2913</v>
      </c>
      <c r="I25" s="105" t="s">
        <v>3553</v>
      </c>
      <c r="J25" s="105" t="s">
        <v>4165</v>
      </c>
      <c r="K25" s="105" t="s">
        <v>4674</v>
      </c>
      <c r="L25" s="105" t="s">
        <v>4675</v>
      </c>
      <c r="M25" s="105" t="s">
        <v>5846</v>
      </c>
      <c r="N25" s="105" t="s">
        <v>6621</v>
      </c>
      <c r="O25" s="127" t="s">
        <v>7176</v>
      </c>
      <c r="P25" s="89"/>
      <c r="Q25" s="89"/>
      <c r="R25" s="89"/>
      <c r="S25" s="89"/>
      <c r="T25" s="611"/>
      <c r="U25" s="611"/>
    </row>
    <row r="26" spans="1:21">
      <c r="A26" s="88"/>
      <c r="B26" s="112">
        <v>2128524</v>
      </c>
      <c r="C26" s="112">
        <v>2177952</v>
      </c>
      <c r="D26" s="112">
        <v>2177952</v>
      </c>
      <c r="E26" s="112">
        <v>1253003</v>
      </c>
      <c r="F26" s="112">
        <v>2562739</v>
      </c>
      <c r="G26" s="89" t="s">
        <v>2908</v>
      </c>
      <c r="H26" s="118">
        <v>2701148</v>
      </c>
      <c r="I26" s="102" t="s">
        <v>2908</v>
      </c>
      <c r="J26" s="112">
        <v>2581686</v>
      </c>
      <c r="K26" s="102" t="s">
        <v>2908</v>
      </c>
      <c r="L26" s="112">
        <v>3149703</v>
      </c>
      <c r="M26" s="102" t="s">
        <v>2908</v>
      </c>
      <c r="N26" s="102" t="s">
        <v>2908</v>
      </c>
      <c r="O26" s="113">
        <f>[49]Questionnaire!C65</f>
        <v>2002426</v>
      </c>
      <c r="P26" s="89"/>
      <c r="Q26" s="89"/>
      <c r="R26" s="89"/>
      <c r="S26" s="89"/>
      <c r="T26" s="611"/>
      <c r="U26" s="611"/>
    </row>
    <row r="27" spans="1:21">
      <c r="A27" s="88"/>
      <c r="B27" s="89"/>
      <c r="C27" s="89"/>
      <c r="D27" s="89"/>
      <c r="E27" s="89"/>
      <c r="F27" s="89"/>
      <c r="G27" s="89"/>
      <c r="H27" s="102"/>
      <c r="I27" s="102"/>
      <c r="J27" s="102"/>
      <c r="K27" s="102"/>
      <c r="L27" s="102"/>
      <c r="M27" s="102"/>
      <c r="N27" s="102"/>
      <c r="O27" s="102"/>
      <c r="P27" s="89"/>
      <c r="Q27" s="89"/>
      <c r="R27" s="89"/>
      <c r="S27" s="89"/>
      <c r="T27" s="611"/>
      <c r="U27" s="611"/>
    </row>
    <row r="28" spans="1:21" ht="15.75">
      <c r="A28" s="88"/>
      <c r="B28" s="89"/>
      <c r="C28" s="89"/>
      <c r="D28" s="89"/>
      <c r="E28" s="89"/>
      <c r="F28" s="89"/>
      <c r="G28" s="89"/>
      <c r="H28" s="102"/>
      <c r="I28" s="102"/>
      <c r="J28" s="102"/>
      <c r="K28" s="102"/>
      <c r="L28" s="132"/>
      <c r="M28" s="102"/>
      <c r="N28" s="102"/>
      <c r="O28" s="102"/>
      <c r="P28" s="89"/>
      <c r="Q28" s="89"/>
      <c r="R28" s="89"/>
      <c r="S28" s="89"/>
      <c r="T28" s="611"/>
      <c r="U28" s="611"/>
    </row>
    <row r="29" spans="1:21" ht="15.75">
      <c r="A29" s="83" t="s">
        <v>60</v>
      </c>
      <c r="B29" s="84">
        <v>2009</v>
      </c>
      <c r="C29" s="84">
        <v>2010</v>
      </c>
      <c r="D29" s="84">
        <v>2011</v>
      </c>
      <c r="E29" s="84" t="s">
        <v>1185</v>
      </c>
      <c r="F29" s="84">
        <v>2012</v>
      </c>
      <c r="G29" s="84" t="s">
        <v>2325</v>
      </c>
      <c r="H29" s="105" t="s">
        <v>2913</v>
      </c>
      <c r="I29" s="105" t="s">
        <v>3553</v>
      </c>
      <c r="J29" s="105" t="s">
        <v>4165</v>
      </c>
      <c r="K29" s="105" t="s">
        <v>4674</v>
      </c>
      <c r="L29" s="105" t="s">
        <v>4675</v>
      </c>
      <c r="M29" s="105" t="s">
        <v>5846</v>
      </c>
      <c r="N29" s="105" t="s">
        <v>6621</v>
      </c>
      <c r="O29" s="127" t="s">
        <v>7176</v>
      </c>
      <c r="P29" s="89"/>
      <c r="Q29" s="89"/>
      <c r="R29" s="89"/>
      <c r="S29" s="89"/>
      <c r="T29" s="611"/>
      <c r="U29" s="611"/>
    </row>
    <row r="30" spans="1:21" ht="15.75">
      <c r="A30" s="88" t="s">
        <v>2284</v>
      </c>
      <c r="B30" s="136"/>
      <c r="C30" s="136"/>
      <c r="D30" s="136"/>
      <c r="E30" s="136"/>
      <c r="F30" s="137">
        <v>8385072</v>
      </c>
      <c r="G30" s="136">
        <v>0</v>
      </c>
      <c r="H30" s="116">
        <v>8555072</v>
      </c>
      <c r="I30" s="138">
        <v>0</v>
      </c>
      <c r="J30" s="116">
        <v>8725111</v>
      </c>
      <c r="K30" s="116">
        <v>0</v>
      </c>
      <c r="L30" s="116">
        <v>8098000</v>
      </c>
      <c r="M30" s="116">
        <v>0</v>
      </c>
      <c r="N30" s="116">
        <v>0</v>
      </c>
      <c r="O30" s="102"/>
      <c r="P30" s="89"/>
      <c r="Q30" s="89"/>
      <c r="R30" s="89"/>
      <c r="S30" s="89"/>
      <c r="T30" s="611"/>
      <c r="U30" s="611"/>
    </row>
    <row r="31" spans="1:21">
      <c r="A31" s="88" t="s">
        <v>61</v>
      </c>
      <c r="B31" s="156">
        <v>0</v>
      </c>
      <c r="C31" s="139">
        <v>0.49</v>
      </c>
      <c r="D31" s="139">
        <v>0.49</v>
      </c>
      <c r="E31" s="139">
        <v>0.49</v>
      </c>
      <c r="F31" s="139">
        <v>0.49</v>
      </c>
      <c r="G31" s="89" t="s">
        <v>2908</v>
      </c>
      <c r="H31" s="1026">
        <v>0.49</v>
      </c>
      <c r="I31" s="102" t="s">
        <v>2908</v>
      </c>
      <c r="J31" s="119">
        <v>0.49</v>
      </c>
      <c r="K31" s="102" t="s">
        <v>2908</v>
      </c>
      <c r="L31" s="119">
        <v>0.49</v>
      </c>
      <c r="M31" s="102" t="s">
        <v>2908</v>
      </c>
      <c r="N31" s="102" t="s">
        <v>2908</v>
      </c>
      <c r="O31" s="102" t="s">
        <v>2908</v>
      </c>
      <c r="P31" s="89"/>
      <c r="Q31" s="89"/>
      <c r="R31" s="89"/>
      <c r="S31" s="89"/>
      <c r="T31" s="611"/>
      <c r="U31" s="611"/>
    </row>
    <row r="32" spans="1:21">
      <c r="A32" s="88" t="s">
        <v>62</v>
      </c>
      <c r="B32" s="156">
        <v>0</v>
      </c>
      <c r="C32" s="139">
        <v>0.51</v>
      </c>
      <c r="D32" s="139">
        <v>0.51</v>
      </c>
      <c r="E32" s="139">
        <v>0.51</v>
      </c>
      <c r="F32" s="139">
        <v>0.51</v>
      </c>
      <c r="G32" s="89" t="s">
        <v>2908</v>
      </c>
      <c r="H32" s="1026">
        <v>0.51</v>
      </c>
      <c r="I32" s="102" t="s">
        <v>2908</v>
      </c>
      <c r="J32" s="119">
        <v>0.51</v>
      </c>
      <c r="K32" s="102" t="s">
        <v>2908</v>
      </c>
      <c r="L32" s="119">
        <v>0.51</v>
      </c>
      <c r="M32" s="102" t="s">
        <v>2908</v>
      </c>
      <c r="N32" s="102" t="s">
        <v>2908</v>
      </c>
      <c r="O32" s="102" t="s">
        <v>2908</v>
      </c>
      <c r="P32" s="89"/>
      <c r="Q32" s="89"/>
      <c r="R32" s="89"/>
      <c r="S32" s="89"/>
      <c r="T32" s="611"/>
      <c r="U32" s="611"/>
    </row>
    <row r="33" spans="1:27">
      <c r="A33" s="88" t="s">
        <v>92</v>
      </c>
      <c r="B33" s="156">
        <v>0</v>
      </c>
      <c r="C33" s="139"/>
      <c r="D33" s="139">
        <v>0</v>
      </c>
      <c r="E33" s="139">
        <v>0</v>
      </c>
      <c r="F33" s="139">
        <v>0</v>
      </c>
      <c r="G33" s="89" t="s">
        <v>2908</v>
      </c>
      <c r="H33" s="1026">
        <v>0</v>
      </c>
      <c r="I33" s="102" t="s">
        <v>2908</v>
      </c>
      <c r="J33" s="119">
        <v>0.15</v>
      </c>
      <c r="K33" s="102" t="s">
        <v>2908</v>
      </c>
      <c r="L33" s="119">
        <v>0.14000000000000001</v>
      </c>
      <c r="M33" s="102" t="s">
        <v>2908</v>
      </c>
      <c r="N33" s="102" t="s">
        <v>2908</v>
      </c>
      <c r="O33" s="102" t="s">
        <v>2908</v>
      </c>
      <c r="P33" s="89"/>
      <c r="Q33" s="89"/>
      <c r="R33" s="89"/>
      <c r="S33" s="89"/>
      <c r="T33" s="611"/>
      <c r="U33" s="611"/>
    </row>
    <row r="34" spans="1:27">
      <c r="A34" s="88" t="s">
        <v>93</v>
      </c>
      <c r="B34" s="156">
        <v>0</v>
      </c>
      <c r="C34" s="139">
        <v>0.28999999999999998</v>
      </c>
      <c r="D34" s="139">
        <v>0.17</v>
      </c>
      <c r="E34" s="139">
        <v>0.17</v>
      </c>
      <c r="F34" s="139">
        <v>0.17</v>
      </c>
      <c r="G34" s="89" t="s">
        <v>2908</v>
      </c>
      <c r="H34" s="1026">
        <v>0.17</v>
      </c>
      <c r="I34" s="102" t="s">
        <v>2908</v>
      </c>
      <c r="J34" s="119">
        <v>0.23</v>
      </c>
      <c r="K34" s="102" t="s">
        <v>2908</v>
      </c>
      <c r="L34" s="119">
        <v>0.28999999999999998</v>
      </c>
      <c r="M34" s="102" t="s">
        <v>2908</v>
      </c>
      <c r="N34" s="102" t="s">
        <v>2908</v>
      </c>
      <c r="O34" s="102" t="s">
        <v>2908</v>
      </c>
      <c r="P34" s="89"/>
      <c r="Q34" s="89"/>
      <c r="R34" s="89"/>
      <c r="S34" s="89"/>
      <c r="T34" s="611"/>
      <c r="U34" s="611"/>
    </row>
    <row r="35" spans="1:27">
      <c r="A35" s="88" t="s">
        <v>63</v>
      </c>
      <c r="B35" s="156">
        <v>0</v>
      </c>
      <c r="C35" s="139">
        <v>0.45</v>
      </c>
      <c r="D35" s="139">
        <v>0.67</v>
      </c>
      <c r="E35" s="139">
        <v>0.67</v>
      </c>
      <c r="F35" s="139">
        <v>0.67</v>
      </c>
      <c r="G35" s="89" t="s">
        <v>2908</v>
      </c>
      <c r="H35" s="1026">
        <v>0.67</v>
      </c>
      <c r="I35" s="102" t="s">
        <v>2908</v>
      </c>
      <c r="J35" s="119">
        <v>0.38</v>
      </c>
      <c r="K35" s="102" t="s">
        <v>2908</v>
      </c>
      <c r="L35" s="119">
        <v>0.33</v>
      </c>
      <c r="M35" s="102" t="s">
        <v>2908</v>
      </c>
      <c r="N35" s="102" t="s">
        <v>2908</v>
      </c>
      <c r="O35" s="102" t="s">
        <v>2908</v>
      </c>
      <c r="P35" s="89"/>
      <c r="Q35" s="89"/>
      <c r="R35" s="89"/>
      <c r="S35" s="89"/>
      <c r="T35" s="611"/>
      <c r="U35" s="611"/>
    </row>
    <row r="36" spans="1:27">
      <c r="A36" s="88" t="s">
        <v>64</v>
      </c>
      <c r="B36" s="156">
        <v>0</v>
      </c>
      <c r="C36" s="139">
        <v>0.21</v>
      </c>
      <c r="D36" s="139">
        <v>0.18</v>
      </c>
      <c r="E36" s="139">
        <v>0.18</v>
      </c>
      <c r="F36" s="139">
        <v>0.18</v>
      </c>
      <c r="G36" s="89" t="s">
        <v>2908</v>
      </c>
      <c r="H36" s="1026">
        <v>0.18</v>
      </c>
      <c r="I36" s="102" t="s">
        <v>2908</v>
      </c>
      <c r="J36" s="119">
        <v>0.19</v>
      </c>
      <c r="K36" s="102" t="s">
        <v>2908</v>
      </c>
      <c r="L36" s="119">
        <v>0.21</v>
      </c>
      <c r="M36" s="102" t="s">
        <v>2908</v>
      </c>
      <c r="N36" s="102" t="s">
        <v>2908</v>
      </c>
      <c r="O36" s="102" t="s">
        <v>2908</v>
      </c>
      <c r="P36" s="89"/>
      <c r="Q36" s="89"/>
      <c r="R36" s="89"/>
      <c r="S36" s="89"/>
      <c r="T36" s="611"/>
      <c r="U36" s="611"/>
    </row>
    <row r="37" spans="1:27">
      <c r="A37" s="88" t="s">
        <v>703</v>
      </c>
      <c r="B37" s="156">
        <v>0</v>
      </c>
      <c r="C37" s="139">
        <v>0.05</v>
      </c>
      <c r="D37" s="139">
        <v>0.15</v>
      </c>
      <c r="E37" s="139">
        <v>0.15</v>
      </c>
      <c r="F37" s="139">
        <v>0.15</v>
      </c>
      <c r="G37" s="89" t="s">
        <v>2908</v>
      </c>
      <c r="H37" s="1026">
        <v>0.15</v>
      </c>
      <c r="I37" s="102" t="s">
        <v>2908</v>
      </c>
      <c r="J37" s="119">
        <v>0.05</v>
      </c>
      <c r="K37" s="102" t="s">
        <v>2908</v>
      </c>
      <c r="L37" s="119">
        <v>0.03</v>
      </c>
      <c r="M37" s="102" t="s">
        <v>2908</v>
      </c>
      <c r="N37" s="102" t="s">
        <v>2908</v>
      </c>
      <c r="O37" s="102" t="s">
        <v>2908</v>
      </c>
      <c r="P37" s="89"/>
      <c r="Q37" s="89"/>
      <c r="R37" s="89"/>
      <c r="S37" s="89"/>
      <c r="T37" s="611"/>
      <c r="U37" s="611"/>
    </row>
    <row r="38" spans="1:27" ht="15.75">
      <c r="A38" s="88"/>
      <c r="B38" s="89"/>
      <c r="C38" s="89"/>
      <c r="D38" s="89"/>
      <c r="E38" s="89"/>
      <c r="F38" s="89"/>
      <c r="G38" s="89"/>
      <c r="H38" s="102"/>
      <c r="I38" s="102"/>
      <c r="J38" s="102"/>
      <c r="K38" s="102"/>
      <c r="L38" s="132"/>
      <c r="M38" s="102"/>
      <c r="N38" s="102"/>
      <c r="O38" s="102"/>
      <c r="P38" s="89"/>
      <c r="Q38" s="89"/>
      <c r="R38" s="89"/>
      <c r="S38" s="89"/>
      <c r="T38" s="611"/>
      <c r="U38" s="611"/>
    </row>
    <row r="39" spans="1:27" ht="31.5">
      <c r="A39" s="83" t="s">
        <v>67</v>
      </c>
      <c r="B39" s="84">
        <v>2009</v>
      </c>
      <c r="C39" s="84">
        <v>2010</v>
      </c>
      <c r="D39" s="84">
        <v>2011</v>
      </c>
      <c r="E39" s="84" t="s">
        <v>1185</v>
      </c>
      <c r="F39" s="84">
        <v>2012</v>
      </c>
      <c r="G39" s="84" t="s">
        <v>2325</v>
      </c>
      <c r="H39" s="105" t="s">
        <v>2913</v>
      </c>
      <c r="I39" s="105" t="s">
        <v>3553</v>
      </c>
      <c r="J39" s="105" t="s">
        <v>4165</v>
      </c>
      <c r="K39" s="105" t="s">
        <v>4674</v>
      </c>
      <c r="L39" s="105" t="s">
        <v>4675</v>
      </c>
      <c r="M39" s="105" t="s">
        <v>5846</v>
      </c>
      <c r="N39" s="105" t="s">
        <v>6621</v>
      </c>
      <c r="O39" s="127" t="s">
        <v>7176</v>
      </c>
      <c r="P39" s="89"/>
      <c r="Q39" s="89"/>
      <c r="R39" s="89"/>
      <c r="S39" s="89"/>
      <c r="T39" s="611"/>
      <c r="U39" s="611"/>
    </row>
    <row r="40" spans="1:27" ht="30">
      <c r="A40" s="88"/>
      <c r="B40" s="156">
        <v>0</v>
      </c>
      <c r="C40" s="168" t="s">
        <v>117</v>
      </c>
      <c r="D40" s="168" t="s">
        <v>117</v>
      </c>
      <c r="E40" s="168" t="s">
        <v>117</v>
      </c>
      <c r="F40" s="168" t="s">
        <v>117</v>
      </c>
      <c r="G40" s="89" t="s">
        <v>2908</v>
      </c>
      <c r="H40" s="168" t="s">
        <v>117</v>
      </c>
      <c r="I40" s="102" t="s">
        <v>2908</v>
      </c>
      <c r="J40" s="168" t="s">
        <v>117</v>
      </c>
      <c r="K40" s="102" t="s">
        <v>2908</v>
      </c>
      <c r="L40" s="108" t="s">
        <v>123</v>
      </c>
      <c r="M40" s="102" t="s">
        <v>2908</v>
      </c>
      <c r="N40" s="102" t="s">
        <v>2908</v>
      </c>
      <c r="O40" s="102" t="s">
        <v>2908</v>
      </c>
      <c r="P40" s="89"/>
      <c r="Q40" s="89"/>
      <c r="R40" s="89"/>
      <c r="S40" s="89"/>
      <c r="T40" s="611"/>
      <c r="U40" s="611"/>
    </row>
    <row r="41" spans="1:27">
      <c r="A41" s="88"/>
      <c r="B41" s="89"/>
      <c r="C41" s="89"/>
      <c r="D41" s="89"/>
      <c r="E41" s="89"/>
      <c r="F41" s="89"/>
      <c r="G41" s="89"/>
      <c r="H41" s="102"/>
      <c r="I41" s="102"/>
      <c r="J41" s="102"/>
      <c r="K41" s="102"/>
      <c r="L41" s="102"/>
      <c r="M41" s="102"/>
      <c r="N41" s="102"/>
      <c r="O41" s="102"/>
      <c r="P41" s="89"/>
      <c r="Q41" s="89"/>
      <c r="R41" s="89"/>
      <c r="S41" s="89"/>
      <c r="T41" s="611"/>
      <c r="U41" s="611"/>
    </row>
    <row r="42" spans="1:27" ht="15.75">
      <c r="A42" s="88"/>
      <c r="B42" s="89"/>
      <c r="C42" s="89"/>
      <c r="D42" s="89"/>
      <c r="E42" s="89"/>
      <c r="F42" s="89"/>
      <c r="G42" s="89"/>
      <c r="H42" s="102"/>
      <c r="I42" s="102"/>
      <c r="J42" s="102"/>
      <c r="K42" s="102"/>
      <c r="L42" s="132"/>
      <c r="M42" s="102"/>
      <c r="N42" s="102"/>
      <c r="O42" s="102"/>
      <c r="P42" s="89"/>
      <c r="Q42" s="89"/>
      <c r="R42" s="89"/>
      <c r="S42" s="89"/>
      <c r="T42" s="611"/>
      <c r="U42" s="611"/>
    </row>
    <row r="43" spans="1:27" ht="15.75">
      <c r="A43" s="83" t="s">
        <v>94</v>
      </c>
      <c r="B43" s="84">
        <v>2009</v>
      </c>
      <c r="C43" s="84">
        <v>2010</v>
      </c>
      <c r="D43" s="84">
        <v>2011</v>
      </c>
      <c r="E43" s="84" t="s">
        <v>1185</v>
      </c>
      <c r="F43" s="84">
        <v>2012</v>
      </c>
      <c r="G43" s="84" t="s">
        <v>2325</v>
      </c>
      <c r="H43" s="105" t="s">
        <v>2913</v>
      </c>
      <c r="I43" s="105" t="s">
        <v>3553</v>
      </c>
      <c r="J43" s="105" t="s">
        <v>4165</v>
      </c>
      <c r="K43" s="105" t="s">
        <v>4674</v>
      </c>
      <c r="L43" s="105" t="s">
        <v>4675</v>
      </c>
      <c r="M43" s="105" t="s">
        <v>5846</v>
      </c>
      <c r="N43" s="105" t="s">
        <v>6621</v>
      </c>
      <c r="O43" s="127" t="s">
        <v>7176</v>
      </c>
      <c r="P43" s="89"/>
      <c r="Q43" s="89"/>
      <c r="R43" s="89"/>
      <c r="S43" s="89"/>
      <c r="T43" s="611"/>
      <c r="U43" s="611"/>
    </row>
    <row r="44" spans="1:27" ht="30">
      <c r="A44" s="88" t="s">
        <v>66</v>
      </c>
      <c r="B44" s="156">
        <v>0</v>
      </c>
      <c r="C44" s="139">
        <v>9.0000000000000011E-3</v>
      </c>
      <c r="D44" s="139">
        <v>0.01</v>
      </c>
      <c r="E44" s="139">
        <v>0.01</v>
      </c>
      <c r="F44" s="139">
        <v>5.0000000000000001E-3</v>
      </c>
      <c r="G44" s="89" t="s">
        <v>2908</v>
      </c>
      <c r="H44" s="1026">
        <v>6.0000000000000001E-3</v>
      </c>
      <c r="I44" s="102" t="s">
        <v>2908</v>
      </c>
      <c r="J44" s="1026">
        <v>0.01</v>
      </c>
      <c r="K44" s="102" t="s">
        <v>2908</v>
      </c>
      <c r="L44" s="139">
        <v>0.01</v>
      </c>
      <c r="M44" s="102" t="s">
        <v>2908</v>
      </c>
      <c r="N44" s="102" t="s">
        <v>2908</v>
      </c>
      <c r="O44" s="120">
        <f>[49]Questionnaire!C126</f>
        <v>5.0000000000000001E-3</v>
      </c>
      <c r="P44" s="89"/>
      <c r="Q44" s="89"/>
      <c r="R44" s="89"/>
      <c r="S44" s="89"/>
      <c r="T44" s="611"/>
      <c r="U44" s="611"/>
    </row>
    <row r="45" spans="1:27">
      <c r="A45" s="126"/>
      <c r="B45" s="125"/>
      <c r="C45" s="125"/>
      <c r="D45" s="125"/>
      <c r="E45" s="125"/>
      <c r="F45" s="125"/>
      <c r="G45" s="125"/>
      <c r="H45" s="121"/>
      <c r="I45" s="121"/>
      <c r="J45" s="121"/>
      <c r="K45" s="121"/>
      <c r="L45" s="110"/>
      <c r="M45" s="102"/>
      <c r="N45" s="102"/>
      <c r="O45" s="102"/>
      <c r="P45" s="89"/>
      <c r="Q45" s="89"/>
      <c r="R45" s="89"/>
      <c r="S45" s="89"/>
      <c r="T45" s="611"/>
      <c r="U45" s="611"/>
    </row>
    <row r="46" spans="1:27">
      <c r="A46" s="126"/>
      <c r="B46" s="89"/>
      <c r="C46" s="89"/>
      <c r="D46" s="89"/>
      <c r="E46" s="89"/>
      <c r="F46" s="89"/>
      <c r="G46" s="89"/>
      <c r="H46" s="102"/>
      <c r="I46" s="102"/>
      <c r="J46" s="102"/>
      <c r="K46" s="102"/>
      <c r="L46" s="102"/>
      <c r="M46" s="102"/>
      <c r="N46" s="102"/>
      <c r="O46" s="102"/>
      <c r="P46" s="89"/>
      <c r="Q46" s="89"/>
      <c r="R46" s="89"/>
      <c r="S46" s="89"/>
      <c r="T46" s="611"/>
      <c r="U46" s="611"/>
    </row>
    <row r="47" spans="1:27">
      <c r="A47" s="126"/>
      <c r="B47" s="89"/>
      <c r="C47" s="89"/>
      <c r="D47" s="89"/>
      <c r="E47" s="89"/>
      <c r="F47" s="89"/>
      <c r="G47" s="89"/>
      <c r="H47" s="102"/>
      <c r="I47" s="102"/>
      <c r="J47" s="102"/>
      <c r="K47" s="102"/>
      <c r="L47" s="102"/>
      <c r="M47" s="102"/>
      <c r="N47" s="102"/>
      <c r="O47" s="102"/>
      <c r="P47" s="89"/>
      <c r="Q47" s="89"/>
      <c r="R47" s="89"/>
      <c r="S47" s="89"/>
      <c r="T47" s="611"/>
      <c r="U47" s="611"/>
    </row>
    <row r="48" spans="1:27" ht="15.75">
      <c r="A48" s="83" t="s">
        <v>2288</v>
      </c>
      <c r="B48" s="84">
        <v>2009</v>
      </c>
      <c r="C48" s="84">
        <v>2010</v>
      </c>
      <c r="D48" s="84">
        <v>2011</v>
      </c>
      <c r="E48" s="84" t="s">
        <v>2973</v>
      </c>
      <c r="F48" s="84" t="s">
        <v>2915</v>
      </c>
      <c r="G48" s="84" t="s">
        <v>2974</v>
      </c>
      <c r="H48" s="105" t="s">
        <v>2917</v>
      </c>
      <c r="I48" s="105" t="s">
        <v>2975</v>
      </c>
      <c r="J48" s="105" t="s">
        <v>2919</v>
      </c>
      <c r="K48" s="105" t="s">
        <v>2976</v>
      </c>
      <c r="L48" s="105" t="s">
        <v>2921</v>
      </c>
      <c r="M48" s="105" t="s">
        <v>4055</v>
      </c>
      <c r="N48" s="105" t="s">
        <v>3556</v>
      </c>
      <c r="O48" s="105" t="s">
        <v>4458</v>
      </c>
      <c r="P48" s="105" t="s">
        <v>4168</v>
      </c>
      <c r="Q48" s="105" t="s">
        <v>5295</v>
      </c>
      <c r="R48" s="105" t="s">
        <v>5169</v>
      </c>
      <c r="S48" s="84" t="s">
        <v>5296</v>
      </c>
      <c r="T48" s="906" t="s">
        <v>5171</v>
      </c>
      <c r="U48" s="105" t="s">
        <v>5874</v>
      </c>
      <c r="V48" s="105" t="s">
        <v>5848</v>
      </c>
      <c r="W48" s="1368"/>
      <c r="X48" s="105" t="s">
        <v>6622</v>
      </c>
      <c r="Y48" s="105" t="s">
        <v>5877</v>
      </c>
      <c r="Z48" s="127" t="s">
        <v>7175</v>
      </c>
      <c r="AA48" s="127" t="s">
        <v>6983</v>
      </c>
    </row>
    <row r="49" spans="1:27" ht="30">
      <c r="A49" s="88" t="s">
        <v>46</v>
      </c>
      <c r="B49" s="865">
        <v>0</v>
      </c>
      <c r="C49" s="865">
        <v>0</v>
      </c>
      <c r="D49" s="865">
        <v>0</v>
      </c>
      <c r="E49" s="229">
        <v>0</v>
      </c>
      <c r="F49" s="865">
        <v>0</v>
      </c>
      <c r="G49" s="229">
        <v>0</v>
      </c>
      <c r="H49" s="877">
        <v>0</v>
      </c>
      <c r="I49" s="230">
        <v>0</v>
      </c>
      <c r="J49" s="877">
        <v>0</v>
      </c>
      <c r="K49" s="230">
        <v>0</v>
      </c>
      <c r="L49" s="877">
        <v>0</v>
      </c>
      <c r="M49" s="230">
        <v>0</v>
      </c>
      <c r="N49" s="877">
        <v>0</v>
      </c>
      <c r="O49" s="230">
        <v>156682.99500000002</v>
      </c>
      <c r="P49" s="1086">
        <v>6921</v>
      </c>
      <c r="Q49" s="230">
        <v>0</v>
      </c>
      <c r="R49" s="878">
        <v>0</v>
      </c>
      <c r="S49" s="231">
        <v>0</v>
      </c>
      <c r="T49" s="1073">
        <v>0</v>
      </c>
      <c r="U49" s="611"/>
      <c r="W49" s="107" t="s">
        <v>6592</v>
      </c>
      <c r="X49" s="231">
        <f>[15]Questionnaire!D108</f>
        <v>0</v>
      </c>
      <c r="Y49" s="1073">
        <v>0</v>
      </c>
    </row>
    <row r="50" spans="1:27" ht="30">
      <c r="A50" s="88" t="s">
        <v>47</v>
      </c>
      <c r="B50" s="865">
        <v>0</v>
      </c>
      <c r="C50" s="865">
        <v>165000</v>
      </c>
      <c r="D50" s="865">
        <v>140000</v>
      </c>
      <c r="E50" s="229">
        <v>0</v>
      </c>
      <c r="F50" s="865">
        <v>0</v>
      </c>
      <c r="G50" s="229">
        <v>0</v>
      </c>
      <c r="H50" s="877">
        <v>0</v>
      </c>
      <c r="I50" s="230">
        <v>0</v>
      </c>
      <c r="J50" s="877">
        <v>0</v>
      </c>
      <c r="K50" s="230">
        <v>0</v>
      </c>
      <c r="L50" s="877">
        <v>0</v>
      </c>
      <c r="M50" s="230">
        <v>0</v>
      </c>
      <c r="N50" s="877">
        <v>0</v>
      </c>
      <c r="O50" s="230">
        <v>783414.97500000009</v>
      </c>
      <c r="P50" s="1086">
        <v>34603</v>
      </c>
      <c r="Q50" s="230">
        <v>845968</v>
      </c>
      <c r="R50" s="878">
        <v>39938</v>
      </c>
      <c r="S50" s="231">
        <v>0</v>
      </c>
      <c r="T50" s="1073">
        <v>0</v>
      </c>
      <c r="U50" s="611"/>
      <c r="W50" s="107" t="s">
        <v>6593</v>
      </c>
      <c r="X50" s="231">
        <f>[15]Questionnaire!D109</f>
        <v>0</v>
      </c>
      <c r="Y50" s="1073">
        <v>0</v>
      </c>
    </row>
    <row r="51" spans="1:27">
      <c r="A51" s="88" t="s">
        <v>48</v>
      </c>
      <c r="B51" s="865">
        <v>0</v>
      </c>
      <c r="C51" s="865">
        <v>0</v>
      </c>
      <c r="D51" s="865">
        <v>0</v>
      </c>
      <c r="E51" s="229">
        <v>0</v>
      </c>
      <c r="F51" s="865">
        <v>0</v>
      </c>
      <c r="G51" s="229">
        <v>0</v>
      </c>
      <c r="H51" s="877">
        <v>0</v>
      </c>
      <c r="I51" s="230">
        <v>0</v>
      </c>
      <c r="J51" s="877">
        <v>0</v>
      </c>
      <c r="K51" s="230">
        <v>0</v>
      </c>
      <c r="L51" s="877">
        <v>0</v>
      </c>
      <c r="M51" s="230">
        <v>0</v>
      </c>
      <c r="N51" s="877">
        <v>0</v>
      </c>
      <c r="O51" s="230">
        <v>0</v>
      </c>
      <c r="P51" s="1086">
        <v>0</v>
      </c>
      <c r="Q51" s="230">
        <v>0</v>
      </c>
      <c r="R51" s="878">
        <v>0</v>
      </c>
      <c r="S51" s="231" t="s">
        <v>1530</v>
      </c>
      <c r="T51" s="1073" t="s">
        <v>1530</v>
      </c>
      <c r="U51" s="611"/>
      <c r="W51" s="107" t="s">
        <v>5190</v>
      </c>
      <c r="X51" s="231">
        <f>[15]Questionnaire!D110</f>
        <v>0</v>
      </c>
      <c r="Y51" s="1073" t="s">
        <v>1530</v>
      </c>
    </row>
    <row r="52" spans="1:27">
      <c r="A52" s="88" t="s">
        <v>50</v>
      </c>
      <c r="B52" s="865">
        <v>0</v>
      </c>
      <c r="C52" s="865">
        <v>0</v>
      </c>
      <c r="D52" s="865">
        <v>0</v>
      </c>
      <c r="E52" s="229">
        <v>0</v>
      </c>
      <c r="F52" s="865">
        <v>0</v>
      </c>
      <c r="G52" s="229">
        <v>0</v>
      </c>
      <c r="H52" s="877">
        <v>0</v>
      </c>
      <c r="I52" s="230">
        <v>0</v>
      </c>
      <c r="J52" s="877">
        <v>0</v>
      </c>
      <c r="K52" s="230">
        <v>0</v>
      </c>
      <c r="L52" s="877">
        <v>0</v>
      </c>
      <c r="M52" s="230">
        <v>0</v>
      </c>
      <c r="N52" s="877">
        <v>0</v>
      </c>
      <c r="O52" s="230">
        <v>548390.48250000004</v>
      </c>
      <c r="P52" s="1086"/>
      <c r="Q52" s="230">
        <v>0</v>
      </c>
      <c r="R52" s="878">
        <v>0</v>
      </c>
      <c r="S52" s="231">
        <v>0</v>
      </c>
      <c r="T52" s="1073">
        <v>0</v>
      </c>
      <c r="U52" s="611"/>
      <c r="W52" s="107" t="s">
        <v>6594</v>
      </c>
      <c r="X52" s="231">
        <f>[15]Questionnaire!D111</f>
        <v>0</v>
      </c>
      <c r="Y52" s="1073">
        <v>0</v>
      </c>
    </row>
    <row r="53" spans="1:27">
      <c r="A53" s="88" t="s">
        <v>51</v>
      </c>
      <c r="B53" s="865">
        <v>0</v>
      </c>
      <c r="C53" s="865">
        <v>0</v>
      </c>
      <c r="D53" s="865">
        <v>0</v>
      </c>
      <c r="E53" s="229">
        <v>0</v>
      </c>
      <c r="F53" s="865">
        <v>0</v>
      </c>
      <c r="G53" s="229">
        <v>0</v>
      </c>
      <c r="H53" s="877">
        <v>0</v>
      </c>
      <c r="I53" s="230">
        <v>0</v>
      </c>
      <c r="J53" s="877">
        <v>0</v>
      </c>
      <c r="K53" s="230">
        <v>0</v>
      </c>
      <c r="L53" s="877">
        <v>0</v>
      </c>
      <c r="M53" s="230">
        <v>0</v>
      </c>
      <c r="N53" s="877">
        <v>0</v>
      </c>
      <c r="O53" s="230">
        <v>78341.497500000012</v>
      </c>
      <c r="P53" s="1086"/>
      <c r="Q53" s="230">
        <v>0</v>
      </c>
      <c r="R53" s="878">
        <v>0</v>
      </c>
      <c r="S53" s="231" t="s">
        <v>1530</v>
      </c>
      <c r="T53" s="1073" t="s">
        <v>1530</v>
      </c>
      <c r="U53" s="611"/>
      <c r="W53" s="107" t="s">
        <v>6500</v>
      </c>
      <c r="X53" s="231">
        <f>[15]Questionnaire!D112</f>
        <v>0</v>
      </c>
      <c r="Y53" s="1073" t="s">
        <v>1530</v>
      </c>
    </row>
    <row r="54" spans="1:27">
      <c r="A54" s="88" t="s">
        <v>5176</v>
      </c>
      <c r="B54" s="865"/>
      <c r="C54" s="865"/>
      <c r="D54" s="865"/>
      <c r="E54" s="229"/>
      <c r="F54" s="865"/>
      <c r="G54" s="229"/>
      <c r="H54" s="877"/>
      <c r="I54" s="230"/>
      <c r="J54" s="877"/>
      <c r="K54" s="230"/>
      <c r="L54" s="877"/>
      <c r="M54" s="230"/>
      <c r="N54" s="877"/>
      <c r="O54" s="230"/>
      <c r="P54" s="1086">
        <v>24222</v>
      </c>
      <c r="Q54" s="230"/>
      <c r="R54" s="878"/>
      <c r="S54" s="231">
        <v>0</v>
      </c>
      <c r="T54" s="1073">
        <v>0</v>
      </c>
      <c r="U54" s="611"/>
      <c r="W54" s="107" t="s">
        <v>49</v>
      </c>
      <c r="X54" s="231">
        <f>[15]Questionnaire!D113</f>
        <v>0</v>
      </c>
      <c r="Y54" s="1073">
        <v>0</v>
      </c>
    </row>
    <row r="55" spans="1:27">
      <c r="A55" s="88" t="s">
        <v>5177</v>
      </c>
      <c r="B55" s="865"/>
      <c r="C55" s="865"/>
      <c r="D55" s="865"/>
      <c r="E55" s="229"/>
      <c r="F55" s="865"/>
      <c r="G55" s="229"/>
      <c r="H55" s="877"/>
      <c r="I55" s="230"/>
      <c r="J55" s="877"/>
      <c r="K55" s="230"/>
      <c r="L55" s="877"/>
      <c r="M55" s="230"/>
      <c r="N55" s="877"/>
      <c r="O55" s="230"/>
      <c r="P55" s="1086">
        <v>3460</v>
      </c>
      <c r="Q55" s="230"/>
      <c r="R55" s="878"/>
      <c r="S55" s="231">
        <v>0</v>
      </c>
      <c r="T55" s="1073">
        <v>0</v>
      </c>
      <c r="U55" s="611"/>
      <c r="W55" s="107"/>
      <c r="X55" s="231">
        <f>[15]Questionnaire!D114</f>
        <v>0</v>
      </c>
      <c r="Y55" s="1073">
        <v>0</v>
      </c>
    </row>
    <row r="56" spans="1:27">
      <c r="A56" s="88" t="s">
        <v>49</v>
      </c>
      <c r="B56" s="865">
        <v>0</v>
      </c>
      <c r="C56" s="865">
        <v>0</v>
      </c>
      <c r="D56" s="865">
        <v>0</v>
      </c>
      <c r="E56" s="229">
        <v>0</v>
      </c>
      <c r="F56" s="865">
        <v>0</v>
      </c>
      <c r="G56" s="229">
        <v>0</v>
      </c>
      <c r="H56" s="877">
        <v>0</v>
      </c>
      <c r="I56" s="230">
        <v>0</v>
      </c>
      <c r="J56" s="877">
        <v>0</v>
      </c>
      <c r="K56" s="230">
        <v>0</v>
      </c>
      <c r="L56" s="877">
        <v>0</v>
      </c>
      <c r="M56" s="230">
        <v>0</v>
      </c>
      <c r="N56" s="877">
        <v>0</v>
      </c>
      <c r="O56" s="230">
        <v>0</v>
      </c>
      <c r="P56" s="1086">
        <v>0</v>
      </c>
      <c r="Q56" s="230">
        <v>0</v>
      </c>
      <c r="R56" s="878">
        <v>0</v>
      </c>
      <c r="S56" s="231">
        <v>0</v>
      </c>
      <c r="T56" s="1073">
        <v>0</v>
      </c>
      <c r="U56" s="611"/>
      <c r="W56" s="107"/>
      <c r="X56" s="231">
        <f>[15]Questionnaire!D115</f>
        <v>0</v>
      </c>
      <c r="Y56" s="1073">
        <v>0</v>
      </c>
    </row>
    <row r="57" spans="1:27">
      <c r="A57" s="88" t="s">
        <v>479</v>
      </c>
      <c r="B57" s="865">
        <v>0</v>
      </c>
      <c r="C57" s="865">
        <v>0</v>
      </c>
      <c r="D57" s="865">
        <v>140000</v>
      </c>
      <c r="E57" s="229">
        <v>0</v>
      </c>
      <c r="F57" s="865">
        <v>0</v>
      </c>
      <c r="G57" s="229">
        <v>0</v>
      </c>
      <c r="H57" s="877">
        <v>0</v>
      </c>
      <c r="I57" s="230">
        <v>0</v>
      </c>
      <c r="J57" s="877">
        <v>0</v>
      </c>
      <c r="K57" s="230">
        <v>0</v>
      </c>
      <c r="L57" s="877">
        <v>0</v>
      </c>
      <c r="M57" s="230">
        <v>0</v>
      </c>
      <c r="N57" s="877">
        <v>0</v>
      </c>
      <c r="O57" s="230">
        <v>1566829.9500000002</v>
      </c>
      <c r="P57" s="1086">
        <f>SUM(P49:P55)</f>
        <v>69206</v>
      </c>
      <c r="Q57" s="230">
        <v>0</v>
      </c>
      <c r="R57" s="878">
        <v>0</v>
      </c>
      <c r="S57" s="231">
        <v>1754849.54</v>
      </c>
      <c r="T57" s="1073">
        <v>77511.022084805649</v>
      </c>
      <c r="U57" s="611"/>
      <c r="W57" s="107" t="s">
        <v>479</v>
      </c>
      <c r="X57" s="231">
        <f>[15]Questionnaire!D116</f>
        <v>0</v>
      </c>
      <c r="Y57" s="1073">
        <v>0</v>
      </c>
    </row>
    <row r="58" spans="1:27">
      <c r="A58" s="126"/>
      <c r="B58" s="146"/>
      <c r="C58" s="125"/>
      <c r="D58" s="125"/>
      <c r="E58" s="125"/>
      <c r="F58" s="125"/>
      <c r="G58" s="125"/>
      <c r="H58" s="121"/>
      <c r="I58" s="121"/>
      <c r="J58" s="121"/>
      <c r="K58" s="121"/>
      <c r="L58" s="121"/>
      <c r="M58" s="102"/>
      <c r="N58" s="102"/>
      <c r="O58" s="102"/>
      <c r="P58" s="89"/>
      <c r="Q58" s="89"/>
      <c r="R58" s="89"/>
      <c r="S58" s="89"/>
      <c r="U58" s="611"/>
    </row>
    <row r="59" spans="1:27" ht="15.75">
      <c r="A59" s="83"/>
      <c r="B59" s="1460">
        <v>2010</v>
      </c>
      <c r="C59" s="1460"/>
      <c r="D59" s="1460">
        <v>2011</v>
      </c>
      <c r="E59" s="1460"/>
      <c r="F59" s="1460" t="s">
        <v>1185</v>
      </c>
      <c r="G59" s="1460"/>
      <c r="H59" s="1464">
        <v>2012</v>
      </c>
      <c r="I59" s="1464"/>
      <c r="J59" s="1464" t="s">
        <v>2325</v>
      </c>
      <c r="K59" s="1464"/>
      <c r="L59" s="1464" t="s">
        <v>2913</v>
      </c>
      <c r="M59" s="1464"/>
      <c r="N59" s="1464" t="s">
        <v>3553</v>
      </c>
      <c r="O59" s="1464"/>
      <c r="P59" s="1464" t="s">
        <v>4165</v>
      </c>
      <c r="Q59" s="1464"/>
      <c r="R59" s="1464" t="s">
        <v>4674</v>
      </c>
      <c r="S59" s="1464"/>
      <c r="T59" s="1460" t="s">
        <v>4675</v>
      </c>
      <c r="U59" s="1463"/>
      <c r="V59" s="1464" t="s">
        <v>5846</v>
      </c>
      <c r="W59" s="1464"/>
      <c r="X59" s="1464" t="s">
        <v>6494</v>
      </c>
      <c r="Y59" s="1464"/>
      <c r="Z59" s="1472" t="s">
        <v>6914</v>
      </c>
      <c r="AA59" s="1472"/>
    </row>
    <row r="60" spans="1:27" ht="15.75">
      <c r="A60" s="83" t="s">
        <v>2326</v>
      </c>
      <c r="B60" s="781" t="s">
        <v>95</v>
      </c>
      <c r="C60" s="781" t="s">
        <v>96</v>
      </c>
      <c r="D60" s="781" t="s">
        <v>95</v>
      </c>
      <c r="E60" s="781" t="s">
        <v>96</v>
      </c>
      <c r="F60" s="781" t="s">
        <v>95</v>
      </c>
      <c r="G60" s="781" t="s">
        <v>96</v>
      </c>
      <c r="H60" s="782" t="s">
        <v>95</v>
      </c>
      <c r="I60" s="782" t="s">
        <v>96</v>
      </c>
      <c r="J60" s="782" t="s">
        <v>95</v>
      </c>
      <c r="K60" s="782" t="s">
        <v>96</v>
      </c>
      <c r="L60" s="782" t="s">
        <v>95</v>
      </c>
      <c r="M60" s="782" t="s">
        <v>96</v>
      </c>
      <c r="N60" s="782" t="s">
        <v>95</v>
      </c>
      <c r="O60" s="782" t="s">
        <v>96</v>
      </c>
      <c r="P60" s="782" t="s">
        <v>95</v>
      </c>
      <c r="Q60" s="782" t="s">
        <v>96</v>
      </c>
      <c r="R60" s="782" t="s">
        <v>95</v>
      </c>
      <c r="S60" s="782" t="s">
        <v>96</v>
      </c>
      <c r="T60" s="1348" t="s">
        <v>95</v>
      </c>
      <c r="U60" s="1351" t="s">
        <v>96</v>
      </c>
      <c r="V60" s="1349" t="s">
        <v>95</v>
      </c>
      <c r="W60" s="1349" t="s">
        <v>96</v>
      </c>
      <c r="X60" s="1349" t="s">
        <v>95</v>
      </c>
      <c r="Y60" s="1349" t="s">
        <v>96</v>
      </c>
      <c r="Z60" s="785" t="s">
        <v>95</v>
      </c>
      <c r="AA60" s="785" t="s">
        <v>96</v>
      </c>
    </row>
    <row r="61" spans="1:27" ht="30">
      <c r="A61" s="88" t="s">
        <v>2922</v>
      </c>
      <c r="B61" s="183">
        <v>0</v>
      </c>
      <c r="C61" s="867">
        <v>0</v>
      </c>
      <c r="D61" s="183">
        <v>0</v>
      </c>
      <c r="E61" s="867">
        <v>0</v>
      </c>
      <c r="F61" s="183">
        <v>0</v>
      </c>
      <c r="G61" s="867">
        <v>0</v>
      </c>
      <c r="H61" s="122">
        <v>0</v>
      </c>
      <c r="I61" s="883">
        <v>0</v>
      </c>
      <c r="J61" s="122" t="s">
        <v>897</v>
      </c>
      <c r="K61" s="883" t="s">
        <v>2421</v>
      </c>
      <c r="L61" s="122" t="s">
        <v>3241</v>
      </c>
      <c r="M61" s="883" t="s">
        <v>3242</v>
      </c>
      <c r="N61" s="612" t="s">
        <v>422</v>
      </c>
      <c r="O61" s="612" t="s">
        <v>4032</v>
      </c>
      <c r="P61" s="976">
        <v>0</v>
      </c>
      <c r="Q61" s="867">
        <v>0</v>
      </c>
      <c r="R61" s="976" t="s">
        <v>1420</v>
      </c>
      <c r="S61" s="867" t="s">
        <v>4460</v>
      </c>
      <c r="T61" s="610"/>
      <c r="U61" s="1013"/>
    </row>
    <row r="62" spans="1:27">
      <c r="A62" s="88" t="s">
        <v>2923</v>
      </c>
      <c r="B62" s="183">
        <v>0</v>
      </c>
      <c r="C62" s="867">
        <v>0</v>
      </c>
      <c r="D62" s="183">
        <v>0</v>
      </c>
      <c r="E62" s="867">
        <v>0</v>
      </c>
      <c r="F62" s="183">
        <v>0</v>
      </c>
      <c r="G62" s="867">
        <v>0</v>
      </c>
      <c r="H62" s="122">
        <v>0</v>
      </c>
      <c r="I62" s="883">
        <v>0</v>
      </c>
      <c r="J62" s="122" t="s">
        <v>2479</v>
      </c>
      <c r="K62" s="883" t="s">
        <v>802</v>
      </c>
      <c r="L62" s="122" t="s">
        <v>3243</v>
      </c>
      <c r="M62" s="883" t="s">
        <v>3156</v>
      </c>
      <c r="N62" s="612" t="s">
        <v>4056</v>
      </c>
      <c r="O62" s="612" t="s">
        <v>4057</v>
      </c>
      <c r="P62" s="976">
        <v>0</v>
      </c>
      <c r="Q62" s="867">
        <v>0</v>
      </c>
      <c r="R62" s="976" t="s">
        <v>897</v>
      </c>
      <c r="S62" s="867" t="s">
        <v>4435</v>
      </c>
      <c r="T62" s="610"/>
      <c r="U62" s="1013"/>
    </row>
    <row r="63" spans="1:27">
      <c r="A63" s="88" t="s">
        <v>2924</v>
      </c>
      <c r="B63" s="183">
        <v>0</v>
      </c>
      <c r="C63" s="867">
        <v>0</v>
      </c>
      <c r="D63" s="183">
        <v>0</v>
      </c>
      <c r="E63" s="867">
        <v>0</v>
      </c>
      <c r="F63" s="183">
        <v>0</v>
      </c>
      <c r="G63" s="867">
        <v>0</v>
      </c>
      <c r="H63" s="122">
        <v>0</v>
      </c>
      <c r="I63" s="883">
        <v>0</v>
      </c>
      <c r="J63" s="122" t="s">
        <v>2480</v>
      </c>
      <c r="K63" s="883" t="s">
        <v>2553</v>
      </c>
      <c r="L63" s="122" t="s">
        <v>3244</v>
      </c>
      <c r="M63" s="883" t="s">
        <v>3245</v>
      </c>
      <c r="N63" s="612" t="s">
        <v>4058</v>
      </c>
      <c r="O63" s="612" t="s">
        <v>1640</v>
      </c>
      <c r="P63" s="976">
        <v>0</v>
      </c>
      <c r="Q63" s="867">
        <v>0</v>
      </c>
      <c r="R63" s="976" t="s">
        <v>897</v>
      </c>
      <c r="S63" s="867" t="s">
        <v>4435</v>
      </c>
      <c r="T63" s="610"/>
      <c r="U63" s="1013"/>
    </row>
    <row r="64" spans="1:27">
      <c r="A64" s="88" t="s">
        <v>2925</v>
      </c>
      <c r="B64" s="183">
        <v>0</v>
      </c>
      <c r="C64" s="867">
        <v>0</v>
      </c>
      <c r="D64" s="183">
        <v>0</v>
      </c>
      <c r="E64" s="867">
        <v>0</v>
      </c>
      <c r="F64" s="183">
        <v>0</v>
      </c>
      <c r="G64" s="867">
        <v>0</v>
      </c>
      <c r="H64" s="122">
        <v>0</v>
      </c>
      <c r="I64" s="883">
        <v>0</v>
      </c>
      <c r="J64" s="122" t="s">
        <v>2481</v>
      </c>
      <c r="K64" s="883" t="s">
        <v>2433</v>
      </c>
      <c r="L64" s="122" t="s">
        <v>226</v>
      </c>
      <c r="M64" s="883" t="s">
        <v>3156</v>
      </c>
      <c r="N64" s="612" t="s">
        <v>1987</v>
      </c>
      <c r="O64" s="612" t="s">
        <v>4057</v>
      </c>
      <c r="P64" s="976">
        <v>0</v>
      </c>
      <c r="Q64" s="867">
        <v>0</v>
      </c>
      <c r="R64" s="976" t="s">
        <v>1979</v>
      </c>
      <c r="S64" s="867" t="s">
        <v>1899</v>
      </c>
      <c r="T64" s="610"/>
      <c r="U64" s="1013"/>
    </row>
    <row r="65" spans="1:27" ht="30">
      <c r="A65" s="88" t="s">
        <v>2926</v>
      </c>
      <c r="B65" s="183">
        <v>0</v>
      </c>
      <c r="C65" s="867">
        <v>0</v>
      </c>
      <c r="D65" s="183">
        <v>0</v>
      </c>
      <c r="E65" s="867">
        <v>0</v>
      </c>
      <c r="F65" s="183">
        <v>0</v>
      </c>
      <c r="G65" s="867">
        <v>0</v>
      </c>
      <c r="H65" s="122">
        <v>0</v>
      </c>
      <c r="I65" s="883">
        <v>0</v>
      </c>
      <c r="J65" s="122" t="s">
        <v>2482</v>
      </c>
      <c r="K65" s="883" t="s">
        <v>2433</v>
      </c>
      <c r="L65" s="122" t="s">
        <v>511</v>
      </c>
      <c r="M65" s="883" t="s">
        <v>1647</v>
      </c>
      <c r="N65" s="612" t="s">
        <v>4059</v>
      </c>
      <c r="O65" s="612" t="s">
        <v>1647</v>
      </c>
      <c r="P65" s="976">
        <v>0</v>
      </c>
      <c r="Q65" s="867">
        <v>0</v>
      </c>
      <c r="R65" s="976" t="s">
        <v>1987</v>
      </c>
      <c r="S65" s="867" t="s">
        <v>4460</v>
      </c>
      <c r="T65" s="610"/>
      <c r="U65" s="1013"/>
    </row>
    <row r="66" spans="1:27">
      <c r="A66" s="88" t="s">
        <v>2927</v>
      </c>
      <c r="B66" s="183">
        <v>0</v>
      </c>
      <c r="C66" s="867">
        <v>0</v>
      </c>
      <c r="D66" s="183">
        <v>0</v>
      </c>
      <c r="E66" s="867">
        <v>0</v>
      </c>
      <c r="F66" s="183">
        <v>0</v>
      </c>
      <c r="G66" s="867">
        <v>0</v>
      </c>
      <c r="H66" s="122">
        <v>0</v>
      </c>
      <c r="I66" s="883">
        <v>0</v>
      </c>
      <c r="J66" s="122" t="s">
        <v>2483</v>
      </c>
      <c r="K66" s="883" t="s">
        <v>2431</v>
      </c>
      <c r="L66" s="122" t="s">
        <v>989</v>
      </c>
      <c r="M66" s="883" t="s">
        <v>3182</v>
      </c>
      <c r="N66" s="612" t="s">
        <v>4060</v>
      </c>
      <c r="O66" s="612" t="s">
        <v>1640</v>
      </c>
      <c r="P66" s="976">
        <v>0</v>
      </c>
      <c r="Q66" s="867">
        <v>0</v>
      </c>
      <c r="R66" s="976" t="s">
        <v>5297</v>
      </c>
      <c r="S66" s="867" t="s">
        <v>4925</v>
      </c>
      <c r="T66" s="610"/>
      <c r="U66" s="1013"/>
    </row>
    <row r="67" spans="1:27">
      <c r="A67" s="88" t="s">
        <v>2928</v>
      </c>
      <c r="B67" s="183">
        <v>0</v>
      </c>
      <c r="C67" s="867">
        <v>0</v>
      </c>
      <c r="D67" s="183">
        <v>0</v>
      </c>
      <c r="E67" s="867">
        <v>0</v>
      </c>
      <c r="F67" s="183">
        <v>0</v>
      </c>
      <c r="G67" s="867">
        <v>0</v>
      </c>
      <c r="H67" s="122">
        <v>0</v>
      </c>
      <c r="I67" s="883">
        <v>0</v>
      </c>
      <c r="J67" s="122" t="s">
        <v>2484</v>
      </c>
      <c r="K67" s="883" t="s">
        <v>2431</v>
      </c>
      <c r="L67" s="122">
        <v>0</v>
      </c>
      <c r="M67" s="883">
        <v>0</v>
      </c>
      <c r="N67" s="183">
        <v>0</v>
      </c>
      <c r="O67" s="183">
        <v>0</v>
      </c>
      <c r="P67" s="976">
        <v>0</v>
      </c>
      <c r="Q67" s="867">
        <v>0</v>
      </c>
      <c r="R67" s="976" t="s">
        <v>5298</v>
      </c>
      <c r="S67" s="867" t="s">
        <v>3050</v>
      </c>
      <c r="T67" s="610"/>
      <c r="U67" s="1013"/>
    </row>
    <row r="68" spans="1:27">
      <c r="A68" s="88" t="s">
        <v>2929</v>
      </c>
      <c r="B68" s="183">
        <v>0</v>
      </c>
      <c r="C68" s="867">
        <v>0</v>
      </c>
      <c r="D68" s="183">
        <v>0</v>
      </c>
      <c r="E68" s="867">
        <v>0</v>
      </c>
      <c r="F68" s="183">
        <v>0</v>
      </c>
      <c r="G68" s="867">
        <v>0</v>
      </c>
      <c r="H68" s="122">
        <v>0</v>
      </c>
      <c r="I68" s="883">
        <v>0</v>
      </c>
      <c r="J68" s="122" t="s">
        <v>2485</v>
      </c>
      <c r="K68" s="883" t="s">
        <v>2732</v>
      </c>
      <c r="L68" s="122">
        <v>0</v>
      </c>
      <c r="M68" s="883">
        <v>0</v>
      </c>
      <c r="N68" s="183">
        <v>0</v>
      </c>
      <c r="O68" s="183">
        <v>0</v>
      </c>
      <c r="P68" s="976">
        <v>0</v>
      </c>
      <c r="Q68" s="867">
        <v>0</v>
      </c>
      <c r="R68" s="976" t="s">
        <v>5299</v>
      </c>
      <c r="S68" s="867" t="s">
        <v>358</v>
      </c>
      <c r="T68" s="610"/>
      <c r="U68" s="1013"/>
    </row>
    <row r="69" spans="1:27">
      <c r="A69" s="88" t="s">
        <v>2930</v>
      </c>
      <c r="B69" s="183">
        <v>0</v>
      </c>
      <c r="C69" s="867">
        <v>0</v>
      </c>
      <c r="D69" s="183">
        <v>0</v>
      </c>
      <c r="E69" s="867">
        <v>0</v>
      </c>
      <c r="F69" s="183">
        <v>0</v>
      </c>
      <c r="G69" s="867">
        <v>0</v>
      </c>
      <c r="H69" s="122">
        <v>0</v>
      </c>
      <c r="I69" s="883">
        <v>0</v>
      </c>
      <c r="J69" s="122" t="s">
        <v>2486</v>
      </c>
      <c r="K69" s="883">
        <v>0</v>
      </c>
      <c r="L69" s="122">
        <v>0</v>
      </c>
      <c r="M69" s="883">
        <v>0</v>
      </c>
      <c r="N69" s="183">
        <v>0</v>
      </c>
      <c r="O69" s="183">
        <v>0</v>
      </c>
      <c r="P69" s="976">
        <v>0</v>
      </c>
      <c r="Q69" s="867">
        <v>0</v>
      </c>
      <c r="R69" s="976" t="s">
        <v>1991</v>
      </c>
      <c r="S69" s="867" t="s">
        <v>3050</v>
      </c>
      <c r="T69" s="610"/>
      <c r="U69" s="1013"/>
    </row>
    <row r="70" spans="1:27">
      <c r="A70" s="88" t="s">
        <v>2931</v>
      </c>
      <c r="B70" s="183">
        <v>0</v>
      </c>
      <c r="C70" s="867">
        <v>0</v>
      </c>
      <c r="D70" s="183">
        <v>0</v>
      </c>
      <c r="E70" s="867">
        <v>0</v>
      </c>
      <c r="F70" s="183">
        <v>0</v>
      </c>
      <c r="G70" s="867">
        <v>0</v>
      </c>
      <c r="H70" s="122">
        <v>0</v>
      </c>
      <c r="I70" s="883">
        <v>0</v>
      </c>
      <c r="J70" s="122" t="s">
        <v>2487</v>
      </c>
      <c r="K70" s="883" t="s">
        <v>1404</v>
      </c>
      <c r="L70" s="122">
        <v>0</v>
      </c>
      <c r="M70" s="883">
        <v>0</v>
      </c>
      <c r="N70" s="183">
        <v>0</v>
      </c>
      <c r="O70" s="183">
        <v>0</v>
      </c>
      <c r="P70" s="976">
        <v>0</v>
      </c>
      <c r="Q70" s="867">
        <v>0</v>
      </c>
      <c r="R70" s="976" t="s">
        <v>5300</v>
      </c>
      <c r="S70" s="867" t="s">
        <v>5301</v>
      </c>
      <c r="T70" s="610"/>
      <c r="U70" s="1013"/>
    </row>
    <row r="71" spans="1:27">
      <c r="A71" s="126"/>
      <c r="B71" s="146"/>
      <c r="C71" s="125"/>
      <c r="D71" s="125"/>
      <c r="E71" s="125"/>
      <c r="F71" s="125"/>
      <c r="G71" s="125"/>
      <c r="H71" s="121"/>
      <c r="I71" s="121"/>
      <c r="J71" s="121"/>
      <c r="K71" s="121"/>
      <c r="L71" s="123"/>
      <c r="M71" s="123"/>
      <c r="N71" s="102"/>
      <c r="O71" s="102"/>
      <c r="P71" s="102"/>
      <c r="Q71" s="102"/>
      <c r="R71" s="102"/>
      <c r="S71" s="102"/>
      <c r="T71" s="611"/>
      <c r="U71" s="611"/>
    </row>
    <row r="72" spans="1:27" ht="15.75">
      <c r="A72" s="83"/>
      <c r="B72" s="1460">
        <v>2010</v>
      </c>
      <c r="C72" s="1460"/>
      <c r="D72" s="1460">
        <v>2011</v>
      </c>
      <c r="E72" s="1460"/>
      <c r="F72" s="1460" t="s">
        <v>1185</v>
      </c>
      <c r="G72" s="1460"/>
      <c r="H72" s="1464">
        <v>2012</v>
      </c>
      <c r="I72" s="1464"/>
      <c r="J72" s="1464" t="s">
        <v>2325</v>
      </c>
      <c r="K72" s="1464"/>
      <c r="L72" s="1464" t="s">
        <v>2913</v>
      </c>
      <c r="M72" s="1464"/>
      <c r="N72" s="1464" t="s">
        <v>3553</v>
      </c>
      <c r="O72" s="1464"/>
      <c r="P72" s="1464" t="s">
        <v>4165</v>
      </c>
      <c r="Q72" s="1464"/>
      <c r="R72" s="1464" t="s">
        <v>4674</v>
      </c>
      <c r="S72" s="1464"/>
      <c r="T72" s="1460" t="s">
        <v>4675</v>
      </c>
      <c r="U72" s="1463"/>
      <c r="V72" s="1464" t="s">
        <v>5846</v>
      </c>
      <c r="W72" s="1464"/>
      <c r="X72" s="1464" t="s">
        <v>6494</v>
      </c>
      <c r="Y72" s="1464"/>
      <c r="Z72" s="1472" t="s">
        <v>6914</v>
      </c>
      <c r="AA72" s="1472"/>
    </row>
    <row r="73" spans="1:27" ht="15.75">
      <c r="A73" s="83" t="s">
        <v>68</v>
      </c>
      <c r="B73" s="781" t="s">
        <v>95</v>
      </c>
      <c r="C73" s="781" t="s">
        <v>96</v>
      </c>
      <c r="D73" s="781" t="s">
        <v>95</v>
      </c>
      <c r="E73" s="781" t="s">
        <v>96</v>
      </c>
      <c r="F73" s="781" t="s">
        <v>95</v>
      </c>
      <c r="G73" s="781" t="s">
        <v>96</v>
      </c>
      <c r="H73" s="782" t="s">
        <v>95</v>
      </c>
      <c r="I73" s="782" t="s">
        <v>96</v>
      </c>
      <c r="J73" s="782" t="s">
        <v>95</v>
      </c>
      <c r="K73" s="782" t="s">
        <v>96</v>
      </c>
      <c r="L73" s="782" t="s">
        <v>95</v>
      </c>
      <c r="M73" s="782" t="s">
        <v>96</v>
      </c>
      <c r="N73" s="782" t="s">
        <v>95</v>
      </c>
      <c r="O73" s="782" t="s">
        <v>96</v>
      </c>
      <c r="P73" s="782" t="s">
        <v>95</v>
      </c>
      <c r="Q73" s="782" t="s">
        <v>96</v>
      </c>
      <c r="R73" s="782" t="s">
        <v>95</v>
      </c>
      <c r="S73" s="782" t="s">
        <v>96</v>
      </c>
      <c r="T73" s="1348" t="s">
        <v>95</v>
      </c>
      <c r="U73" s="1351" t="s">
        <v>96</v>
      </c>
      <c r="V73" s="1349" t="s">
        <v>95</v>
      </c>
      <c r="W73" s="1349" t="s">
        <v>96</v>
      </c>
      <c r="X73" s="1349" t="s">
        <v>95</v>
      </c>
      <c r="Y73" s="1349" t="s">
        <v>96</v>
      </c>
      <c r="Z73" s="785" t="s">
        <v>95</v>
      </c>
      <c r="AA73" s="785" t="s">
        <v>96</v>
      </c>
    </row>
    <row r="74" spans="1:27" ht="45">
      <c r="A74" s="88" t="s">
        <v>2922</v>
      </c>
      <c r="B74" s="183" t="s">
        <v>481</v>
      </c>
      <c r="C74" s="867" t="s">
        <v>318</v>
      </c>
      <c r="D74" s="183" t="s">
        <v>895</v>
      </c>
      <c r="E74" s="867" t="s">
        <v>803</v>
      </c>
      <c r="F74" s="183" t="s">
        <v>867</v>
      </c>
      <c r="G74" s="867" t="s">
        <v>814</v>
      </c>
      <c r="H74" s="122" t="s">
        <v>896</v>
      </c>
      <c r="I74" s="883" t="s">
        <v>1543</v>
      </c>
      <c r="J74" s="122" t="s">
        <v>897</v>
      </c>
      <c r="K74" s="883" t="s">
        <v>2421</v>
      </c>
      <c r="L74" s="122" t="s">
        <v>3246</v>
      </c>
      <c r="M74" s="883" t="s">
        <v>1551</v>
      </c>
      <c r="N74" s="612" t="s">
        <v>422</v>
      </c>
      <c r="O74" s="612" t="s">
        <v>4032</v>
      </c>
      <c r="P74" s="1048" t="s">
        <v>4459</v>
      </c>
      <c r="Q74" s="884" t="s">
        <v>4460</v>
      </c>
      <c r="R74" s="1048" t="s">
        <v>1420</v>
      </c>
      <c r="S74" s="884" t="s">
        <v>4460</v>
      </c>
      <c r="T74" s="610" t="s">
        <v>216</v>
      </c>
      <c r="U74" s="1088" t="s">
        <v>2559</v>
      </c>
      <c r="V74" s="81" t="str">
        <f>[48]Questionnaire!C103</f>
        <v>CORPORACION JAAR</v>
      </c>
      <c r="W74" s="81" t="str">
        <f>[48]Questionnaire!D103</f>
        <v>CAR DEALER</v>
      </c>
      <c r="X74" s="81" t="str">
        <f>[15]Questionnaire!C157</f>
        <v>CORPORACION JAAR</v>
      </c>
      <c r="Y74" s="81" t="str">
        <f>[15]Questionnaire!D157</f>
        <v>CAR DEALER</v>
      </c>
      <c r="Z74" s="81" t="str">
        <f>[49]Questionnaire!C133</f>
        <v>CORPORACION JAAR</v>
      </c>
      <c r="AA74" s="81" t="str">
        <f>[49]Questionnaire!D133</f>
        <v>CAR DEALER</v>
      </c>
    </row>
    <row r="75" spans="1:27" ht="45">
      <c r="A75" s="88" t="s">
        <v>2923</v>
      </c>
      <c r="B75" s="183" t="s">
        <v>482</v>
      </c>
      <c r="C75" s="867" t="s">
        <v>318</v>
      </c>
      <c r="D75" s="183" t="s">
        <v>896</v>
      </c>
      <c r="E75" s="867" t="s">
        <v>803</v>
      </c>
      <c r="F75" s="183" t="s">
        <v>896</v>
      </c>
      <c r="G75" s="867" t="s">
        <v>1414</v>
      </c>
      <c r="H75" s="122" t="s">
        <v>897</v>
      </c>
      <c r="I75" s="883" t="s">
        <v>1543</v>
      </c>
      <c r="J75" s="122" t="s">
        <v>896</v>
      </c>
      <c r="K75" s="883" t="s">
        <v>2421</v>
      </c>
      <c r="L75" s="122" t="s">
        <v>3169</v>
      </c>
      <c r="M75" s="883" t="s">
        <v>3170</v>
      </c>
      <c r="N75" s="612" t="s">
        <v>4056</v>
      </c>
      <c r="O75" s="612" t="s">
        <v>4057</v>
      </c>
      <c r="P75" s="1048" t="s">
        <v>4461</v>
      </c>
      <c r="Q75" s="884" t="s">
        <v>4435</v>
      </c>
      <c r="R75" s="1048" t="s">
        <v>897</v>
      </c>
      <c r="S75" s="884" t="s">
        <v>4435</v>
      </c>
      <c r="T75" s="610" t="s">
        <v>4953</v>
      </c>
      <c r="U75" s="1087" t="s">
        <v>5537</v>
      </c>
      <c r="V75" s="81" t="str">
        <f>[48]Questionnaire!C104</f>
        <v>Sercom de Honduras</v>
      </c>
      <c r="W75" s="81" t="str">
        <f>[48]Questionnaire!D104</f>
        <v>CARRIER</v>
      </c>
      <c r="X75" s="81" t="str">
        <f>[15]Questionnaire!C158</f>
        <v>Sercom de Honduras</v>
      </c>
      <c r="Y75" s="81" t="str">
        <f>[15]Questionnaire!D158</f>
        <v>CARRIER</v>
      </c>
      <c r="Z75" s="81" t="str">
        <f>[49]Questionnaire!C134</f>
        <v>BAC HONDURAS</v>
      </c>
      <c r="AA75" s="81" t="str">
        <f>[49]Questionnaire!D134</f>
        <v>BANK</v>
      </c>
    </row>
    <row r="76" spans="1:27" ht="45">
      <c r="A76" s="88" t="s">
        <v>2924</v>
      </c>
      <c r="B76" s="183" t="s">
        <v>422</v>
      </c>
      <c r="C76" s="867" t="s">
        <v>483</v>
      </c>
      <c r="D76" s="183" t="s">
        <v>897</v>
      </c>
      <c r="E76" s="867" t="s">
        <v>803</v>
      </c>
      <c r="F76" s="183" t="s">
        <v>897</v>
      </c>
      <c r="G76" s="867" t="s">
        <v>1414</v>
      </c>
      <c r="H76" s="122" t="s">
        <v>898</v>
      </c>
      <c r="I76" s="883" t="s">
        <v>1544</v>
      </c>
      <c r="J76" s="122" t="s">
        <v>898</v>
      </c>
      <c r="K76" s="883" t="s">
        <v>2431</v>
      </c>
      <c r="L76" s="122" t="s">
        <v>3247</v>
      </c>
      <c r="M76" s="883" t="s">
        <v>1647</v>
      </c>
      <c r="N76" s="612" t="s">
        <v>4058</v>
      </c>
      <c r="O76" s="612" t="s">
        <v>1640</v>
      </c>
      <c r="P76" s="1048" t="s">
        <v>1987</v>
      </c>
      <c r="Q76" s="884" t="s">
        <v>4460</v>
      </c>
      <c r="R76" s="1048" t="s">
        <v>897</v>
      </c>
      <c r="S76" s="884" t="s">
        <v>4435</v>
      </c>
      <c r="T76" s="610" t="s">
        <v>1987</v>
      </c>
      <c r="U76" s="1087" t="s">
        <v>802</v>
      </c>
      <c r="V76" s="81" t="str">
        <f>[48]Questionnaire!C105</f>
        <v>Espresso Americano</v>
      </c>
      <c r="W76" s="81" t="str">
        <f>[48]Questionnaire!D105</f>
        <v>FOOD SERVICE INDUSTRY</v>
      </c>
      <c r="X76" s="81" t="str">
        <f>[15]Questionnaire!C159</f>
        <v>Espresso Americano</v>
      </c>
      <c r="Y76" s="81" t="str">
        <f>[15]Questionnaire!D159</f>
        <v>FOOD SERVICE INDUSTRY</v>
      </c>
      <c r="Z76" s="81" t="str">
        <f>[49]Questionnaire!C135</f>
        <v>UNO PETROLEO</v>
      </c>
      <c r="AA76" s="81" t="str">
        <f>[49]Questionnaire!D135</f>
        <v>OIL INDUSTRY</v>
      </c>
    </row>
    <row r="77" spans="1:27" ht="30">
      <c r="A77" s="88" t="s">
        <v>2925</v>
      </c>
      <c r="B77" s="183" t="s">
        <v>484</v>
      </c>
      <c r="C77" s="867" t="s">
        <v>157</v>
      </c>
      <c r="D77" s="183" t="s">
        <v>898</v>
      </c>
      <c r="E77" s="867" t="s">
        <v>816</v>
      </c>
      <c r="F77" s="183" t="s">
        <v>1423</v>
      </c>
      <c r="G77" s="867" t="s">
        <v>816</v>
      </c>
      <c r="H77" s="122" t="s">
        <v>1545</v>
      </c>
      <c r="I77" s="883" t="s">
        <v>1544</v>
      </c>
      <c r="J77" s="122" t="s">
        <v>1426</v>
      </c>
      <c r="K77" s="883" t="s">
        <v>802</v>
      </c>
      <c r="L77" s="122" t="s">
        <v>3243</v>
      </c>
      <c r="M77" s="883" t="s">
        <v>1647</v>
      </c>
      <c r="N77" s="612" t="s">
        <v>1987</v>
      </c>
      <c r="O77" s="612" t="s">
        <v>4057</v>
      </c>
      <c r="P77" s="1048" t="s">
        <v>4462</v>
      </c>
      <c r="Q77" s="884" t="s">
        <v>447</v>
      </c>
      <c r="R77" s="1048" t="s">
        <v>1979</v>
      </c>
      <c r="S77" s="884" t="s">
        <v>1899</v>
      </c>
      <c r="T77" s="610" t="s">
        <v>4954</v>
      </c>
      <c r="U77" s="1087" t="s">
        <v>802</v>
      </c>
      <c r="V77" s="81" t="str">
        <f>[48]Questionnaire!C106</f>
        <v>Grupo Comidas</v>
      </c>
      <c r="W77" s="81" t="str">
        <f>[48]Questionnaire!D106</f>
        <v>FOOD SERVICE INDUSTRY</v>
      </c>
      <c r="X77" s="81" t="str">
        <f>[15]Questionnaire!C160</f>
        <v>Grupo Comidas</v>
      </c>
      <c r="Y77" s="81" t="str">
        <f>[15]Questionnaire!D160</f>
        <v>FOOD SERVICE INDUSTRY</v>
      </c>
      <c r="Z77" s="81" t="str">
        <f>[49]Questionnaire!C136</f>
        <v>Corporacion Dinant</v>
      </c>
      <c r="AA77" s="81" t="str">
        <f>[49]Questionnaire!D136</f>
        <v>RETAIL</v>
      </c>
    </row>
    <row r="78" spans="1:27" ht="30">
      <c r="A78" s="88" t="s">
        <v>2926</v>
      </c>
      <c r="B78" s="183" t="s">
        <v>485</v>
      </c>
      <c r="C78" s="867" t="s">
        <v>158</v>
      </c>
      <c r="D78" s="183" t="s">
        <v>899</v>
      </c>
      <c r="E78" s="867" t="s">
        <v>837</v>
      </c>
      <c r="F78" s="183" t="s">
        <v>898</v>
      </c>
      <c r="G78" s="867" t="s">
        <v>816</v>
      </c>
      <c r="H78" s="122" t="s">
        <v>902</v>
      </c>
      <c r="I78" s="883" t="s">
        <v>1546</v>
      </c>
      <c r="J78" s="122" t="s">
        <v>1550</v>
      </c>
      <c r="K78" s="883" t="s">
        <v>1404</v>
      </c>
      <c r="L78" s="122" t="s">
        <v>3248</v>
      </c>
      <c r="M78" s="883" t="s">
        <v>3249</v>
      </c>
      <c r="N78" s="612" t="s">
        <v>4059</v>
      </c>
      <c r="O78" s="612" t="s">
        <v>1647</v>
      </c>
      <c r="P78" s="1048" t="s">
        <v>4463</v>
      </c>
      <c r="Q78" s="884" t="s">
        <v>4464</v>
      </c>
      <c r="R78" s="1048" t="s">
        <v>1987</v>
      </c>
      <c r="S78" s="884" t="s">
        <v>4460</v>
      </c>
      <c r="T78" s="610" t="s">
        <v>4955</v>
      </c>
      <c r="U78" s="1087" t="s">
        <v>1417</v>
      </c>
      <c r="V78" s="81" t="str">
        <f>[48]Questionnaire!C107</f>
        <v>GRUPO Q</v>
      </c>
      <c r="W78" s="81" t="str">
        <f>[48]Questionnaire!D107</f>
        <v>CAR DEALER</v>
      </c>
      <c r="X78" s="81" t="str">
        <f>[15]Questionnaire!C161</f>
        <v>GRUPO Q</v>
      </c>
      <c r="Y78" s="81" t="str">
        <f>[15]Questionnaire!D161</f>
        <v>CAR DEALER</v>
      </c>
      <c r="Z78" s="81" t="str">
        <f>[49]Questionnaire!C137</f>
        <v>EMSULA</v>
      </c>
      <c r="AA78" s="81" t="str">
        <f>[49]Questionnaire!D137</f>
        <v>CPG</v>
      </c>
    </row>
    <row r="79" spans="1:27" ht="30">
      <c r="A79" s="88" t="s">
        <v>2927</v>
      </c>
      <c r="B79" s="183" t="s">
        <v>486</v>
      </c>
      <c r="C79" s="867" t="s">
        <v>209</v>
      </c>
      <c r="D79" s="183" t="s">
        <v>900</v>
      </c>
      <c r="E79" s="867" t="s">
        <v>814</v>
      </c>
      <c r="F79" s="183" t="s">
        <v>1424</v>
      </c>
      <c r="G79" s="867" t="s">
        <v>1404</v>
      </c>
      <c r="H79" s="122" t="s">
        <v>1426</v>
      </c>
      <c r="I79" s="883" t="s">
        <v>1547</v>
      </c>
      <c r="J79" s="122" t="s">
        <v>2488</v>
      </c>
      <c r="K79" s="883" t="s">
        <v>1404</v>
      </c>
      <c r="L79" s="122" t="s">
        <v>511</v>
      </c>
      <c r="M79" s="883" t="s">
        <v>1647</v>
      </c>
      <c r="N79" s="612" t="s">
        <v>4060</v>
      </c>
      <c r="O79" s="612" t="s">
        <v>1640</v>
      </c>
      <c r="P79" s="1048" t="s">
        <v>4465</v>
      </c>
      <c r="Q79" s="884" t="s">
        <v>4460</v>
      </c>
      <c r="R79" s="1048" t="s">
        <v>5297</v>
      </c>
      <c r="S79" s="884" t="s">
        <v>4925</v>
      </c>
      <c r="T79" s="610" t="s">
        <v>1979</v>
      </c>
      <c r="U79" s="1087" t="s">
        <v>1417</v>
      </c>
      <c r="V79" s="81" t="str">
        <f>[48]Questionnaire!C108</f>
        <v>BAC HONDURAS</v>
      </c>
      <c r="W79" s="81" t="str">
        <f>[48]Questionnaire!D108</f>
        <v>BANK</v>
      </c>
      <c r="X79" s="81" t="str">
        <f>[15]Questionnaire!C162</f>
        <v>BAC HONDURAS</v>
      </c>
      <c r="Y79" s="81" t="str">
        <f>[15]Questionnaire!D162</f>
        <v>BANK</v>
      </c>
      <c r="Z79" s="81" t="str">
        <f>[49]Questionnaire!C138</f>
        <v>Espresso Americano</v>
      </c>
      <c r="AA79" s="81" t="str">
        <f>[49]Questionnaire!D138</f>
        <v>FOOD SERVICE INDUSTRY</v>
      </c>
    </row>
    <row r="80" spans="1:27" ht="30">
      <c r="A80" s="88" t="s">
        <v>2928</v>
      </c>
      <c r="B80" s="183" t="s">
        <v>487</v>
      </c>
      <c r="C80" s="867" t="s">
        <v>160</v>
      </c>
      <c r="D80" s="183" t="s">
        <v>901</v>
      </c>
      <c r="E80" s="867" t="s">
        <v>814</v>
      </c>
      <c r="F80" s="183" t="s">
        <v>902</v>
      </c>
      <c r="G80" s="867" t="s">
        <v>1425</v>
      </c>
      <c r="H80" s="122" t="s">
        <v>1548</v>
      </c>
      <c r="I80" s="883" t="s">
        <v>1549</v>
      </c>
      <c r="J80" s="122" t="s">
        <v>2481</v>
      </c>
      <c r="K80" s="883" t="s">
        <v>2433</v>
      </c>
      <c r="L80" s="122" t="s">
        <v>216</v>
      </c>
      <c r="M80" s="883" t="s">
        <v>448</v>
      </c>
      <c r="N80" s="183">
        <v>0</v>
      </c>
      <c r="O80" s="183">
        <v>0</v>
      </c>
      <c r="P80" s="1048" t="s">
        <v>1991</v>
      </c>
      <c r="Q80" s="884" t="s">
        <v>4434</v>
      </c>
      <c r="R80" s="1048" t="s">
        <v>5298</v>
      </c>
      <c r="S80" s="884" t="s">
        <v>3050</v>
      </c>
      <c r="T80" s="610" t="s">
        <v>4956</v>
      </c>
      <c r="U80" s="1087" t="s">
        <v>5538</v>
      </c>
      <c r="V80" s="81" t="str">
        <f>[48]Questionnaire!C109</f>
        <v>UNO PETROLEO</v>
      </c>
      <c r="W80" s="81" t="str">
        <f>[48]Questionnaire!D109</f>
        <v>OIL INDUSTRY</v>
      </c>
      <c r="X80" s="81" t="str">
        <f>[15]Questionnaire!C163</f>
        <v>UNO PETROLEO</v>
      </c>
      <c r="Y80" s="81" t="str">
        <f>[15]Questionnaire!D163</f>
        <v>OIL INDUSTRY</v>
      </c>
      <c r="Z80" s="81" t="str">
        <f>[49]Questionnaire!C139</f>
        <v>Grupo Comidas</v>
      </c>
      <c r="AA80" s="81" t="str">
        <f>[49]Questionnaire!D139</f>
        <v>FOOD SERVICE INDUSTRY</v>
      </c>
    </row>
    <row r="81" spans="1:27" ht="30">
      <c r="A81" s="88" t="s">
        <v>2929</v>
      </c>
      <c r="B81" s="183" t="s">
        <v>488</v>
      </c>
      <c r="C81" s="867" t="s">
        <v>489</v>
      </c>
      <c r="D81" s="183" t="s">
        <v>902</v>
      </c>
      <c r="E81" s="867" t="s">
        <v>797</v>
      </c>
      <c r="F81" s="183" t="s">
        <v>1426</v>
      </c>
      <c r="G81" s="867" t="s">
        <v>1049</v>
      </c>
      <c r="H81" s="122" t="s">
        <v>1550</v>
      </c>
      <c r="I81" s="883" t="s">
        <v>1551</v>
      </c>
      <c r="J81" s="122" t="s">
        <v>2489</v>
      </c>
      <c r="K81" s="883" t="s">
        <v>2431</v>
      </c>
      <c r="L81" s="122">
        <v>0</v>
      </c>
      <c r="M81" s="883">
        <v>0</v>
      </c>
      <c r="N81" s="183">
        <v>0</v>
      </c>
      <c r="O81" s="183">
        <v>0</v>
      </c>
      <c r="P81" s="1048" t="s">
        <v>4466</v>
      </c>
      <c r="Q81" s="884" t="s">
        <v>4339</v>
      </c>
      <c r="R81" s="1048" t="s">
        <v>5299</v>
      </c>
      <c r="S81" s="884" t="s">
        <v>358</v>
      </c>
      <c r="T81" s="610" t="s">
        <v>4957</v>
      </c>
      <c r="U81" s="1087" t="s">
        <v>1419</v>
      </c>
      <c r="V81" s="81" t="str">
        <f>[48]Questionnaire!C110</f>
        <v>Corporacion Dinant</v>
      </c>
      <c r="W81" s="81" t="str">
        <f>[48]Questionnaire!D110</f>
        <v>RETAIL</v>
      </c>
      <c r="X81" s="81" t="str">
        <f>[15]Questionnaire!C164</f>
        <v>Corporacion Dinant</v>
      </c>
      <c r="Y81" s="81" t="str">
        <f>[15]Questionnaire!D164</f>
        <v>RETAIL</v>
      </c>
      <c r="Z81" s="81" t="str">
        <f>[49]Questionnaire!C140</f>
        <v>Sercom de Honduras</v>
      </c>
      <c r="AA81" s="81" t="str">
        <f>[49]Questionnaire!D140</f>
        <v>CARRIER</v>
      </c>
    </row>
    <row r="82" spans="1:27" ht="30">
      <c r="A82" s="88" t="s">
        <v>2930</v>
      </c>
      <c r="B82" s="183" t="s">
        <v>490</v>
      </c>
      <c r="C82" s="867" t="s">
        <v>209</v>
      </c>
      <c r="D82" s="183" t="s">
        <v>903</v>
      </c>
      <c r="E82" s="867" t="s">
        <v>790</v>
      </c>
      <c r="F82" s="183" t="s">
        <v>1427</v>
      </c>
      <c r="G82" s="867" t="s">
        <v>1428</v>
      </c>
      <c r="H82" s="122" t="s">
        <v>1424</v>
      </c>
      <c r="I82" s="883" t="s">
        <v>1551</v>
      </c>
      <c r="J82" s="122" t="s">
        <v>2490</v>
      </c>
      <c r="K82" s="883" t="s">
        <v>2431</v>
      </c>
      <c r="L82" s="122">
        <v>0</v>
      </c>
      <c r="M82" s="883">
        <v>0</v>
      </c>
      <c r="N82" s="183">
        <v>0</v>
      </c>
      <c r="O82" s="183">
        <v>0</v>
      </c>
      <c r="P82" s="1048" t="s">
        <v>1983</v>
      </c>
      <c r="Q82" s="884" t="s">
        <v>4467</v>
      </c>
      <c r="R82" s="1048" t="s">
        <v>1991</v>
      </c>
      <c r="S82" s="884" t="s">
        <v>3050</v>
      </c>
      <c r="T82" s="610" t="s">
        <v>788</v>
      </c>
      <c r="U82" s="1087" t="s">
        <v>5537</v>
      </c>
      <c r="V82" s="81" t="str">
        <f>[48]Questionnaire!C111</f>
        <v>DIUNSA</v>
      </c>
      <c r="W82" s="81" t="str">
        <f>[48]Questionnaire!D111</f>
        <v>RETAIL</v>
      </c>
      <c r="X82" s="81" t="str">
        <f>[15]Questionnaire!C165</f>
        <v>DIUNSA</v>
      </c>
      <c r="Y82" s="81" t="str">
        <f>[15]Questionnaire!D165</f>
        <v>RETAIL</v>
      </c>
      <c r="Z82" s="81" t="str">
        <f>[49]Questionnaire!C141</f>
        <v>DIUNSA</v>
      </c>
      <c r="AA82" s="81" t="str">
        <f>[49]Questionnaire!D141</f>
        <v>RETAIL</v>
      </c>
    </row>
    <row r="83" spans="1:27" ht="30">
      <c r="A83" s="88" t="s">
        <v>2931</v>
      </c>
      <c r="B83" s="183" t="s">
        <v>491</v>
      </c>
      <c r="C83" s="867" t="s">
        <v>159</v>
      </c>
      <c r="D83" s="183" t="s">
        <v>904</v>
      </c>
      <c r="E83" s="867" t="s">
        <v>835</v>
      </c>
      <c r="F83" s="183" t="s">
        <v>1429</v>
      </c>
      <c r="G83" s="867" t="s">
        <v>814</v>
      </c>
      <c r="H83" s="122" t="s">
        <v>1552</v>
      </c>
      <c r="I83" s="883" t="s">
        <v>1551</v>
      </c>
      <c r="J83" s="122" t="s">
        <v>2491</v>
      </c>
      <c r="K83" s="883" t="s">
        <v>2431</v>
      </c>
      <c r="L83" s="122">
        <v>0</v>
      </c>
      <c r="M83" s="883">
        <v>0</v>
      </c>
      <c r="N83" s="183">
        <v>0</v>
      </c>
      <c r="O83" s="183">
        <v>0</v>
      </c>
      <c r="P83" s="1048" t="s">
        <v>1991</v>
      </c>
      <c r="Q83" s="884" t="s">
        <v>4434</v>
      </c>
      <c r="R83" s="1048" t="s">
        <v>5300</v>
      </c>
      <c r="S83" s="884" t="s">
        <v>5301</v>
      </c>
      <c r="T83" s="610" t="s">
        <v>4058</v>
      </c>
      <c r="U83" s="1087" t="s">
        <v>5537</v>
      </c>
      <c r="V83" s="81" t="str">
        <f>[48]Questionnaire!C112</f>
        <v>EMSULA</v>
      </c>
      <c r="W83" s="81" t="str">
        <f>[48]Questionnaire!D112</f>
        <v>CPG</v>
      </c>
      <c r="X83" s="81" t="str">
        <f>[15]Questionnaire!C166</f>
        <v>EMSULA</v>
      </c>
      <c r="Y83" s="81" t="str">
        <f>[15]Questionnaire!D166</f>
        <v>CPG</v>
      </c>
      <c r="Z83" s="81" t="str">
        <f>[49]Questionnaire!C142</f>
        <v>GRUPO Q</v>
      </c>
      <c r="AA83" s="81" t="str">
        <f>[49]Questionnaire!D142</f>
        <v>CAR DEALER</v>
      </c>
    </row>
    <row r="84" spans="1:27">
      <c r="A84" s="126"/>
      <c r="B84" s="89"/>
      <c r="C84" s="89"/>
      <c r="D84" s="125"/>
      <c r="E84" s="89"/>
      <c r="F84" s="125"/>
      <c r="G84" s="125"/>
      <c r="H84" s="121"/>
      <c r="I84" s="121"/>
      <c r="J84" s="121"/>
      <c r="K84" s="121"/>
      <c r="L84" s="123"/>
      <c r="M84" s="123"/>
      <c r="N84" s="102"/>
      <c r="O84" s="102"/>
      <c r="P84" s="102"/>
      <c r="Q84" s="102"/>
      <c r="R84" s="102"/>
      <c r="S84" s="102"/>
      <c r="T84" s="611"/>
      <c r="U84" s="611"/>
    </row>
    <row r="85" spans="1:27">
      <c r="A85" s="126"/>
      <c r="B85" s="89"/>
      <c r="C85" s="89"/>
      <c r="D85" s="125"/>
      <c r="E85" s="89"/>
      <c r="F85" s="125"/>
      <c r="G85" s="125"/>
      <c r="H85" s="121"/>
      <c r="I85" s="121"/>
      <c r="J85" s="121"/>
      <c r="K85" s="121"/>
      <c r="L85" s="123"/>
      <c r="M85" s="123"/>
      <c r="N85" s="102"/>
      <c r="O85" s="102"/>
      <c r="P85" s="102"/>
      <c r="Q85" s="102"/>
      <c r="R85" s="102"/>
      <c r="S85" s="102"/>
      <c r="T85" s="611"/>
      <c r="U85" s="611"/>
    </row>
    <row r="86" spans="1:27" ht="15.75">
      <c r="A86" s="83"/>
      <c r="B86" s="1460">
        <v>2010</v>
      </c>
      <c r="C86" s="1460"/>
      <c r="D86" s="1460">
        <v>2011</v>
      </c>
      <c r="E86" s="1460"/>
      <c r="F86" s="1460" t="s">
        <v>1185</v>
      </c>
      <c r="G86" s="1460"/>
      <c r="H86" s="1464">
        <v>2012</v>
      </c>
      <c r="I86" s="1464"/>
      <c r="J86" s="1464" t="s">
        <v>2325</v>
      </c>
      <c r="K86" s="1464"/>
      <c r="L86" s="1464" t="s">
        <v>2913</v>
      </c>
      <c r="M86" s="1464"/>
      <c r="N86" s="1464" t="s">
        <v>3553</v>
      </c>
      <c r="O86" s="1464"/>
      <c r="P86" s="1464" t="s">
        <v>4165</v>
      </c>
      <c r="Q86" s="1464"/>
      <c r="R86" s="1464" t="s">
        <v>4674</v>
      </c>
      <c r="S86" s="1464"/>
      <c r="T86" s="1460" t="s">
        <v>4675</v>
      </c>
      <c r="U86" s="1463"/>
      <c r="V86" s="1464" t="s">
        <v>5846</v>
      </c>
      <c r="W86" s="1464"/>
      <c r="X86" s="1464" t="s">
        <v>6494</v>
      </c>
      <c r="Y86" s="1464"/>
      <c r="Z86" s="1472" t="s">
        <v>6914</v>
      </c>
      <c r="AA86" s="1472"/>
    </row>
    <row r="87" spans="1:27" ht="15.75">
      <c r="A87" s="83" t="s">
        <v>97</v>
      </c>
      <c r="B87" s="781" t="s">
        <v>95</v>
      </c>
      <c r="C87" s="781" t="s">
        <v>96</v>
      </c>
      <c r="D87" s="781" t="s">
        <v>95</v>
      </c>
      <c r="E87" s="781" t="s">
        <v>96</v>
      </c>
      <c r="F87" s="781" t="s">
        <v>95</v>
      </c>
      <c r="G87" s="781" t="s">
        <v>96</v>
      </c>
      <c r="H87" s="782" t="s">
        <v>95</v>
      </c>
      <c r="I87" s="782" t="s">
        <v>96</v>
      </c>
      <c r="J87" s="782" t="s">
        <v>95</v>
      </c>
      <c r="K87" s="782" t="s">
        <v>96</v>
      </c>
      <c r="L87" s="782" t="s">
        <v>95</v>
      </c>
      <c r="M87" s="782" t="s">
        <v>96</v>
      </c>
      <c r="N87" s="782" t="s">
        <v>95</v>
      </c>
      <c r="O87" s="782" t="s">
        <v>96</v>
      </c>
      <c r="P87" s="782" t="s">
        <v>95</v>
      </c>
      <c r="Q87" s="782" t="s">
        <v>96</v>
      </c>
      <c r="R87" s="782" t="s">
        <v>95</v>
      </c>
      <c r="S87" s="782" t="s">
        <v>96</v>
      </c>
      <c r="T87" s="1348" t="s">
        <v>95</v>
      </c>
      <c r="U87" s="1351" t="s">
        <v>96</v>
      </c>
      <c r="V87" s="1349" t="s">
        <v>95</v>
      </c>
      <c r="W87" s="1349" t="s">
        <v>96</v>
      </c>
      <c r="X87" s="1349" t="s">
        <v>95</v>
      </c>
      <c r="Y87" s="1349" t="s">
        <v>96</v>
      </c>
      <c r="Z87" s="785" t="s">
        <v>95</v>
      </c>
      <c r="AA87" s="785" t="s">
        <v>96</v>
      </c>
    </row>
    <row r="88" spans="1:27">
      <c r="A88" s="88" t="s">
        <v>2922</v>
      </c>
      <c r="B88" s="183">
        <v>0</v>
      </c>
      <c r="C88" s="867">
        <v>0</v>
      </c>
      <c r="D88" s="183">
        <v>0</v>
      </c>
      <c r="E88" s="867">
        <v>0</v>
      </c>
      <c r="F88" s="183">
        <v>0</v>
      </c>
      <c r="G88" s="867">
        <v>0</v>
      </c>
      <c r="H88" s="122" t="s">
        <v>897</v>
      </c>
      <c r="I88" s="883" t="s">
        <v>1543</v>
      </c>
      <c r="J88" s="122">
        <v>0</v>
      </c>
      <c r="K88" s="883">
        <v>0</v>
      </c>
      <c r="L88" s="122">
        <v>0</v>
      </c>
      <c r="M88" s="883">
        <v>0</v>
      </c>
      <c r="N88" s="183">
        <v>0</v>
      </c>
      <c r="O88" s="183">
        <v>0</v>
      </c>
      <c r="P88" s="976">
        <v>0</v>
      </c>
      <c r="Q88" s="867">
        <v>0</v>
      </c>
      <c r="R88" s="976" t="s">
        <v>1225</v>
      </c>
      <c r="S88" s="867">
        <v>0</v>
      </c>
      <c r="T88" s="610"/>
      <c r="U88" s="1013"/>
    </row>
    <row r="89" spans="1:27">
      <c r="A89" s="88" t="s">
        <v>2923</v>
      </c>
      <c r="B89" s="183">
        <v>0</v>
      </c>
      <c r="C89" s="867">
        <v>0</v>
      </c>
      <c r="D89" s="183">
        <v>0</v>
      </c>
      <c r="E89" s="867">
        <v>0</v>
      </c>
      <c r="F89" s="183">
        <v>0</v>
      </c>
      <c r="G89" s="867">
        <v>0</v>
      </c>
      <c r="H89" s="122">
        <v>0</v>
      </c>
      <c r="I89" s="883">
        <v>0</v>
      </c>
      <c r="J89" s="122">
        <v>0</v>
      </c>
      <c r="K89" s="883">
        <v>0</v>
      </c>
      <c r="L89" s="122">
        <v>0</v>
      </c>
      <c r="M89" s="883">
        <v>0</v>
      </c>
      <c r="N89" s="183">
        <v>0</v>
      </c>
      <c r="O89" s="183">
        <v>0</v>
      </c>
      <c r="P89" s="976">
        <v>0</v>
      </c>
      <c r="Q89" s="867">
        <v>0</v>
      </c>
      <c r="R89" s="976">
        <v>0</v>
      </c>
      <c r="S89" s="867">
        <v>0</v>
      </c>
      <c r="T89" s="610"/>
      <c r="U89" s="1013"/>
    </row>
    <row r="90" spans="1:27">
      <c r="A90" s="88" t="s">
        <v>2924</v>
      </c>
      <c r="B90" s="183">
        <v>0</v>
      </c>
      <c r="C90" s="867">
        <v>0</v>
      </c>
      <c r="D90" s="183">
        <v>0</v>
      </c>
      <c r="E90" s="867">
        <v>0</v>
      </c>
      <c r="F90" s="183">
        <v>0</v>
      </c>
      <c r="G90" s="867">
        <v>0</v>
      </c>
      <c r="H90" s="122">
        <v>0</v>
      </c>
      <c r="I90" s="883">
        <v>0</v>
      </c>
      <c r="J90" s="122">
        <v>0</v>
      </c>
      <c r="K90" s="883">
        <v>0</v>
      </c>
      <c r="L90" s="122">
        <v>0</v>
      </c>
      <c r="M90" s="883">
        <v>0</v>
      </c>
      <c r="N90" s="183">
        <v>0</v>
      </c>
      <c r="O90" s="183">
        <v>0</v>
      </c>
      <c r="P90" s="976">
        <v>0</v>
      </c>
      <c r="Q90" s="867">
        <v>0</v>
      </c>
      <c r="R90" s="976">
        <v>0</v>
      </c>
      <c r="S90" s="867">
        <v>0</v>
      </c>
      <c r="T90" s="610"/>
      <c r="U90" s="1013"/>
    </row>
    <row r="91" spans="1:27">
      <c r="A91" s="88" t="s">
        <v>2925</v>
      </c>
      <c r="B91" s="183">
        <v>0</v>
      </c>
      <c r="C91" s="867">
        <v>0</v>
      </c>
      <c r="D91" s="183">
        <v>0</v>
      </c>
      <c r="E91" s="867">
        <v>0</v>
      </c>
      <c r="F91" s="183">
        <v>0</v>
      </c>
      <c r="G91" s="867">
        <v>0</v>
      </c>
      <c r="H91" s="122">
        <v>0</v>
      </c>
      <c r="I91" s="883">
        <v>0</v>
      </c>
      <c r="J91" s="122">
        <v>0</v>
      </c>
      <c r="K91" s="883">
        <v>0</v>
      </c>
      <c r="L91" s="122">
        <v>0</v>
      </c>
      <c r="M91" s="883">
        <v>0</v>
      </c>
      <c r="N91" s="183">
        <v>0</v>
      </c>
      <c r="O91" s="183">
        <v>0</v>
      </c>
      <c r="P91" s="976">
        <v>0</v>
      </c>
      <c r="Q91" s="867">
        <v>0</v>
      </c>
      <c r="R91" s="976">
        <v>0</v>
      </c>
      <c r="S91" s="867">
        <v>0</v>
      </c>
      <c r="T91" s="610"/>
      <c r="U91" s="1013"/>
    </row>
    <row r="92" spans="1:27">
      <c r="A92" s="88" t="s">
        <v>2926</v>
      </c>
      <c r="B92" s="183">
        <v>0</v>
      </c>
      <c r="C92" s="867">
        <v>0</v>
      </c>
      <c r="D92" s="183">
        <v>0</v>
      </c>
      <c r="E92" s="867">
        <v>0</v>
      </c>
      <c r="F92" s="183">
        <v>0</v>
      </c>
      <c r="G92" s="867">
        <v>0</v>
      </c>
      <c r="H92" s="122">
        <v>0</v>
      </c>
      <c r="I92" s="883">
        <v>0</v>
      </c>
      <c r="J92" s="122">
        <v>0</v>
      </c>
      <c r="K92" s="883">
        <v>0</v>
      </c>
      <c r="L92" s="122">
        <v>0</v>
      </c>
      <c r="M92" s="883">
        <v>0</v>
      </c>
      <c r="N92" s="183">
        <v>0</v>
      </c>
      <c r="O92" s="183">
        <v>0</v>
      </c>
      <c r="P92" s="976">
        <v>0</v>
      </c>
      <c r="Q92" s="867">
        <v>0</v>
      </c>
      <c r="R92" s="976">
        <v>0</v>
      </c>
      <c r="S92" s="867">
        <v>0</v>
      </c>
      <c r="T92" s="610"/>
      <c r="U92" s="1013"/>
    </row>
    <row r="93" spans="1:27">
      <c r="A93" s="88" t="s">
        <v>2927</v>
      </c>
      <c r="B93" s="183">
        <v>0</v>
      </c>
      <c r="C93" s="867">
        <v>0</v>
      </c>
      <c r="D93" s="183">
        <v>0</v>
      </c>
      <c r="E93" s="867">
        <v>0</v>
      </c>
      <c r="F93" s="183">
        <v>0</v>
      </c>
      <c r="G93" s="867">
        <v>0</v>
      </c>
      <c r="H93" s="122">
        <v>0</v>
      </c>
      <c r="I93" s="883">
        <v>0</v>
      </c>
      <c r="J93" s="122">
        <v>0</v>
      </c>
      <c r="K93" s="883">
        <v>0</v>
      </c>
      <c r="L93" s="122">
        <v>0</v>
      </c>
      <c r="M93" s="883">
        <v>0</v>
      </c>
      <c r="N93" s="183">
        <v>0</v>
      </c>
      <c r="O93" s="183">
        <v>0</v>
      </c>
      <c r="P93" s="976">
        <v>0</v>
      </c>
      <c r="Q93" s="867">
        <v>0</v>
      </c>
      <c r="R93" s="976">
        <v>0</v>
      </c>
      <c r="S93" s="867">
        <v>0</v>
      </c>
      <c r="T93" s="610"/>
      <c r="U93" s="1013"/>
    </row>
    <row r="94" spans="1:27">
      <c r="A94" s="88" t="s">
        <v>2928</v>
      </c>
      <c r="B94" s="183">
        <v>0</v>
      </c>
      <c r="C94" s="867">
        <v>0</v>
      </c>
      <c r="D94" s="183">
        <v>0</v>
      </c>
      <c r="E94" s="867">
        <v>0</v>
      </c>
      <c r="F94" s="183">
        <v>0</v>
      </c>
      <c r="G94" s="867">
        <v>0</v>
      </c>
      <c r="H94" s="122">
        <v>0</v>
      </c>
      <c r="I94" s="883">
        <v>0</v>
      </c>
      <c r="J94" s="122">
        <v>0</v>
      </c>
      <c r="K94" s="883">
        <v>0</v>
      </c>
      <c r="L94" s="122">
        <v>0</v>
      </c>
      <c r="M94" s="883">
        <v>0</v>
      </c>
      <c r="N94" s="183">
        <v>0</v>
      </c>
      <c r="O94" s="183">
        <v>0</v>
      </c>
      <c r="P94" s="976">
        <v>0</v>
      </c>
      <c r="Q94" s="867">
        <v>0</v>
      </c>
      <c r="R94" s="976">
        <v>0</v>
      </c>
      <c r="S94" s="867">
        <v>0</v>
      </c>
      <c r="T94" s="610"/>
      <c r="U94" s="1013"/>
    </row>
    <row r="95" spans="1:27">
      <c r="A95" s="88" t="s">
        <v>2929</v>
      </c>
      <c r="B95" s="183">
        <v>0</v>
      </c>
      <c r="C95" s="867">
        <v>0</v>
      </c>
      <c r="D95" s="183">
        <v>0</v>
      </c>
      <c r="E95" s="867">
        <v>0</v>
      </c>
      <c r="F95" s="183">
        <v>0</v>
      </c>
      <c r="G95" s="867">
        <v>0</v>
      </c>
      <c r="H95" s="122">
        <v>0</v>
      </c>
      <c r="I95" s="883">
        <v>0</v>
      </c>
      <c r="J95" s="122">
        <v>0</v>
      </c>
      <c r="K95" s="883">
        <v>0</v>
      </c>
      <c r="L95" s="122">
        <v>0</v>
      </c>
      <c r="M95" s="883">
        <v>0</v>
      </c>
      <c r="N95" s="183">
        <v>0</v>
      </c>
      <c r="O95" s="183">
        <v>0</v>
      </c>
      <c r="P95" s="976">
        <v>0</v>
      </c>
      <c r="Q95" s="867">
        <v>0</v>
      </c>
      <c r="R95" s="976">
        <v>0</v>
      </c>
      <c r="S95" s="867">
        <v>0</v>
      </c>
      <c r="T95" s="610"/>
      <c r="U95" s="1013"/>
    </row>
    <row r="96" spans="1:27">
      <c r="A96" s="88" t="s">
        <v>2930</v>
      </c>
      <c r="B96" s="183">
        <v>0</v>
      </c>
      <c r="C96" s="867">
        <v>0</v>
      </c>
      <c r="D96" s="183">
        <v>0</v>
      </c>
      <c r="E96" s="867">
        <v>0</v>
      </c>
      <c r="F96" s="183">
        <v>0</v>
      </c>
      <c r="G96" s="867">
        <v>0</v>
      </c>
      <c r="H96" s="122">
        <v>0</v>
      </c>
      <c r="I96" s="883">
        <v>0</v>
      </c>
      <c r="J96" s="122">
        <v>0</v>
      </c>
      <c r="K96" s="883">
        <v>0</v>
      </c>
      <c r="L96" s="122">
        <v>0</v>
      </c>
      <c r="M96" s="883">
        <v>0</v>
      </c>
      <c r="N96" s="183">
        <v>0</v>
      </c>
      <c r="O96" s="183">
        <v>0</v>
      </c>
      <c r="P96" s="976">
        <v>0</v>
      </c>
      <c r="Q96" s="867">
        <v>0</v>
      </c>
      <c r="R96" s="976">
        <v>0</v>
      </c>
      <c r="S96" s="867">
        <v>0</v>
      </c>
      <c r="T96" s="610"/>
      <c r="U96" s="1013"/>
    </row>
    <row r="97" spans="1:21">
      <c r="A97" s="88" t="s">
        <v>2931</v>
      </c>
      <c r="B97" s="183">
        <v>0</v>
      </c>
      <c r="C97" s="867">
        <v>0</v>
      </c>
      <c r="D97" s="183">
        <v>0</v>
      </c>
      <c r="E97" s="867">
        <v>0</v>
      </c>
      <c r="F97" s="183">
        <v>0</v>
      </c>
      <c r="G97" s="867">
        <v>0</v>
      </c>
      <c r="H97" s="122">
        <v>0</v>
      </c>
      <c r="I97" s="883">
        <v>0</v>
      </c>
      <c r="J97" s="122">
        <v>0</v>
      </c>
      <c r="K97" s="883">
        <v>0</v>
      </c>
      <c r="L97" s="122">
        <v>0</v>
      </c>
      <c r="M97" s="883">
        <v>0</v>
      </c>
      <c r="N97" s="183">
        <v>0</v>
      </c>
      <c r="O97" s="183">
        <v>0</v>
      </c>
      <c r="P97" s="976">
        <v>0</v>
      </c>
      <c r="Q97" s="867">
        <v>0</v>
      </c>
      <c r="R97" s="976">
        <v>0</v>
      </c>
      <c r="S97" s="867">
        <v>0</v>
      </c>
      <c r="T97" s="610"/>
      <c r="U97" s="1013"/>
    </row>
  </sheetData>
  <mergeCells count="39">
    <mergeCell ref="B59:C59"/>
    <mergeCell ref="D59:E59"/>
    <mergeCell ref="F59:G59"/>
    <mergeCell ref="H59:I59"/>
    <mergeCell ref="J59:K59"/>
    <mergeCell ref="L59:M59"/>
    <mergeCell ref="N59:O59"/>
    <mergeCell ref="P59:Q59"/>
    <mergeCell ref="R59:S59"/>
    <mergeCell ref="T59:U59"/>
    <mergeCell ref="V59:W59"/>
    <mergeCell ref="X59:Y59"/>
    <mergeCell ref="Z59:AA59"/>
    <mergeCell ref="B72:C72"/>
    <mergeCell ref="D72:E72"/>
    <mergeCell ref="F72:G72"/>
    <mergeCell ref="H72:I72"/>
    <mergeCell ref="J72:K72"/>
    <mergeCell ref="L72:M72"/>
    <mergeCell ref="N72:O72"/>
    <mergeCell ref="P72:Q72"/>
    <mergeCell ref="R72:S72"/>
    <mergeCell ref="T72:U72"/>
    <mergeCell ref="V72:W72"/>
    <mergeCell ref="X72:Y72"/>
    <mergeCell ref="Z72:AA72"/>
    <mergeCell ref="B86:C86"/>
    <mergeCell ref="D86:E86"/>
    <mergeCell ref="F86:G86"/>
    <mergeCell ref="H86:I86"/>
    <mergeCell ref="J86:K86"/>
    <mergeCell ref="L86:M86"/>
    <mergeCell ref="Z86:AA86"/>
    <mergeCell ref="N86:O86"/>
    <mergeCell ref="P86:Q86"/>
    <mergeCell ref="R86:S86"/>
    <mergeCell ref="T86:U86"/>
    <mergeCell ref="V86:W86"/>
    <mergeCell ref="X86:Y86"/>
  </mergeCells>
  <conditionalFormatting sqref="A7">
    <cfRule type="cellIs" dxfId="39" priority="1" stopIfTrue="1" operator="equal">
      <formula>0</formula>
    </cfRule>
    <cfRule type="cellIs" dxfId="38" priority="2" stopIfTrue="1" operator="equal">
      <formula>"na"</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6"/>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ColWidth="67.42578125" defaultRowHeight="12.75"/>
  <cols>
    <col min="1" max="1" width="36.42578125" style="543" customWidth="1"/>
    <col min="2" max="4" width="24.7109375" style="543" customWidth="1"/>
    <col min="5" max="5" width="26" style="543" customWidth="1"/>
    <col min="6" max="9" width="24.7109375" style="543" customWidth="1"/>
    <col min="10" max="10" width="30.5703125" style="543" customWidth="1"/>
    <col min="11" max="11" width="30.85546875" style="543" customWidth="1"/>
    <col min="12" max="12" width="36.140625" style="543" bestFit="1" customWidth="1"/>
    <col min="13" max="14" width="33.28515625" style="543" customWidth="1"/>
    <col min="15" max="16" width="31.28515625" style="543" customWidth="1"/>
    <col min="17" max="16384" width="67.42578125" style="543"/>
  </cols>
  <sheetData>
    <row r="1" spans="1:8" ht="15">
      <c r="A1" s="612"/>
      <c r="B1" s="102"/>
      <c r="C1" s="102"/>
      <c r="D1" s="102"/>
      <c r="E1" s="102"/>
      <c r="F1" s="102"/>
      <c r="G1" s="102"/>
    </row>
    <row r="2" spans="1:8" ht="15">
      <c r="A2" s="612"/>
      <c r="B2" s="102"/>
      <c r="C2" s="102"/>
      <c r="D2" s="102"/>
      <c r="E2" s="102"/>
      <c r="F2" s="102"/>
      <c r="G2" s="102"/>
    </row>
    <row r="3" spans="1:8" ht="15">
      <c r="A3" s="612"/>
      <c r="B3" s="102"/>
      <c r="C3" s="102"/>
      <c r="D3" s="102"/>
      <c r="E3" s="102"/>
      <c r="F3" s="102"/>
      <c r="G3" s="102"/>
    </row>
    <row r="4" spans="1:8" ht="15">
      <c r="A4" s="612"/>
      <c r="B4" s="102"/>
      <c r="C4" s="102"/>
      <c r="D4" s="102"/>
      <c r="E4" s="102"/>
      <c r="F4" s="102"/>
      <c r="G4" s="102"/>
    </row>
    <row r="5" spans="1:8" ht="15">
      <c r="A5" s="612"/>
      <c r="B5" s="102"/>
      <c r="C5" s="102"/>
      <c r="D5" s="102"/>
      <c r="E5" s="102"/>
      <c r="F5" s="102"/>
      <c r="G5" s="102"/>
    </row>
    <row r="6" spans="1:8" ht="15">
      <c r="A6" s="612"/>
      <c r="B6" s="102"/>
      <c r="C6" s="102"/>
      <c r="D6" s="102"/>
      <c r="E6" s="102"/>
      <c r="F6" s="102"/>
      <c r="G6" s="102"/>
    </row>
    <row r="7" spans="1:8" ht="36">
      <c r="A7" s="103" t="s">
        <v>3995</v>
      </c>
      <c r="B7" s="102"/>
      <c r="C7" s="102"/>
      <c r="D7" s="102"/>
      <c r="E7" s="102"/>
      <c r="F7" s="102"/>
      <c r="G7" s="102"/>
    </row>
    <row r="8" spans="1:8" ht="15">
      <c r="A8" s="612"/>
      <c r="B8" s="102"/>
      <c r="C8" s="102"/>
      <c r="D8" s="102"/>
      <c r="E8" s="102"/>
      <c r="F8" s="102"/>
      <c r="G8" s="102"/>
    </row>
    <row r="9" spans="1:8" ht="31.5">
      <c r="A9" s="104" t="s">
        <v>2289</v>
      </c>
      <c r="B9" s="105" t="s">
        <v>3553</v>
      </c>
      <c r="C9" s="105" t="s">
        <v>4165</v>
      </c>
      <c r="D9" s="105" t="s">
        <v>4674</v>
      </c>
      <c r="E9" s="105" t="s">
        <v>4675</v>
      </c>
      <c r="F9" s="105" t="s">
        <v>5846</v>
      </c>
      <c r="G9" s="105" t="s">
        <v>6494</v>
      </c>
      <c r="H9" s="106" t="s">
        <v>6914</v>
      </c>
    </row>
    <row r="10" spans="1:8" ht="15">
      <c r="A10" s="107" t="s">
        <v>2285</v>
      </c>
      <c r="B10" s="108">
        <v>22688977.494536299</v>
      </c>
      <c r="C10" s="108">
        <v>55158987.670343935</v>
      </c>
      <c r="D10" s="108">
        <v>28085247</v>
      </c>
      <c r="E10" s="108">
        <v>67500000</v>
      </c>
      <c r="F10" s="108">
        <v>42000000</v>
      </c>
      <c r="G10" s="108">
        <v>104000000</v>
      </c>
      <c r="H10" s="108">
        <v>45000000</v>
      </c>
    </row>
    <row r="11" spans="1:8" ht="15">
      <c r="A11" s="107" t="s">
        <v>3996</v>
      </c>
      <c r="B11" s="109">
        <v>1360000000</v>
      </c>
      <c r="C11" s="109">
        <v>3400000000</v>
      </c>
      <c r="D11" s="109">
        <v>1870000000</v>
      </c>
      <c r="E11" s="109">
        <f>([50]Questionnaire!B33)</f>
        <v>4500000000</v>
      </c>
      <c r="F11" s="109">
        <v>2800000000</v>
      </c>
      <c r="G11" s="109">
        <v>6500000000</v>
      </c>
      <c r="H11" s="109">
        <v>3000000000</v>
      </c>
    </row>
    <row r="12" spans="1:8" ht="15">
      <c r="A12" s="107"/>
      <c r="B12" s="110"/>
      <c r="C12" s="102"/>
      <c r="D12" s="102"/>
      <c r="E12" s="102"/>
      <c r="F12" s="102"/>
      <c r="G12" s="102"/>
    </row>
    <row r="13" spans="1:8" ht="15">
      <c r="A13" s="107"/>
      <c r="B13" s="102"/>
      <c r="C13" s="102"/>
      <c r="D13" s="102"/>
      <c r="E13" s="102"/>
      <c r="F13" s="102"/>
      <c r="G13" s="102"/>
    </row>
    <row r="14" spans="1:8" ht="15.75">
      <c r="A14" s="104" t="s">
        <v>53</v>
      </c>
      <c r="B14" s="105" t="s">
        <v>3553</v>
      </c>
      <c r="C14" s="105" t="s">
        <v>4165</v>
      </c>
      <c r="D14" s="105" t="s">
        <v>4674</v>
      </c>
      <c r="E14" s="105" t="s">
        <v>4675</v>
      </c>
      <c r="F14" s="105" t="s">
        <v>5846</v>
      </c>
      <c r="G14" s="105" t="s">
        <v>6494</v>
      </c>
      <c r="H14" s="106" t="s">
        <v>6914</v>
      </c>
    </row>
    <row r="15" spans="1:8" ht="15">
      <c r="A15" s="111" t="s">
        <v>54</v>
      </c>
      <c r="B15" s="112">
        <v>8000</v>
      </c>
      <c r="C15" s="112">
        <v>7800</v>
      </c>
      <c r="D15" s="112">
        <v>7800</v>
      </c>
      <c r="E15" s="113">
        <f>([50]Questionnaire!C47)</f>
        <v>8476</v>
      </c>
      <c r="F15" s="113">
        <v>8640</v>
      </c>
      <c r="G15" s="113">
        <v>8900</v>
      </c>
      <c r="H15" s="874">
        <v>8900</v>
      </c>
    </row>
    <row r="16" spans="1:8" ht="15">
      <c r="A16" s="111" t="s">
        <v>90</v>
      </c>
      <c r="B16" s="112">
        <v>700</v>
      </c>
      <c r="C16" s="112" t="s">
        <v>4667</v>
      </c>
      <c r="D16" s="112" t="s">
        <v>5825</v>
      </c>
      <c r="E16" s="113">
        <f>([50]Questionnaire!C48)</f>
        <v>800</v>
      </c>
      <c r="F16" s="113">
        <v>850</v>
      </c>
      <c r="G16" s="113">
        <v>950</v>
      </c>
      <c r="H16" s="874">
        <v>100</v>
      </c>
    </row>
    <row r="17" spans="1:8" ht="15">
      <c r="A17" s="111" t="s">
        <v>1542</v>
      </c>
      <c r="B17" s="112">
        <v>1000</v>
      </c>
      <c r="C17" s="112">
        <v>900</v>
      </c>
      <c r="D17" s="112">
        <v>800</v>
      </c>
      <c r="E17" s="113">
        <f>([50]Questionnaire!C49)</f>
        <v>700</v>
      </c>
      <c r="F17" s="113">
        <v>500</v>
      </c>
      <c r="G17" s="113">
        <v>500</v>
      </c>
      <c r="H17" s="874">
        <v>0</v>
      </c>
    </row>
    <row r="18" spans="1:8" ht="15">
      <c r="A18" s="111" t="s">
        <v>91</v>
      </c>
      <c r="B18" s="112">
        <v>9000</v>
      </c>
      <c r="C18" s="112">
        <v>9300</v>
      </c>
      <c r="D18" s="112">
        <v>9300</v>
      </c>
      <c r="E18" s="113">
        <f>([50]Questionnaire!C50)</f>
        <v>9976</v>
      </c>
      <c r="F18" s="113">
        <v>9990</v>
      </c>
      <c r="G18" s="113">
        <v>10350</v>
      </c>
      <c r="H18" s="874">
        <v>9000</v>
      </c>
    </row>
    <row r="19" spans="1:8" ht="15">
      <c r="A19" s="107"/>
      <c r="B19" s="102"/>
      <c r="C19" s="102"/>
      <c r="D19" s="102"/>
      <c r="E19" s="102"/>
      <c r="F19" s="102"/>
      <c r="G19" s="102"/>
    </row>
    <row r="20" spans="1:8" ht="15">
      <c r="A20" s="107"/>
      <c r="B20" s="102"/>
      <c r="C20" s="102"/>
      <c r="D20" s="102"/>
      <c r="E20" s="102"/>
      <c r="F20" s="102"/>
      <c r="G20" s="102"/>
    </row>
    <row r="21" spans="1:8" ht="15.75">
      <c r="A21" s="104" t="s">
        <v>2290</v>
      </c>
      <c r="B21" s="105" t="s">
        <v>3553</v>
      </c>
      <c r="C21" s="105" t="s">
        <v>4165</v>
      </c>
      <c r="D21" s="105" t="s">
        <v>4674</v>
      </c>
      <c r="E21" s="105" t="s">
        <v>4675</v>
      </c>
      <c r="F21" s="105" t="s">
        <v>5846</v>
      </c>
      <c r="G21" s="105" t="s">
        <v>6494</v>
      </c>
      <c r="H21" s="106" t="s">
        <v>6914</v>
      </c>
    </row>
    <row r="22" spans="1:8" ht="15">
      <c r="A22" s="107" t="s">
        <v>2285</v>
      </c>
      <c r="B22" s="89" t="s">
        <v>2908</v>
      </c>
      <c r="C22" s="114">
        <v>1784555483.4523036</v>
      </c>
      <c r="D22" s="89" t="s">
        <v>2908</v>
      </c>
      <c r="E22" s="114">
        <f>([50]Questionnaire!D54)</f>
        <v>1800000000</v>
      </c>
      <c r="F22" s="89" t="s">
        <v>2908</v>
      </c>
      <c r="G22" s="114">
        <v>2400000000</v>
      </c>
      <c r="H22" s="89" t="s">
        <v>2908</v>
      </c>
    </row>
    <row r="23" spans="1:8" ht="15">
      <c r="A23" s="107" t="s">
        <v>3996</v>
      </c>
      <c r="B23" s="89" t="s">
        <v>2908</v>
      </c>
      <c r="C23" s="109">
        <v>110000000000</v>
      </c>
      <c r="D23" s="89" t="s">
        <v>2908</v>
      </c>
      <c r="E23" s="109">
        <v>120000000000</v>
      </c>
      <c r="F23" s="89" t="s">
        <v>2908</v>
      </c>
      <c r="G23" s="109">
        <v>150000000000</v>
      </c>
      <c r="H23" s="89" t="s">
        <v>2908</v>
      </c>
    </row>
    <row r="24" spans="1:8" ht="15">
      <c r="A24" s="107"/>
      <c r="B24" s="102"/>
      <c r="C24" s="102"/>
      <c r="D24" s="102"/>
      <c r="E24" s="102"/>
      <c r="F24" s="102"/>
      <c r="G24" s="102"/>
    </row>
    <row r="25" spans="1:8" ht="15.75">
      <c r="A25" s="104" t="s">
        <v>59</v>
      </c>
      <c r="B25" s="105" t="s">
        <v>3553</v>
      </c>
      <c r="C25" s="105" t="s">
        <v>4165</v>
      </c>
      <c r="D25" s="105" t="s">
        <v>4674</v>
      </c>
      <c r="E25" s="105" t="s">
        <v>4675</v>
      </c>
      <c r="F25" s="105" t="s">
        <v>5846</v>
      </c>
      <c r="G25" s="105" t="s">
        <v>6494</v>
      </c>
      <c r="H25" s="106" t="s">
        <v>6914</v>
      </c>
    </row>
    <row r="26" spans="1:8" ht="15">
      <c r="A26" s="107"/>
      <c r="B26" s="89" t="s">
        <v>2908</v>
      </c>
      <c r="C26" s="112">
        <v>3000000000</v>
      </c>
      <c r="D26" s="89" t="s">
        <v>2908</v>
      </c>
      <c r="E26" s="115">
        <f>([50]Questionnaire!C61)</f>
        <v>3000000000</v>
      </c>
      <c r="F26" s="89" t="s">
        <v>2908</v>
      </c>
      <c r="G26" s="113">
        <v>3000000000</v>
      </c>
      <c r="H26" s="874">
        <v>1450000000</v>
      </c>
    </row>
    <row r="27" spans="1:8" ht="15">
      <c r="A27" s="107"/>
      <c r="B27" s="102"/>
      <c r="C27" s="102"/>
      <c r="D27" s="102"/>
      <c r="E27" s="113"/>
      <c r="F27" s="89"/>
      <c r="G27" s="102"/>
    </row>
    <row r="28" spans="1:8" ht="15">
      <c r="A28" s="107"/>
      <c r="B28" s="102"/>
      <c r="C28" s="102"/>
      <c r="D28" s="102"/>
      <c r="E28" s="102"/>
      <c r="F28" s="102"/>
      <c r="G28" s="102"/>
    </row>
    <row r="29" spans="1:8" ht="15.75">
      <c r="A29" s="104" t="s">
        <v>60</v>
      </c>
      <c r="B29" s="105" t="s">
        <v>3553</v>
      </c>
      <c r="C29" s="105" t="s">
        <v>4165</v>
      </c>
      <c r="D29" s="105" t="s">
        <v>4674</v>
      </c>
      <c r="E29" s="105" t="s">
        <v>4675</v>
      </c>
      <c r="F29" s="105" t="s">
        <v>5846</v>
      </c>
      <c r="G29" s="105" t="s">
        <v>6494</v>
      </c>
      <c r="H29" s="106" t="s">
        <v>6914</v>
      </c>
    </row>
    <row r="30" spans="1:8" ht="15.75">
      <c r="A30" s="107" t="s">
        <v>2284</v>
      </c>
      <c r="B30" s="116">
        <v>0</v>
      </c>
      <c r="C30" s="116">
        <v>1267450000</v>
      </c>
      <c r="D30" s="116">
        <v>0</v>
      </c>
      <c r="E30" s="117">
        <f>([50]Questionnaire!C89)</f>
        <v>1326073788</v>
      </c>
      <c r="F30" s="89" t="s">
        <v>1530</v>
      </c>
      <c r="G30" s="118">
        <v>1349588923</v>
      </c>
      <c r="H30" s="89" t="s">
        <v>1530</v>
      </c>
    </row>
    <row r="31" spans="1:8" ht="15">
      <c r="A31" s="107" t="s">
        <v>61</v>
      </c>
      <c r="B31" s="89" t="s">
        <v>2908</v>
      </c>
      <c r="C31" s="119">
        <v>0.62</v>
      </c>
      <c r="D31" s="89" t="s">
        <v>2908</v>
      </c>
      <c r="E31" s="110">
        <f>([50]Questionnaire!C80)</f>
        <v>0.6</v>
      </c>
      <c r="F31" s="89" t="s">
        <v>2908</v>
      </c>
      <c r="G31" s="119">
        <v>0.55000000000000004</v>
      </c>
      <c r="H31" s="89" t="s">
        <v>2908</v>
      </c>
    </row>
    <row r="32" spans="1:8" ht="15">
      <c r="A32" s="107" t="s">
        <v>62</v>
      </c>
      <c r="B32" s="89" t="s">
        <v>2908</v>
      </c>
      <c r="C32" s="119">
        <v>0.38</v>
      </c>
      <c r="D32" s="89" t="s">
        <v>2908</v>
      </c>
      <c r="E32" s="110">
        <f>([50]Questionnaire!C81)</f>
        <v>0.4</v>
      </c>
      <c r="F32" s="89" t="s">
        <v>2908</v>
      </c>
      <c r="G32" s="119">
        <v>0.45</v>
      </c>
      <c r="H32" s="89" t="s">
        <v>2908</v>
      </c>
    </row>
    <row r="33" spans="1:16" ht="15">
      <c r="A33" s="107" t="s">
        <v>92</v>
      </c>
      <c r="B33" s="89" t="s">
        <v>2908</v>
      </c>
      <c r="C33" s="119">
        <v>0.05</v>
      </c>
      <c r="D33" s="89" t="s">
        <v>2908</v>
      </c>
      <c r="E33" s="119">
        <f>([50]Questionnaire!C83)</f>
        <v>0.08</v>
      </c>
      <c r="F33" s="89" t="s">
        <v>2908</v>
      </c>
      <c r="G33" s="119">
        <v>0.08</v>
      </c>
      <c r="H33" s="89" t="s">
        <v>2908</v>
      </c>
    </row>
    <row r="34" spans="1:16" ht="15">
      <c r="A34" s="107" t="s">
        <v>93</v>
      </c>
      <c r="B34" s="89" t="s">
        <v>2908</v>
      </c>
      <c r="C34" s="119">
        <v>0.2</v>
      </c>
      <c r="D34" s="89" t="s">
        <v>2908</v>
      </c>
      <c r="E34" s="119">
        <f>([50]Questionnaire!C84)</f>
        <v>0.18</v>
      </c>
      <c r="F34" s="89" t="s">
        <v>2908</v>
      </c>
      <c r="G34" s="119">
        <v>0.17</v>
      </c>
      <c r="H34" s="89" t="s">
        <v>2908</v>
      </c>
    </row>
    <row r="35" spans="1:16" ht="15">
      <c r="A35" s="107" t="s">
        <v>63</v>
      </c>
      <c r="B35" s="89" t="s">
        <v>2908</v>
      </c>
      <c r="C35" s="119">
        <v>0.4</v>
      </c>
      <c r="D35" s="89" t="s">
        <v>2908</v>
      </c>
      <c r="E35" s="119">
        <f>([50]Questionnaire!C85)</f>
        <v>0.4</v>
      </c>
      <c r="F35" s="89" t="s">
        <v>2908</v>
      </c>
      <c r="G35" s="119">
        <v>0.46</v>
      </c>
      <c r="H35" s="89" t="s">
        <v>2908</v>
      </c>
    </row>
    <row r="36" spans="1:16" ht="15">
      <c r="A36" s="107" t="s">
        <v>64</v>
      </c>
      <c r="B36" s="89" t="s">
        <v>2908</v>
      </c>
      <c r="C36" s="119">
        <v>0.24</v>
      </c>
      <c r="D36" s="89" t="s">
        <v>2908</v>
      </c>
      <c r="E36" s="119">
        <f>([50]Questionnaire!C86)</f>
        <v>0.24</v>
      </c>
      <c r="F36" s="89" t="s">
        <v>2908</v>
      </c>
      <c r="G36" s="119">
        <v>0.2</v>
      </c>
      <c r="H36" s="89" t="s">
        <v>2908</v>
      </c>
    </row>
    <row r="37" spans="1:16" ht="15">
      <c r="A37" s="107" t="s">
        <v>703</v>
      </c>
      <c r="B37" s="89" t="s">
        <v>2908</v>
      </c>
      <c r="C37" s="119">
        <v>0.11</v>
      </c>
      <c r="D37" s="89" t="s">
        <v>2908</v>
      </c>
      <c r="E37" s="119">
        <f>([50]Questionnaire!C87)</f>
        <v>0.1</v>
      </c>
      <c r="F37" s="89" t="s">
        <v>2908</v>
      </c>
      <c r="G37" s="119">
        <v>0.09</v>
      </c>
      <c r="H37" s="89" t="s">
        <v>2908</v>
      </c>
    </row>
    <row r="38" spans="1:16" ht="15">
      <c r="A38" s="107"/>
      <c r="B38" s="102"/>
      <c r="C38" s="102"/>
      <c r="D38" s="102"/>
      <c r="E38" s="119"/>
      <c r="F38" s="119"/>
      <c r="G38" s="102"/>
    </row>
    <row r="39" spans="1:16" ht="31.5">
      <c r="A39" s="104" t="s">
        <v>67</v>
      </c>
      <c r="B39" s="105" t="s">
        <v>3553</v>
      </c>
      <c r="C39" s="105" t="s">
        <v>4165</v>
      </c>
      <c r="D39" s="105" t="s">
        <v>4674</v>
      </c>
      <c r="E39" s="105" t="s">
        <v>4675</v>
      </c>
      <c r="F39" s="105" t="s">
        <v>5846</v>
      </c>
      <c r="G39" s="105" t="s">
        <v>6494</v>
      </c>
      <c r="H39" s="106" t="s">
        <v>6914</v>
      </c>
    </row>
    <row r="40" spans="1:16" ht="15">
      <c r="A40" s="107"/>
      <c r="B40" s="89" t="s">
        <v>2908</v>
      </c>
      <c r="C40" s="102" t="s">
        <v>121</v>
      </c>
      <c r="D40" s="89" t="s">
        <v>2908</v>
      </c>
      <c r="E40" s="102" t="str">
        <f>([50]Questionnaire!B95)</f>
        <v>Less than 5 times per year</v>
      </c>
      <c r="F40" s="89" t="s">
        <v>2908</v>
      </c>
      <c r="G40" s="102" t="s">
        <v>113</v>
      </c>
      <c r="H40" s="89" t="s">
        <v>2908</v>
      </c>
    </row>
    <row r="41" spans="1:16" ht="15">
      <c r="A41" s="107"/>
      <c r="B41" s="102"/>
      <c r="C41" s="102"/>
      <c r="D41" s="102"/>
      <c r="E41" s="102"/>
      <c r="F41" s="102"/>
      <c r="G41" s="102"/>
    </row>
    <row r="42" spans="1:16" ht="15">
      <c r="A42" s="107"/>
      <c r="B42" s="102"/>
      <c r="C42" s="102"/>
      <c r="D42" s="102"/>
      <c r="E42" s="102"/>
      <c r="F42" s="102"/>
      <c r="G42" s="102"/>
    </row>
    <row r="43" spans="1:16" ht="15.75">
      <c r="A43" s="104" t="s">
        <v>94</v>
      </c>
      <c r="B43" s="105" t="s">
        <v>3553</v>
      </c>
      <c r="C43" s="105" t="s">
        <v>4165</v>
      </c>
      <c r="D43" s="105" t="s">
        <v>4674</v>
      </c>
      <c r="E43" s="105" t="s">
        <v>4675</v>
      </c>
      <c r="F43" s="105" t="s">
        <v>5846</v>
      </c>
      <c r="G43" s="105" t="s">
        <v>6494</v>
      </c>
      <c r="H43" s="106" t="s">
        <v>6914</v>
      </c>
    </row>
    <row r="44" spans="1:16" ht="30">
      <c r="A44" s="107" t="s">
        <v>66</v>
      </c>
      <c r="B44" s="89" t="s">
        <v>2908</v>
      </c>
      <c r="C44" s="119" t="s">
        <v>4313</v>
      </c>
      <c r="D44" s="89" t="s">
        <v>2908</v>
      </c>
      <c r="E44" s="120">
        <v>0.01</v>
      </c>
      <c r="F44" s="89" t="s">
        <v>2908</v>
      </c>
      <c r="G44" s="120">
        <v>0.01</v>
      </c>
      <c r="H44" s="875">
        <v>1.6E-2</v>
      </c>
    </row>
    <row r="45" spans="1:16" ht="15">
      <c r="A45" s="612"/>
      <c r="B45" s="121"/>
      <c r="C45" s="121"/>
      <c r="D45" s="121"/>
      <c r="E45" s="102"/>
      <c r="F45" s="102"/>
      <c r="G45" s="102"/>
    </row>
    <row r="46" spans="1:16" ht="15">
      <c r="A46" s="612"/>
      <c r="B46" s="102"/>
      <c r="C46" s="102"/>
      <c r="D46" s="102"/>
      <c r="E46" s="102"/>
      <c r="F46" s="102"/>
      <c r="G46" s="102"/>
    </row>
    <row r="47" spans="1:16" ht="15">
      <c r="A47" s="612"/>
      <c r="B47" s="102"/>
      <c r="C47" s="102"/>
      <c r="D47" s="102"/>
      <c r="E47" s="102"/>
      <c r="F47" s="102"/>
      <c r="G47" s="102"/>
    </row>
    <row r="48" spans="1:16" ht="31.5">
      <c r="A48" s="104" t="s">
        <v>2288</v>
      </c>
      <c r="B48" s="105" t="s">
        <v>3997</v>
      </c>
      <c r="C48" s="105" t="s">
        <v>3556</v>
      </c>
      <c r="D48" s="105" t="s">
        <v>4314</v>
      </c>
      <c r="E48" s="105" t="s">
        <v>4168</v>
      </c>
      <c r="F48" s="105" t="s">
        <v>5826</v>
      </c>
      <c r="G48" s="105" t="s">
        <v>5169</v>
      </c>
      <c r="H48" s="105" t="s">
        <v>5827</v>
      </c>
      <c r="I48" s="105" t="s">
        <v>5218</v>
      </c>
      <c r="J48" s="105" t="s">
        <v>5846</v>
      </c>
      <c r="K48" s="105" t="s">
        <v>5846</v>
      </c>
      <c r="L48" s="104" t="s">
        <v>2288</v>
      </c>
      <c r="M48" s="104" t="s">
        <v>6494</v>
      </c>
      <c r="N48" s="104" t="s">
        <v>6494</v>
      </c>
      <c r="O48" s="850" t="s">
        <v>6914</v>
      </c>
      <c r="P48" s="876" t="s">
        <v>6914</v>
      </c>
    </row>
    <row r="49" spans="1:16" ht="15.75">
      <c r="A49" s="107" t="s">
        <v>46</v>
      </c>
      <c r="B49" s="109">
        <v>150000000</v>
      </c>
      <c r="C49" s="877">
        <v>2502460.7530738558</v>
      </c>
      <c r="D49" s="109">
        <v>300000000</v>
      </c>
      <c r="E49" s="878">
        <v>4866969.5003244644</v>
      </c>
      <c r="F49" s="109">
        <v>180000000</v>
      </c>
      <c r="G49" s="108">
        <v>2703393</v>
      </c>
      <c r="H49" s="879">
        <f>([50]Questionnaire!C107)</f>
        <v>320000000</v>
      </c>
      <c r="I49" s="854">
        <f>([50]Questionnaire!D107)</f>
        <v>4800000</v>
      </c>
      <c r="J49" s="879">
        <v>500000000</v>
      </c>
      <c r="K49" s="854">
        <v>7500000</v>
      </c>
      <c r="L49" s="379" t="s">
        <v>6496</v>
      </c>
      <c r="M49" s="879">
        <v>830000000</v>
      </c>
      <c r="N49" s="854">
        <v>13280000</v>
      </c>
      <c r="O49" s="879">
        <v>350000000</v>
      </c>
      <c r="P49" s="854">
        <v>5250000</v>
      </c>
    </row>
    <row r="50" spans="1:16" ht="15.75">
      <c r="A50" s="107" t="s">
        <v>47</v>
      </c>
      <c r="B50" s="109">
        <v>150000000</v>
      </c>
      <c r="C50" s="877">
        <v>2502460.7530738558</v>
      </c>
      <c r="D50" s="109">
        <v>300000000</v>
      </c>
      <c r="E50" s="878">
        <v>4866969.5003244644</v>
      </c>
      <c r="F50" s="109">
        <v>180000000</v>
      </c>
      <c r="G50" s="108">
        <v>2703393</v>
      </c>
      <c r="H50" s="879">
        <f>([50]Questionnaire!C108)</f>
        <v>320000000</v>
      </c>
      <c r="I50" s="854">
        <f>([50]Questionnaire!D108)</f>
        <v>4800000</v>
      </c>
      <c r="J50" s="879">
        <v>500000000</v>
      </c>
      <c r="K50" s="854">
        <v>7500000</v>
      </c>
      <c r="L50" s="379" t="s">
        <v>6497</v>
      </c>
      <c r="M50" s="879">
        <v>920000000</v>
      </c>
      <c r="N50" s="854">
        <v>14720000</v>
      </c>
      <c r="O50" s="879">
        <v>250000000</v>
      </c>
      <c r="P50" s="854">
        <v>3750000</v>
      </c>
    </row>
    <row r="51" spans="1:16" ht="15.75">
      <c r="A51" s="107" t="s">
        <v>48</v>
      </c>
      <c r="B51" s="109">
        <v>0</v>
      </c>
      <c r="C51" s="877">
        <v>0</v>
      </c>
      <c r="D51" s="109">
        <v>0</v>
      </c>
      <c r="E51" s="878">
        <v>0</v>
      </c>
      <c r="F51" s="109">
        <v>0</v>
      </c>
      <c r="G51" s="108">
        <v>0</v>
      </c>
      <c r="H51" s="879"/>
      <c r="I51" s="854"/>
      <c r="J51" s="879"/>
      <c r="K51" s="854"/>
      <c r="L51" s="380" t="s">
        <v>6498</v>
      </c>
      <c r="M51" s="879">
        <v>200000000</v>
      </c>
      <c r="N51" s="854">
        <v>3200000</v>
      </c>
      <c r="O51" s="879">
        <v>100000000</v>
      </c>
      <c r="P51" s="854">
        <v>1500000</v>
      </c>
    </row>
    <row r="52" spans="1:16" ht="15.75">
      <c r="A52" s="107" t="s">
        <v>50</v>
      </c>
      <c r="B52" s="109">
        <v>50000000</v>
      </c>
      <c r="C52" s="877">
        <v>834153.584357952</v>
      </c>
      <c r="D52" s="109">
        <v>50000000</v>
      </c>
      <c r="E52" s="878">
        <v>811161.58338741073</v>
      </c>
      <c r="F52" s="109">
        <v>35000000</v>
      </c>
      <c r="G52" s="108">
        <v>525660</v>
      </c>
      <c r="H52" s="879">
        <f>([50]Questionnaire!C111)</f>
        <v>40000000</v>
      </c>
      <c r="I52" s="854">
        <f>([50]Questionnaire!D111)</f>
        <v>600000</v>
      </c>
      <c r="J52" s="879">
        <v>250000000</v>
      </c>
      <c r="K52" s="854">
        <v>3750000</v>
      </c>
      <c r="L52" s="379" t="s">
        <v>6499</v>
      </c>
      <c r="M52" s="879">
        <v>100000000</v>
      </c>
      <c r="N52" s="854">
        <v>1600000</v>
      </c>
      <c r="O52" s="879">
        <v>50000000</v>
      </c>
      <c r="P52" s="854">
        <v>750000</v>
      </c>
    </row>
    <row r="53" spans="1:16" ht="15.75">
      <c r="A53" s="107" t="s">
        <v>51</v>
      </c>
      <c r="B53" s="109">
        <v>0</v>
      </c>
      <c r="C53" s="877">
        <v>0</v>
      </c>
      <c r="D53" s="109">
        <v>0</v>
      </c>
      <c r="E53" s="878">
        <v>0</v>
      </c>
      <c r="F53" s="109">
        <v>0</v>
      </c>
      <c r="G53" s="108">
        <v>0</v>
      </c>
      <c r="H53" s="879" t="s">
        <v>1530</v>
      </c>
      <c r="I53" s="854" t="s">
        <v>1530</v>
      </c>
      <c r="J53" s="879"/>
      <c r="K53" s="854"/>
      <c r="L53" s="379" t="s">
        <v>6500</v>
      </c>
      <c r="M53" s="879">
        <v>200000000</v>
      </c>
      <c r="N53" s="854">
        <v>3200000</v>
      </c>
      <c r="O53" s="879">
        <v>40000000</v>
      </c>
      <c r="P53" s="854">
        <v>600000</v>
      </c>
    </row>
    <row r="54" spans="1:16" ht="15.75">
      <c r="A54" s="107" t="s">
        <v>5210</v>
      </c>
      <c r="B54" s="109"/>
      <c r="C54" s="877"/>
      <c r="D54" s="109"/>
      <c r="E54" s="878"/>
      <c r="F54" s="109"/>
      <c r="G54" s="108"/>
      <c r="H54" s="879">
        <f>([50]Questionnaire!C109)</f>
        <v>0</v>
      </c>
      <c r="I54" s="854">
        <f>([50]Questionnaire!D109)</f>
        <v>0</v>
      </c>
      <c r="J54" s="879">
        <v>100000000</v>
      </c>
      <c r="K54" s="854">
        <v>1500000</v>
      </c>
      <c r="L54" s="379" t="s">
        <v>6501</v>
      </c>
      <c r="M54" s="879">
        <v>639000000</v>
      </c>
      <c r="N54" s="854">
        <v>10224000</v>
      </c>
      <c r="O54" s="879">
        <v>350000000</v>
      </c>
      <c r="P54" s="854">
        <v>5250000</v>
      </c>
    </row>
    <row r="55" spans="1:16" ht="15.75">
      <c r="A55" s="107" t="s">
        <v>5211</v>
      </c>
      <c r="B55" s="109" t="s">
        <v>1530</v>
      </c>
      <c r="C55" s="877" t="s">
        <v>1530</v>
      </c>
      <c r="D55" s="109" t="s">
        <v>1530</v>
      </c>
      <c r="E55" s="878" t="s">
        <v>1530</v>
      </c>
      <c r="F55" s="109" t="s">
        <v>1530</v>
      </c>
      <c r="G55" s="108" t="s">
        <v>1530</v>
      </c>
      <c r="H55" s="879">
        <f>([50]Questionnaire!C110)</f>
        <v>0</v>
      </c>
      <c r="I55" s="854">
        <f>([50]Questionnaire!D110)</f>
        <v>0</v>
      </c>
      <c r="J55" s="879">
        <v>100000000</v>
      </c>
      <c r="K55" s="854">
        <v>1500000</v>
      </c>
      <c r="L55" s="379"/>
      <c r="M55" s="879"/>
      <c r="N55" s="854"/>
      <c r="O55" s="836"/>
      <c r="P55" s="649"/>
    </row>
    <row r="56" spans="1:16" ht="15.75">
      <c r="A56" s="107" t="s">
        <v>49</v>
      </c>
      <c r="B56" s="109">
        <v>500000000</v>
      </c>
      <c r="C56" s="877">
        <v>8341535.8435795195</v>
      </c>
      <c r="D56" s="109">
        <v>0</v>
      </c>
      <c r="E56" s="878">
        <v>0</v>
      </c>
      <c r="F56" s="109">
        <v>0</v>
      </c>
      <c r="G56" s="108">
        <v>0</v>
      </c>
      <c r="H56" s="879">
        <f>([50]Questionnaire!C112)</f>
        <v>0</v>
      </c>
      <c r="I56" s="854">
        <f>([50]Questionnaire!D112)</f>
        <v>0</v>
      </c>
      <c r="J56" s="879">
        <v>1750000000</v>
      </c>
      <c r="K56" s="854">
        <v>26250000</v>
      </c>
      <c r="L56" s="379"/>
      <c r="M56" s="879"/>
      <c r="N56" s="854"/>
      <c r="O56" s="836"/>
      <c r="P56" s="649"/>
    </row>
    <row r="57" spans="1:16" ht="15.75">
      <c r="A57" s="107" t="s">
        <v>479</v>
      </c>
      <c r="B57" s="109">
        <v>250000000</v>
      </c>
      <c r="C57" s="877">
        <v>4170767.9217897598</v>
      </c>
      <c r="D57" s="109">
        <v>650000000</v>
      </c>
      <c r="E57" s="878">
        <v>10545100.584036339</v>
      </c>
      <c r="F57" s="109">
        <v>395000000</v>
      </c>
      <c r="G57" s="108">
        <v>5932445</v>
      </c>
      <c r="H57" s="879">
        <f>SUM('[50]Tracking Data'!H49:H56)</f>
        <v>680000000</v>
      </c>
      <c r="I57" s="854">
        <f>SUM(I49:I56)</f>
        <v>10200000</v>
      </c>
      <c r="J57" s="879">
        <f>SUM(J49:J56)</f>
        <v>3200000000</v>
      </c>
      <c r="K57" s="854">
        <f>SUM(K49:K56)</f>
        <v>48000000</v>
      </c>
      <c r="L57" s="379" t="s">
        <v>479</v>
      </c>
      <c r="M57" s="879">
        <v>2889000000</v>
      </c>
      <c r="N57" s="854">
        <v>46224000</v>
      </c>
      <c r="O57" s="880">
        <v>1140000000</v>
      </c>
      <c r="P57" s="854">
        <v>17100000</v>
      </c>
    </row>
    <row r="58" spans="1:16" ht="15">
      <c r="A58" s="612"/>
      <c r="B58" s="121"/>
      <c r="C58" s="121"/>
      <c r="D58" s="121"/>
      <c r="E58" s="121"/>
      <c r="F58" s="121"/>
      <c r="G58" s="102"/>
      <c r="H58"/>
      <c r="I58"/>
    </row>
    <row r="59" spans="1:16" ht="15.75">
      <c r="A59" s="104"/>
      <c r="B59" s="1475" t="s">
        <v>3553</v>
      </c>
      <c r="C59" s="1475"/>
      <c r="D59" s="1475" t="s">
        <v>4165</v>
      </c>
      <c r="E59" s="1475"/>
      <c r="F59" s="1475" t="s">
        <v>4165</v>
      </c>
      <c r="G59" s="1475"/>
      <c r="H59" s="1475" t="s">
        <v>4675</v>
      </c>
      <c r="I59" s="1475"/>
      <c r="J59" s="1476" t="s">
        <v>5846</v>
      </c>
      <c r="K59" s="1477"/>
      <c r="L59" s="1476" t="s">
        <v>6494</v>
      </c>
      <c r="M59" s="1477"/>
      <c r="N59" s="1466" t="s">
        <v>6914</v>
      </c>
      <c r="O59" s="1467"/>
    </row>
    <row r="60" spans="1:16" ht="15.75">
      <c r="A60" s="104" t="s">
        <v>2326</v>
      </c>
      <c r="B60" s="776" t="s">
        <v>95</v>
      </c>
      <c r="C60" s="776" t="s">
        <v>96</v>
      </c>
      <c r="D60" s="776" t="s">
        <v>95</v>
      </c>
      <c r="E60" s="776" t="s">
        <v>96</v>
      </c>
      <c r="F60" s="776" t="s">
        <v>95</v>
      </c>
      <c r="G60" s="776" t="s">
        <v>96</v>
      </c>
      <c r="H60" s="776" t="s">
        <v>95</v>
      </c>
      <c r="I60" s="776" t="s">
        <v>96</v>
      </c>
      <c r="J60" s="881" t="s">
        <v>95</v>
      </c>
      <c r="K60" s="882" t="s">
        <v>96</v>
      </c>
      <c r="L60" s="881" t="s">
        <v>95</v>
      </c>
      <c r="M60" s="882" t="s">
        <v>96</v>
      </c>
      <c r="N60" s="855" t="s">
        <v>95</v>
      </c>
      <c r="O60" s="856" t="s">
        <v>96</v>
      </c>
    </row>
    <row r="61" spans="1:16" ht="15">
      <c r="A61" s="107" t="s">
        <v>2922</v>
      </c>
      <c r="B61" s="122" t="s">
        <v>312</v>
      </c>
      <c r="C61" s="883" t="s">
        <v>3845</v>
      </c>
      <c r="D61" s="612" t="s">
        <v>544</v>
      </c>
      <c r="E61" s="884" t="s">
        <v>533</v>
      </c>
      <c r="F61" s="122" t="s">
        <v>544</v>
      </c>
      <c r="G61" s="122" t="s">
        <v>533</v>
      </c>
      <c r="H61" s="860" t="str">
        <f>([50]Questionnaire!C139)</f>
        <v>Pepsi</v>
      </c>
      <c r="I61" s="615" t="str">
        <f>([50]Questionnaire!D139)</f>
        <v>Baverage</v>
      </c>
      <c r="J61" s="860" t="s">
        <v>544</v>
      </c>
      <c r="K61" s="861" t="s">
        <v>6018</v>
      </c>
      <c r="L61" s="860" t="str">
        <f>[51]Questionnaire!C140</f>
        <v>TVS Motors</v>
      </c>
      <c r="M61" s="861" t="str">
        <f>[51]Questionnaire!D140</f>
        <v>Auto</v>
      </c>
    </row>
    <row r="62" spans="1:16" ht="15">
      <c r="A62" s="107" t="s">
        <v>2923</v>
      </c>
      <c r="B62" s="122" t="s">
        <v>544</v>
      </c>
      <c r="C62" s="883" t="s">
        <v>3998</v>
      </c>
      <c r="D62" s="612" t="s">
        <v>3916</v>
      </c>
      <c r="E62" s="884" t="s">
        <v>4315</v>
      </c>
      <c r="F62" s="122" t="s">
        <v>3406</v>
      </c>
      <c r="G62" s="122" t="s">
        <v>533</v>
      </c>
      <c r="H62" s="860" t="str">
        <f>([50]Questionnaire!C140)</f>
        <v>Coke</v>
      </c>
      <c r="I62" s="615" t="str">
        <f>([50]Questionnaire!D140)</f>
        <v>Baverage</v>
      </c>
      <c r="J62" s="860" t="s">
        <v>3406</v>
      </c>
      <c r="K62" s="861" t="s">
        <v>6018</v>
      </c>
      <c r="L62" s="860" t="str">
        <f>[51]Questionnaire!C141</f>
        <v>health Spring</v>
      </c>
      <c r="M62" s="861" t="str">
        <f>[51]Questionnaire!D141</f>
        <v>health</v>
      </c>
    </row>
    <row r="63" spans="1:16" ht="15">
      <c r="A63" s="107" t="s">
        <v>2924</v>
      </c>
      <c r="B63" s="122" t="s">
        <v>3999</v>
      </c>
      <c r="C63" s="883" t="s">
        <v>3845</v>
      </c>
      <c r="D63" s="612" t="s">
        <v>4011</v>
      </c>
      <c r="E63" s="884" t="s">
        <v>3845</v>
      </c>
      <c r="F63" s="122" t="s">
        <v>3739</v>
      </c>
      <c r="G63" s="122" t="s">
        <v>3739</v>
      </c>
      <c r="H63" s="860" t="str">
        <f>([50]Questionnaire!C141)</f>
        <v>Syska LED</v>
      </c>
      <c r="I63" s="615" t="str">
        <f>([50]Questionnaire!D141)</f>
        <v xml:space="preserve">Lighting </v>
      </c>
      <c r="J63" s="860" t="s">
        <v>6019</v>
      </c>
      <c r="K63" s="861" t="s">
        <v>6020</v>
      </c>
      <c r="L63" s="860" t="s">
        <v>544</v>
      </c>
      <c r="M63" s="861" t="s">
        <v>6018</v>
      </c>
    </row>
    <row r="64" spans="1:16" ht="15">
      <c r="A64" s="107" t="s">
        <v>2925</v>
      </c>
      <c r="B64" s="122" t="s">
        <v>244</v>
      </c>
      <c r="C64" s="883" t="s">
        <v>387</v>
      </c>
      <c r="D64" s="612" t="s">
        <v>312</v>
      </c>
      <c r="E64" s="884" t="s">
        <v>3845</v>
      </c>
      <c r="F64" s="122" t="s">
        <v>4011</v>
      </c>
      <c r="G64" s="122" t="s">
        <v>3845</v>
      </c>
      <c r="H64" s="860" t="str">
        <f>([50]Questionnaire!C142)</f>
        <v>Syska Gadet Security</v>
      </c>
      <c r="I64" s="615" t="str">
        <f>([50]Questionnaire!D142)</f>
        <v xml:space="preserve">Mobile Insurance </v>
      </c>
      <c r="J64" s="860" t="s">
        <v>6021</v>
      </c>
      <c r="K64" s="861" t="s">
        <v>147</v>
      </c>
      <c r="L64" s="860" t="s">
        <v>3406</v>
      </c>
      <c r="M64" s="861" t="s">
        <v>6018</v>
      </c>
    </row>
    <row r="65" spans="1:13" ht="15">
      <c r="A65" s="107" t="s">
        <v>2926</v>
      </c>
      <c r="B65" s="122" t="s">
        <v>219</v>
      </c>
      <c r="C65" s="883" t="s">
        <v>387</v>
      </c>
      <c r="D65" s="612" t="s">
        <v>4316</v>
      </c>
      <c r="E65" s="884" t="s">
        <v>4317</v>
      </c>
      <c r="F65" s="122" t="s">
        <v>312</v>
      </c>
      <c r="G65" s="122" t="s">
        <v>3845</v>
      </c>
      <c r="H65" s="860" t="str">
        <f>([50]Questionnaire!C143)</f>
        <v>Television Channels</v>
      </c>
      <c r="I65" s="615" t="str">
        <f>([50]Questionnaire!D143)</f>
        <v>Boradcaster</v>
      </c>
      <c r="J65" s="860" t="s">
        <v>5833</v>
      </c>
      <c r="K65" s="861" t="s">
        <v>5838</v>
      </c>
      <c r="L65" s="860" t="s">
        <v>5602</v>
      </c>
      <c r="M65" s="861" t="s">
        <v>6693</v>
      </c>
    </row>
    <row r="66" spans="1:13" ht="15">
      <c r="A66" s="107" t="s">
        <v>2927</v>
      </c>
      <c r="B66" s="122" t="s">
        <v>3916</v>
      </c>
      <c r="C66" s="883" t="s">
        <v>1519</v>
      </c>
      <c r="D66" s="612" t="s">
        <v>4318</v>
      </c>
      <c r="E66" s="884" t="s">
        <v>4317</v>
      </c>
      <c r="F66" s="122" t="s">
        <v>4316</v>
      </c>
      <c r="G66" s="122" t="s">
        <v>4317</v>
      </c>
      <c r="H66" s="860" t="str">
        <f>([50]Questionnaire!C144)</f>
        <v>Manyawar</v>
      </c>
      <c r="I66" s="615" t="str">
        <f>([50]Questionnaire!D144)</f>
        <v>Garmets - Etenic Wear</v>
      </c>
      <c r="J66" s="860" t="s">
        <v>6022</v>
      </c>
      <c r="K66" s="861" t="s">
        <v>6023</v>
      </c>
      <c r="L66" s="860" t="s">
        <v>5661</v>
      </c>
      <c r="M66" s="861" t="s">
        <v>6694</v>
      </c>
    </row>
    <row r="67" spans="1:13" ht="15">
      <c r="A67" s="107" t="s">
        <v>2928</v>
      </c>
      <c r="B67" s="122" t="s">
        <v>4000</v>
      </c>
      <c r="C67" s="883" t="s">
        <v>1519</v>
      </c>
      <c r="D67" s="612" t="s">
        <v>3999</v>
      </c>
      <c r="E67" s="884" t="s">
        <v>3845</v>
      </c>
      <c r="F67" s="122" t="s">
        <v>4318</v>
      </c>
      <c r="G67" s="122" t="s">
        <v>4317</v>
      </c>
      <c r="H67" s="860" t="str">
        <f>([50]Questionnaire!C145)</f>
        <v>TVS</v>
      </c>
      <c r="I67" s="615" t="str">
        <f>([50]Questionnaire!D145)</f>
        <v xml:space="preserve">2 Wheeler </v>
      </c>
      <c r="J67" s="860" t="s">
        <v>6024</v>
      </c>
      <c r="K67" s="861" t="s">
        <v>318</v>
      </c>
      <c r="L67" s="860" t="s">
        <v>5833</v>
      </c>
      <c r="M67" s="861" t="s">
        <v>5838</v>
      </c>
    </row>
    <row r="68" spans="1:13" ht="15">
      <c r="A68" s="107" t="s">
        <v>2929</v>
      </c>
      <c r="B68" s="122" t="s">
        <v>4001</v>
      </c>
      <c r="C68" s="883" t="s">
        <v>1519</v>
      </c>
      <c r="D68" s="612" t="s">
        <v>4319</v>
      </c>
      <c r="E68" s="884" t="s">
        <v>4320</v>
      </c>
      <c r="F68" s="122" t="s">
        <v>5602</v>
      </c>
      <c r="G68" s="122" t="s">
        <v>5603</v>
      </c>
      <c r="H68" s="860" t="str">
        <f>([50]Questionnaire!C146)</f>
        <v>LIC</v>
      </c>
      <c r="I68" s="615" t="str">
        <f>([50]Questionnaire!D146)</f>
        <v xml:space="preserve">Life Insurance </v>
      </c>
      <c r="J68" s="860" t="s">
        <v>6025</v>
      </c>
      <c r="K68" s="861" t="s">
        <v>6026</v>
      </c>
      <c r="L68" s="860" t="s">
        <v>6695</v>
      </c>
      <c r="M68" s="861" t="s">
        <v>6696</v>
      </c>
    </row>
    <row r="69" spans="1:13" ht="15">
      <c r="A69" s="107" t="s">
        <v>2930</v>
      </c>
      <c r="B69" s="122" t="s">
        <v>4002</v>
      </c>
      <c r="C69" s="883" t="s">
        <v>4003</v>
      </c>
      <c r="D69" s="612" t="s">
        <v>4009</v>
      </c>
      <c r="E69" s="884" t="s">
        <v>399</v>
      </c>
      <c r="F69" s="122" t="s">
        <v>5604</v>
      </c>
      <c r="G69" s="122" t="s">
        <v>5605</v>
      </c>
      <c r="H69" s="860" t="str">
        <f>([50]Questionnaire!C147)</f>
        <v>SBI Life</v>
      </c>
      <c r="I69" s="615" t="str">
        <f>([50]Questionnaire!D147)</f>
        <v>Insurance</v>
      </c>
      <c r="J69" s="860" t="s">
        <v>5661</v>
      </c>
      <c r="K69" s="861" t="s">
        <v>6027</v>
      </c>
      <c r="L69" s="860" t="s">
        <v>5604</v>
      </c>
      <c r="M69" s="861" t="s">
        <v>6020</v>
      </c>
    </row>
    <row r="70" spans="1:13" ht="15">
      <c r="A70" s="107" t="s">
        <v>2931</v>
      </c>
      <c r="B70" s="122" t="s">
        <v>4004</v>
      </c>
      <c r="C70" s="883" t="s">
        <v>340</v>
      </c>
      <c r="D70" s="612" t="s">
        <v>3406</v>
      </c>
      <c r="E70" s="884" t="s">
        <v>533</v>
      </c>
      <c r="F70" s="122" t="s">
        <v>4009</v>
      </c>
      <c r="G70" s="122" t="s">
        <v>399</v>
      </c>
      <c r="H70" s="860" t="str">
        <f>([50]Questionnaire!C148)</f>
        <v>Vicco</v>
      </c>
      <c r="I70" s="615" t="str">
        <f>([50]Questionnaire!D148)</f>
        <v>Personal Care</v>
      </c>
      <c r="J70" s="860" t="s">
        <v>312</v>
      </c>
      <c r="K70" s="861" t="s">
        <v>6028</v>
      </c>
      <c r="L70" s="860" t="s">
        <v>5832</v>
      </c>
      <c r="M70" s="861" t="s">
        <v>6697</v>
      </c>
    </row>
    <row r="71" spans="1:13" ht="15">
      <c r="A71" s="107" t="s">
        <v>2986</v>
      </c>
      <c r="B71" s="122"/>
      <c r="C71" s="122"/>
      <c r="D71" s="612"/>
      <c r="E71" s="612"/>
      <c r="F71" s="122"/>
      <c r="G71" s="122"/>
      <c r="H71" s="615"/>
      <c r="I71" s="615"/>
      <c r="J71" s="860" t="s">
        <v>544</v>
      </c>
      <c r="K71" s="861" t="s">
        <v>322</v>
      </c>
      <c r="L71" s="860" t="s">
        <v>312</v>
      </c>
      <c r="M71" s="861" t="s">
        <v>3845</v>
      </c>
    </row>
    <row r="72" spans="1:13" ht="15">
      <c r="A72" s="107" t="s">
        <v>2987</v>
      </c>
      <c r="B72" s="122"/>
      <c r="C72" s="122"/>
      <c r="D72" s="612"/>
      <c r="E72" s="612"/>
      <c r="F72" s="122"/>
      <c r="G72" s="122"/>
      <c r="H72" s="615"/>
      <c r="I72" s="615"/>
      <c r="J72" s="860" t="s">
        <v>278</v>
      </c>
      <c r="K72" s="861" t="s">
        <v>6383</v>
      </c>
      <c r="L72" s="860" t="s">
        <v>6698</v>
      </c>
      <c r="M72" s="861" t="s">
        <v>318</v>
      </c>
    </row>
    <row r="73" spans="1:13" ht="15">
      <c r="A73" s="107" t="s">
        <v>2988</v>
      </c>
      <c r="B73" s="122"/>
      <c r="C73" s="122"/>
      <c r="D73" s="612"/>
      <c r="E73" s="612"/>
      <c r="F73" s="122"/>
      <c r="G73" s="122"/>
      <c r="H73" s="615"/>
      <c r="I73" s="615"/>
      <c r="J73" s="860" t="s">
        <v>6384</v>
      </c>
      <c r="K73" s="861" t="s">
        <v>2633</v>
      </c>
      <c r="L73" s="860"/>
      <c r="M73" s="861"/>
    </row>
    <row r="74" spans="1:13" ht="15">
      <c r="A74" s="107" t="s">
        <v>2989</v>
      </c>
      <c r="B74" s="122"/>
      <c r="C74" s="122"/>
      <c r="D74" s="612"/>
      <c r="E74" s="612"/>
      <c r="F74" s="122"/>
      <c r="G74" s="122"/>
      <c r="H74" s="615"/>
      <c r="I74" s="615"/>
      <c r="J74" s="860" t="s">
        <v>4322</v>
      </c>
      <c r="K74" s="861" t="s">
        <v>318</v>
      </c>
      <c r="L74" s="860"/>
      <c r="M74" s="861"/>
    </row>
    <row r="75" spans="1:13" ht="15">
      <c r="A75" s="107" t="s">
        <v>2990</v>
      </c>
      <c r="B75" s="122"/>
      <c r="C75" s="122"/>
      <c r="D75" s="612"/>
      <c r="E75" s="612"/>
      <c r="F75" s="122"/>
      <c r="G75" s="122"/>
      <c r="H75" s="615"/>
      <c r="I75" s="615"/>
      <c r="J75" s="860" t="s">
        <v>6385</v>
      </c>
      <c r="K75" s="861" t="s">
        <v>6386</v>
      </c>
      <c r="L75" s="860"/>
      <c r="M75" s="861"/>
    </row>
    <row r="76" spans="1:13" ht="15">
      <c r="A76" s="107" t="s">
        <v>2991</v>
      </c>
      <c r="B76" s="122"/>
      <c r="C76" s="122"/>
      <c r="D76" s="612"/>
      <c r="E76" s="612"/>
      <c r="F76" s="122"/>
      <c r="G76" s="122"/>
      <c r="H76" s="615"/>
      <c r="I76" s="615"/>
      <c r="J76" s="860" t="s">
        <v>6387</v>
      </c>
      <c r="K76" s="861" t="s">
        <v>322</v>
      </c>
      <c r="L76" s="860"/>
      <c r="M76" s="861"/>
    </row>
    <row r="77" spans="1:13" ht="15">
      <c r="A77" s="107" t="s">
        <v>2992</v>
      </c>
      <c r="B77" s="122"/>
      <c r="C77" s="122"/>
      <c r="D77" s="612"/>
      <c r="E77" s="612"/>
      <c r="F77" s="122"/>
      <c r="G77" s="122"/>
      <c r="H77" s="615"/>
      <c r="I77" s="615"/>
      <c r="J77" s="860" t="s">
        <v>6388</v>
      </c>
      <c r="K77" s="861" t="s">
        <v>6389</v>
      </c>
      <c r="L77" s="860"/>
      <c r="M77" s="861"/>
    </row>
    <row r="78" spans="1:13" ht="15">
      <c r="A78" s="107" t="s">
        <v>2993</v>
      </c>
      <c r="B78" s="122"/>
      <c r="C78" s="122"/>
      <c r="D78" s="612"/>
      <c r="E78" s="612"/>
      <c r="F78" s="122"/>
      <c r="G78" s="122"/>
      <c r="H78" s="615"/>
      <c r="I78" s="615"/>
      <c r="J78" s="860" t="s">
        <v>6390</v>
      </c>
      <c r="K78" s="861" t="s">
        <v>6389</v>
      </c>
      <c r="L78" s="860"/>
      <c r="M78" s="861"/>
    </row>
    <row r="79" spans="1:13" ht="15">
      <c r="A79" s="107" t="s">
        <v>2994</v>
      </c>
      <c r="B79" s="122"/>
      <c r="C79" s="122"/>
      <c r="D79" s="612"/>
      <c r="E79" s="612"/>
      <c r="F79" s="122"/>
      <c r="G79" s="122"/>
      <c r="H79" s="615"/>
      <c r="I79" s="615"/>
      <c r="J79" s="860" t="s">
        <v>312</v>
      </c>
      <c r="K79" s="861" t="s">
        <v>283</v>
      </c>
      <c r="L79" s="860"/>
      <c r="M79" s="861"/>
    </row>
    <row r="80" spans="1:13" ht="15">
      <c r="A80" s="107" t="s">
        <v>2995</v>
      </c>
      <c r="B80" s="122"/>
      <c r="C80" s="122"/>
      <c r="D80" s="612"/>
      <c r="E80" s="612"/>
      <c r="F80" s="122"/>
      <c r="G80" s="122"/>
      <c r="H80" s="615"/>
      <c r="I80" s="615"/>
      <c r="J80" s="860" t="s">
        <v>4009</v>
      </c>
      <c r="K80" s="861" t="s">
        <v>399</v>
      </c>
      <c r="L80" s="860"/>
      <c r="M80" s="861"/>
    </row>
    <row r="81" spans="1:15" ht="15">
      <c r="A81" s="612"/>
      <c r="B81" s="123"/>
      <c r="C81" s="123"/>
      <c r="D81" s="102"/>
      <c r="E81" s="102"/>
      <c r="F81" s="102"/>
      <c r="G81" s="102"/>
      <c r="H81"/>
      <c r="I81"/>
      <c r="K81"/>
      <c r="M81"/>
    </row>
    <row r="82" spans="1:15" ht="15.75">
      <c r="A82" s="104"/>
      <c r="B82" s="1475" t="s">
        <v>3553</v>
      </c>
      <c r="C82" s="1475"/>
      <c r="D82" s="1475" t="s">
        <v>4165</v>
      </c>
      <c r="E82" s="1475"/>
      <c r="F82" s="1475" t="s">
        <v>4165</v>
      </c>
      <c r="G82" s="1475"/>
      <c r="H82" s="1475" t="s">
        <v>4675</v>
      </c>
      <c r="I82" s="1475"/>
      <c r="J82" s="1476" t="s">
        <v>5846</v>
      </c>
      <c r="K82" s="1477"/>
      <c r="L82" s="1476" t="s">
        <v>6494</v>
      </c>
      <c r="M82" s="1477"/>
      <c r="N82" s="1466" t="s">
        <v>6914</v>
      </c>
      <c r="O82" s="1467"/>
    </row>
    <row r="83" spans="1:15" ht="15.75">
      <c r="A83" s="104" t="s">
        <v>68</v>
      </c>
      <c r="B83" s="776" t="s">
        <v>95</v>
      </c>
      <c r="C83" s="776" t="s">
        <v>96</v>
      </c>
      <c r="D83" s="776" t="s">
        <v>95</v>
      </c>
      <c r="E83" s="776" t="s">
        <v>96</v>
      </c>
      <c r="F83" s="776" t="s">
        <v>95</v>
      </c>
      <c r="G83" s="776" t="s">
        <v>96</v>
      </c>
      <c r="H83" s="776" t="s">
        <v>95</v>
      </c>
      <c r="I83" s="776" t="s">
        <v>96</v>
      </c>
      <c r="J83" s="881" t="s">
        <v>95</v>
      </c>
      <c r="K83" s="882" t="s">
        <v>96</v>
      </c>
      <c r="L83" s="881" t="s">
        <v>95</v>
      </c>
      <c r="M83" s="882" t="s">
        <v>96</v>
      </c>
      <c r="N83" s="855" t="s">
        <v>95</v>
      </c>
      <c r="O83" s="856" t="s">
        <v>96</v>
      </c>
    </row>
    <row r="84" spans="1:15" ht="15">
      <c r="A84" s="107" t="s">
        <v>2922</v>
      </c>
      <c r="B84" s="612" t="s">
        <v>4005</v>
      </c>
      <c r="C84" s="884" t="s">
        <v>3998</v>
      </c>
      <c r="D84" s="612" t="s">
        <v>544</v>
      </c>
      <c r="E84" s="884" t="s">
        <v>358</v>
      </c>
      <c r="F84" s="122" t="s">
        <v>5604</v>
      </c>
      <c r="G84" s="122" t="s">
        <v>5660</v>
      </c>
      <c r="H84" s="860" t="str">
        <f>([50]Questionnaire!C162)</f>
        <v>Manyawar</v>
      </c>
      <c r="I84" s="861" t="str">
        <f>([50]Questionnaire!D162)</f>
        <v>Apperal</v>
      </c>
      <c r="J84" s="860" t="s">
        <v>5661</v>
      </c>
      <c r="K84" s="861" t="s">
        <v>6029</v>
      </c>
      <c r="L84" s="860" t="str">
        <f>[51]Questionnaire!C157</f>
        <v>PepsiCo</v>
      </c>
      <c r="M84" s="861" t="str">
        <f>[51]Questionnaire!D157</f>
        <v>Beverage</v>
      </c>
      <c r="N84" s="543" t="s">
        <v>1093</v>
      </c>
      <c r="O84" s="543" t="s">
        <v>6395</v>
      </c>
    </row>
    <row r="85" spans="1:15" ht="15">
      <c r="A85" s="107" t="s">
        <v>2923</v>
      </c>
      <c r="B85" s="122" t="s">
        <v>4006</v>
      </c>
      <c r="C85" s="883" t="s">
        <v>1289</v>
      </c>
      <c r="D85" s="612" t="s">
        <v>4006</v>
      </c>
      <c r="E85" s="884" t="s">
        <v>2224</v>
      </c>
      <c r="F85" s="122" t="s">
        <v>5661</v>
      </c>
      <c r="G85" s="122" t="s">
        <v>5828</v>
      </c>
      <c r="H85" s="860" t="str">
        <f>([50]Questionnaire!C163)</f>
        <v>Syska LED</v>
      </c>
      <c r="I85" s="861" t="str">
        <f>([50]Questionnaire!D163)</f>
        <v>Lighting</v>
      </c>
      <c r="J85" s="860" t="s">
        <v>5604</v>
      </c>
      <c r="K85" s="861" t="s">
        <v>5835</v>
      </c>
      <c r="L85" s="860" t="str">
        <f>[51]Questionnaire!C158</f>
        <v>Vodafone</v>
      </c>
      <c r="M85" s="861" t="str">
        <f>[51]Questionnaire!D158</f>
        <v>Telecom</v>
      </c>
      <c r="N85" s="543" t="s">
        <v>544</v>
      </c>
      <c r="O85" s="543" t="s">
        <v>533</v>
      </c>
    </row>
    <row r="86" spans="1:15" ht="30">
      <c r="A86" s="107" t="s">
        <v>2924</v>
      </c>
      <c r="B86" s="122" t="s">
        <v>4007</v>
      </c>
      <c r="C86" s="883" t="s">
        <v>4008</v>
      </c>
      <c r="D86" s="612" t="s">
        <v>4321</v>
      </c>
      <c r="E86" s="884" t="s">
        <v>399</v>
      </c>
      <c r="F86" s="122" t="s">
        <v>5662</v>
      </c>
      <c r="G86" s="122" t="s">
        <v>340</v>
      </c>
      <c r="H86" s="860" t="str">
        <f>([50]Questionnaire!C164)</f>
        <v>Syska Gadget Secure</v>
      </c>
      <c r="I86" s="861" t="str">
        <f>([50]Questionnaire!D164)</f>
        <v>Mobile Insurance</v>
      </c>
      <c r="J86" s="860" t="s">
        <v>5841</v>
      </c>
      <c r="K86" s="861" t="s">
        <v>5836</v>
      </c>
      <c r="L86" s="860" t="str">
        <f>[51]Questionnaire!C159</f>
        <v>TATA SKY</v>
      </c>
      <c r="M86" s="861" t="str">
        <f>[51]Questionnaire!D159</f>
        <v>DTH</v>
      </c>
      <c r="N86" s="543" t="s">
        <v>7004</v>
      </c>
      <c r="O86" s="543" t="s">
        <v>6823</v>
      </c>
    </row>
    <row r="87" spans="1:15" ht="30">
      <c r="A87" s="107" t="s">
        <v>2925</v>
      </c>
      <c r="B87" s="122" t="s">
        <v>4009</v>
      </c>
      <c r="C87" s="883" t="s">
        <v>399</v>
      </c>
      <c r="D87" s="612" t="s">
        <v>4322</v>
      </c>
      <c r="E87" s="884" t="s">
        <v>4323</v>
      </c>
      <c r="F87" s="122" t="s">
        <v>5663</v>
      </c>
      <c r="G87" s="122" t="s">
        <v>5664</v>
      </c>
      <c r="H87" s="860" t="str">
        <f>([50]Questionnaire!C165)</f>
        <v>Vicco</v>
      </c>
      <c r="I87" s="861" t="str">
        <f>([50]Questionnaire!D165)</f>
        <v>Personal Care</v>
      </c>
      <c r="J87" s="860" t="s">
        <v>6030</v>
      </c>
      <c r="K87" s="861" t="s">
        <v>6031</v>
      </c>
      <c r="L87" s="860" t="str">
        <f>[51]Questionnaire!C160</f>
        <v>LIC</v>
      </c>
      <c r="M87" s="861" t="str">
        <f>[51]Questionnaire!D160</f>
        <v>Insurance</v>
      </c>
      <c r="N87" s="543" t="s">
        <v>7005</v>
      </c>
      <c r="O87" s="543" t="s">
        <v>7006</v>
      </c>
    </row>
    <row r="88" spans="1:15" ht="15">
      <c r="A88" s="107" t="s">
        <v>2926</v>
      </c>
      <c r="B88" s="122" t="s">
        <v>4010</v>
      </c>
      <c r="C88" s="883" t="s">
        <v>399</v>
      </c>
      <c r="D88" s="612" t="s">
        <v>4007</v>
      </c>
      <c r="E88" s="884" t="s">
        <v>4324</v>
      </c>
      <c r="F88" s="122" t="s">
        <v>4009</v>
      </c>
      <c r="G88" s="122" t="s">
        <v>3742</v>
      </c>
      <c r="H88" s="860" t="str">
        <f>([50]Questionnaire!C166)</f>
        <v>Pepsi</v>
      </c>
      <c r="I88" s="861" t="str">
        <f>([50]Questionnaire!D166)</f>
        <v>Beverages</v>
      </c>
      <c r="J88" s="860" t="s">
        <v>544</v>
      </c>
      <c r="K88" s="861" t="s">
        <v>358</v>
      </c>
      <c r="L88" s="860" t="str">
        <f>[51]Questionnaire!C161</f>
        <v>Syska</v>
      </c>
      <c r="M88" s="861" t="str">
        <f>[51]Questionnaire!D161</f>
        <v>Home Lighting</v>
      </c>
      <c r="N88" s="543" t="s">
        <v>7007</v>
      </c>
      <c r="O88" s="543" t="s">
        <v>399</v>
      </c>
    </row>
    <row r="89" spans="1:15" ht="15">
      <c r="A89" s="107" t="s">
        <v>2927</v>
      </c>
      <c r="B89" s="122" t="s">
        <v>4011</v>
      </c>
      <c r="C89" s="883" t="s">
        <v>4012</v>
      </c>
      <c r="D89" s="612" t="s">
        <v>4325</v>
      </c>
      <c r="E89" s="884" t="s">
        <v>551</v>
      </c>
      <c r="F89" s="122" t="s">
        <v>544</v>
      </c>
      <c r="G89" s="122" t="s">
        <v>358</v>
      </c>
      <c r="H89" s="860" t="str">
        <f>([50]Questionnaire!C167)</f>
        <v>Coke</v>
      </c>
      <c r="I89" s="861" t="str">
        <f>([50]Questionnaire!D167)</f>
        <v>Beverages</v>
      </c>
      <c r="J89" s="860" t="s">
        <v>6032</v>
      </c>
      <c r="K89" s="861" t="s">
        <v>6033</v>
      </c>
      <c r="L89" s="860" t="str">
        <f>[51]Questionnaire!C162</f>
        <v>HDFC Life</v>
      </c>
      <c r="M89" s="861" t="str">
        <f>[51]Questionnaire!D162</f>
        <v>Insurance</v>
      </c>
      <c r="N89" s="543" t="s">
        <v>7008</v>
      </c>
      <c r="O89" s="543" t="s">
        <v>283</v>
      </c>
    </row>
    <row r="90" spans="1:15" ht="15">
      <c r="A90" s="107" t="s">
        <v>2928</v>
      </c>
      <c r="B90" s="122" t="s">
        <v>312</v>
      </c>
      <c r="C90" s="883" t="s">
        <v>4012</v>
      </c>
      <c r="D90" s="612" t="s">
        <v>4326</v>
      </c>
      <c r="E90" s="884" t="s">
        <v>686</v>
      </c>
      <c r="F90" s="122" t="s">
        <v>5665</v>
      </c>
      <c r="G90" s="122" t="s">
        <v>5829</v>
      </c>
      <c r="H90" s="860" t="str">
        <f>([50]Questionnaire!C168)</f>
        <v>SBI Life</v>
      </c>
      <c r="I90" s="861" t="str">
        <f>([50]Questionnaire!D168)</f>
        <v>Insurance</v>
      </c>
      <c r="J90" s="860" t="s">
        <v>5834</v>
      </c>
      <c r="K90" s="861" t="s">
        <v>399</v>
      </c>
      <c r="L90" s="860" t="str">
        <f>[51]Questionnaire!C163</f>
        <v>Education</v>
      </c>
      <c r="M90" s="861" t="str">
        <f>[51]Questionnaire!D163</f>
        <v>Government of India</v>
      </c>
      <c r="N90" s="543" t="s">
        <v>4009</v>
      </c>
      <c r="O90" s="543" t="s">
        <v>399</v>
      </c>
    </row>
    <row r="91" spans="1:15" ht="15">
      <c r="A91" s="107" t="s">
        <v>2929</v>
      </c>
      <c r="B91" s="122" t="s">
        <v>4013</v>
      </c>
      <c r="C91" s="883" t="s">
        <v>210</v>
      </c>
      <c r="D91" s="612" t="s">
        <v>4009</v>
      </c>
      <c r="E91" s="884" t="s">
        <v>399</v>
      </c>
      <c r="F91" s="122" t="s">
        <v>5667</v>
      </c>
      <c r="G91" s="122" t="s">
        <v>5830</v>
      </c>
      <c r="H91" s="860" t="str">
        <f>([50]Questionnaire!C169)</f>
        <v>LIC</v>
      </c>
      <c r="I91" s="861" t="str">
        <f>([50]Questionnaire!D169)</f>
        <v>Insurance</v>
      </c>
      <c r="J91" s="860" t="s">
        <v>4009</v>
      </c>
      <c r="K91" s="861" t="s">
        <v>399</v>
      </c>
      <c r="L91" s="860" t="str">
        <f>[51]Questionnaire!C164</f>
        <v>Google</v>
      </c>
      <c r="M91" s="861" t="str">
        <f>[51]Questionnaire!D164</f>
        <v>Digital</v>
      </c>
      <c r="N91" s="543" t="s">
        <v>4322</v>
      </c>
      <c r="O91" s="543" t="s">
        <v>399</v>
      </c>
    </row>
    <row r="92" spans="1:15" ht="15">
      <c r="A92" s="107" t="s">
        <v>2930</v>
      </c>
      <c r="B92" s="122" t="s">
        <v>4014</v>
      </c>
      <c r="C92" s="883" t="s">
        <v>249</v>
      </c>
      <c r="D92" s="612" t="s">
        <v>4327</v>
      </c>
      <c r="E92" s="884" t="s">
        <v>387</v>
      </c>
      <c r="F92" s="122" t="s">
        <v>4326</v>
      </c>
      <c r="G92" s="122" t="s">
        <v>5831</v>
      </c>
      <c r="H92" s="860" t="str">
        <f>([50]Questionnaire!C170)</f>
        <v>Idea</v>
      </c>
      <c r="I92" s="861" t="str">
        <f>([50]Questionnaire!D170)</f>
        <v>Mobile Service Provider</v>
      </c>
      <c r="J92" s="860" t="s">
        <v>6034</v>
      </c>
      <c r="K92" s="861" t="s">
        <v>6035</v>
      </c>
      <c r="L92" s="860" t="str">
        <f>[51]Questionnaire!C165</f>
        <v>SBI</v>
      </c>
      <c r="M92" s="861" t="str">
        <f>[51]Questionnaire!D165</f>
        <v>Insurance</v>
      </c>
      <c r="N92" s="543" t="s">
        <v>6396</v>
      </c>
      <c r="O92" s="543" t="s">
        <v>283</v>
      </c>
    </row>
    <row r="93" spans="1:15" ht="15">
      <c r="A93" s="107" t="s">
        <v>2931</v>
      </c>
      <c r="B93" s="122" t="s">
        <v>4015</v>
      </c>
      <c r="C93" s="883" t="s">
        <v>4016</v>
      </c>
      <c r="D93" s="612" t="s">
        <v>4328</v>
      </c>
      <c r="E93" s="884" t="s">
        <v>4329</v>
      </c>
      <c r="F93" s="122" t="s">
        <v>5670</v>
      </c>
      <c r="G93" s="122" t="s">
        <v>5671</v>
      </c>
      <c r="H93" s="860" t="str">
        <f>([50]Questionnaire!C171)</f>
        <v>OLX</v>
      </c>
      <c r="I93" s="861" t="str">
        <f>([50]Questionnaire!D171)</f>
        <v>Online Classified</v>
      </c>
      <c r="J93" s="860" t="s">
        <v>6036</v>
      </c>
      <c r="K93" s="861" t="s">
        <v>6027</v>
      </c>
      <c r="L93" s="860" t="str">
        <f>[51]Questionnaire!C166</f>
        <v>BSNL</v>
      </c>
      <c r="M93" s="861" t="str">
        <f>[51]Questionnaire!D166</f>
        <v>Telecom</v>
      </c>
      <c r="N93" s="543" t="s">
        <v>6030</v>
      </c>
      <c r="O93" s="543" t="s">
        <v>7009</v>
      </c>
    </row>
    <row r="94" spans="1:15" ht="15">
      <c r="A94" s="107" t="s">
        <v>2986</v>
      </c>
      <c r="B94" s="122"/>
      <c r="C94" s="122"/>
      <c r="D94" s="612"/>
      <c r="E94" s="612"/>
      <c r="F94" s="122"/>
      <c r="G94" s="122"/>
      <c r="H94" s="860"/>
      <c r="I94" s="861"/>
      <c r="J94" s="860" t="s">
        <v>6137</v>
      </c>
      <c r="K94" s="861" t="s">
        <v>533</v>
      </c>
      <c r="L94" s="860" t="s">
        <v>5661</v>
      </c>
      <c r="M94" s="861" t="s">
        <v>6029</v>
      </c>
    </row>
    <row r="95" spans="1:15" ht="15">
      <c r="A95" s="107" t="s">
        <v>2987</v>
      </c>
      <c r="B95" s="122"/>
      <c r="C95" s="122"/>
      <c r="D95" s="612"/>
      <c r="E95" s="612"/>
      <c r="F95" s="122"/>
      <c r="G95" s="122"/>
      <c r="H95" s="860"/>
      <c r="I95" s="861"/>
      <c r="J95" s="860" t="s">
        <v>312</v>
      </c>
      <c r="K95" s="861" t="s">
        <v>283</v>
      </c>
      <c r="L95" s="860" t="s">
        <v>5604</v>
      </c>
      <c r="M95" s="861" t="s">
        <v>5835</v>
      </c>
    </row>
    <row r="96" spans="1:15" ht="15">
      <c r="A96" s="107" t="s">
        <v>2988</v>
      </c>
      <c r="B96" s="122"/>
      <c r="C96" s="122"/>
      <c r="D96" s="612"/>
      <c r="E96" s="612"/>
      <c r="F96" s="122"/>
      <c r="G96" s="122"/>
      <c r="H96" s="860"/>
      <c r="I96" s="861"/>
      <c r="J96" s="860" t="s">
        <v>6391</v>
      </c>
      <c r="K96" s="861" t="s">
        <v>6392</v>
      </c>
      <c r="L96" s="860" t="s">
        <v>4009</v>
      </c>
      <c r="M96" s="861" t="s">
        <v>399</v>
      </c>
    </row>
    <row r="97" spans="1:15" ht="15">
      <c r="A97" s="107" t="s">
        <v>2989</v>
      </c>
      <c r="B97" s="122"/>
      <c r="C97" s="122"/>
      <c r="D97" s="612"/>
      <c r="E97" s="612"/>
      <c r="F97" s="122"/>
      <c r="G97" s="122"/>
      <c r="H97" s="860"/>
      <c r="I97" s="861"/>
      <c r="J97" s="860" t="s">
        <v>4009</v>
      </c>
      <c r="K97" s="861" t="s">
        <v>399</v>
      </c>
      <c r="L97" s="860" t="s">
        <v>544</v>
      </c>
      <c r="M97" s="861" t="s">
        <v>358</v>
      </c>
    </row>
    <row r="98" spans="1:15" ht="15">
      <c r="A98" s="107" t="s">
        <v>2990</v>
      </c>
      <c r="B98" s="122"/>
      <c r="C98" s="122"/>
      <c r="D98" s="612"/>
      <c r="E98" s="612"/>
      <c r="F98" s="122"/>
      <c r="G98" s="122"/>
      <c r="H98" s="860"/>
      <c r="I98" s="861"/>
      <c r="J98" s="860" t="s">
        <v>6393</v>
      </c>
      <c r="K98" s="861" t="s">
        <v>6394</v>
      </c>
      <c r="L98" s="860" t="s">
        <v>3406</v>
      </c>
      <c r="M98" s="861" t="s">
        <v>358</v>
      </c>
    </row>
    <row r="99" spans="1:15" ht="15">
      <c r="A99" s="107" t="s">
        <v>2991</v>
      </c>
      <c r="B99" s="122"/>
      <c r="C99" s="122"/>
      <c r="D99" s="612"/>
      <c r="E99" s="612"/>
      <c r="F99" s="122"/>
      <c r="G99" s="122"/>
      <c r="H99" s="860"/>
      <c r="I99" s="861"/>
      <c r="J99" s="860" t="s">
        <v>4010</v>
      </c>
      <c r="K99" s="861" t="s">
        <v>399</v>
      </c>
      <c r="L99" s="860" t="s">
        <v>5834</v>
      </c>
      <c r="M99" s="861" t="s">
        <v>399</v>
      </c>
    </row>
    <row r="100" spans="1:15" ht="15">
      <c r="A100" s="107" t="s">
        <v>2992</v>
      </c>
      <c r="B100" s="122"/>
      <c r="C100" s="122"/>
      <c r="D100" s="612"/>
      <c r="E100" s="612"/>
      <c r="F100" s="122"/>
      <c r="G100" s="122"/>
      <c r="H100" s="860"/>
      <c r="I100" s="861"/>
      <c r="J100" s="860" t="s">
        <v>12</v>
      </c>
      <c r="K100" s="861" t="s">
        <v>6392</v>
      </c>
      <c r="L100" s="860" t="s">
        <v>6699</v>
      </c>
      <c r="M100" s="861" t="s">
        <v>6700</v>
      </c>
    </row>
    <row r="101" spans="1:15" ht="15">
      <c r="A101" s="107" t="s">
        <v>2993</v>
      </c>
      <c r="B101" s="122"/>
      <c r="C101" s="122"/>
      <c r="D101" s="612"/>
      <c r="E101" s="612"/>
      <c r="F101" s="122"/>
      <c r="G101" s="122"/>
      <c r="H101" s="860"/>
      <c r="I101" s="861"/>
      <c r="J101" s="860" t="s">
        <v>1093</v>
      </c>
      <c r="K101" s="861" t="s">
        <v>6395</v>
      </c>
      <c r="L101" s="860" t="s">
        <v>1226</v>
      </c>
      <c r="M101" s="861" t="s">
        <v>387</v>
      </c>
    </row>
    <row r="102" spans="1:15" ht="15">
      <c r="A102" s="107" t="s">
        <v>2994</v>
      </c>
      <c r="B102" s="122"/>
      <c r="C102" s="122"/>
      <c r="D102" s="612"/>
      <c r="E102" s="612"/>
      <c r="F102" s="122"/>
      <c r="G102" s="122"/>
      <c r="H102" s="860"/>
      <c r="I102" s="861"/>
      <c r="J102" s="860" t="s">
        <v>4322</v>
      </c>
      <c r="K102" s="861" t="s">
        <v>399</v>
      </c>
      <c r="L102" s="860" t="s">
        <v>5663</v>
      </c>
      <c r="M102" s="861" t="s">
        <v>6696</v>
      </c>
    </row>
    <row r="103" spans="1:15" ht="15">
      <c r="A103" s="107" t="s">
        <v>2995</v>
      </c>
      <c r="B103" s="122"/>
      <c r="C103" s="122"/>
      <c r="D103" s="612"/>
      <c r="E103" s="612"/>
      <c r="F103" s="122"/>
      <c r="G103" s="122"/>
      <c r="H103" s="860"/>
      <c r="I103" s="861"/>
      <c r="J103" s="860" t="s">
        <v>6396</v>
      </c>
      <c r="K103" s="861" t="s">
        <v>283</v>
      </c>
      <c r="L103" s="860" t="s">
        <v>6701</v>
      </c>
      <c r="M103" s="861" t="s">
        <v>6702</v>
      </c>
    </row>
    <row r="104" spans="1:15" ht="15">
      <c r="A104" s="612"/>
      <c r="B104" s="123"/>
      <c r="C104" s="123"/>
      <c r="D104" s="102"/>
      <c r="E104" s="102"/>
      <c r="F104" s="102"/>
      <c r="G104" s="102"/>
      <c r="H104"/>
      <c r="I104"/>
    </row>
    <row r="105" spans="1:15" ht="15.75">
      <c r="A105" s="104"/>
      <c r="B105" s="1475" t="s">
        <v>3553</v>
      </c>
      <c r="C105" s="1475"/>
      <c r="D105" s="1475" t="s">
        <v>4165</v>
      </c>
      <c r="E105" s="1475"/>
      <c r="F105" s="1475" t="s">
        <v>4165</v>
      </c>
      <c r="G105" s="1475"/>
      <c r="H105" s="1475" t="s">
        <v>4675</v>
      </c>
      <c r="I105" s="1475"/>
      <c r="J105" s="1476" t="s">
        <v>5846</v>
      </c>
      <c r="K105" s="1477"/>
      <c r="L105" s="1476" t="s">
        <v>6494</v>
      </c>
      <c r="M105" s="1477"/>
      <c r="N105" s="1466" t="s">
        <v>6914</v>
      </c>
      <c r="O105" s="1467"/>
    </row>
    <row r="106" spans="1:15" ht="15.75">
      <c r="A106" s="104" t="s">
        <v>97</v>
      </c>
      <c r="B106" s="776" t="s">
        <v>95</v>
      </c>
      <c r="C106" s="776" t="s">
        <v>96</v>
      </c>
      <c r="D106" s="776" t="s">
        <v>95</v>
      </c>
      <c r="E106" s="776" t="s">
        <v>96</v>
      </c>
      <c r="F106" s="776" t="s">
        <v>95</v>
      </c>
      <c r="G106" s="776" t="s">
        <v>96</v>
      </c>
      <c r="H106" s="776" t="s">
        <v>95</v>
      </c>
      <c r="I106" s="776" t="s">
        <v>96</v>
      </c>
      <c r="J106" s="881" t="s">
        <v>95</v>
      </c>
      <c r="K106" s="882" t="s">
        <v>96</v>
      </c>
      <c r="L106" s="881" t="s">
        <v>95</v>
      </c>
      <c r="M106" s="882" t="s">
        <v>96</v>
      </c>
      <c r="N106" s="855" t="s">
        <v>95</v>
      </c>
      <c r="O106" s="856" t="s">
        <v>96</v>
      </c>
    </row>
    <row r="107" spans="1:15" ht="15">
      <c r="A107" s="107" t="s">
        <v>2922</v>
      </c>
      <c r="B107" s="122">
        <v>0</v>
      </c>
      <c r="C107" s="883">
        <v>0</v>
      </c>
      <c r="D107" s="122">
        <v>0</v>
      </c>
      <c r="E107" s="883">
        <v>0</v>
      </c>
      <c r="F107" s="122">
        <v>0</v>
      </c>
      <c r="G107" s="122">
        <v>0</v>
      </c>
      <c r="H107" s="860"/>
      <c r="I107" s="861"/>
      <c r="J107" s="860" t="s">
        <v>6397</v>
      </c>
      <c r="K107" s="861" t="s">
        <v>322</v>
      </c>
      <c r="L107" s="860"/>
      <c r="M107" s="861"/>
      <c r="N107" s="543" t="s">
        <v>1530</v>
      </c>
      <c r="O107" s="543" t="s">
        <v>1530</v>
      </c>
    </row>
    <row r="108" spans="1:15" ht="15">
      <c r="A108" s="107" t="s">
        <v>2923</v>
      </c>
      <c r="B108" s="122">
        <v>0</v>
      </c>
      <c r="C108" s="883">
        <v>0</v>
      </c>
      <c r="D108" s="122">
        <v>0</v>
      </c>
      <c r="E108" s="883">
        <v>0</v>
      </c>
      <c r="F108" s="122">
        <v>0</v>
      </c>
      <c r="G108" s="122">
        <v>0</v>
      </c>
      <c r="H108" s="860"/>
      <c r="I108" s="861"/>
      <c r="J108" s="860"/>
      <c r="K108" s="861"/>
      <c r="L108" s="860"/>
      <c r="M108" s="861"/>
    </row>
    <row r="109" spans="1:15" ht="15">
      <c r="A109" s="107" t="s">
        <v>2924</v>
      </c>
      <c r="B109" s="122">
        <v>0</v>
      </c>
      <c r="C109" s="883">
        <v>0</v>
      </c>
      <c r="D109" s="122">
        <v>0</v>
      </c>
      <c r="E109" s="883">
        <v>0</v>
      </c>
      <c r="F109" s="122">
        <v>0</v>
      </c>
      <c r="G109" s="122">
        <v>0</v>
      </c>
      <c r="H109" s="860"/>
      <c r="I109" s="861"/>
      <c r="J109" s="860"/>
      <c r="K109" s="861"/>
      <c r="L109" s="860"/>
      <c r="M109" s="861"/>
    </row>
    <row r="110" spans="1:15" ht="15">
      <c r="A110" s="107" t="s">
        <v>2925</v>
      </c>
      <c r="B110" s="122">
        <v>0</v>
      </c>
      <c r="C110" s="883">
        <v>0</v>
      </c>
      <c r="D110" s="122">
        <v>0</v>
      </c>
      <c r="E110" s="883">
        <v>0</v>
      </c>
      <c r="F110" s="122">
        <v>0</v>
      </c>
      <c r="G110" s="122">
        <v>0</v>
      </c>
      <c r="H110" s="860"/>
      <c r="I110" s="861"/>
      <c r="J110" s="860"/>
      <c r="K110" s="861"/>
      <c r="L110" s="860"/>
      <c r="M110" s="861"/>
    </row>
    <row r="111" spans="1:15" ht="15">
      <c r="A111" s="107" t="s">
        <v>2926</v>
      </c>
      <c r="B111" s="122">
        <v>0</v>
      </c>
      <c r="C111" s="883">
        <v>0</v>
      </c>
      <c r="D111" s="122">
        <v>0</v>
      </c>
      <c r="E111" s="883">
        <v>0</v>
      </c>
      <c r="F111" s="122">
        <v>0</v>
      </c>
      <c r="G111" s="122">
        <v>0</v>
      </c>
      <c r="H111" s="860"/>
      <c r="I111" s="861"/>
      <c r="J111" s="860"/>
      <c r="K111" s="861"/>
      <c r="L111" s="860"/>
      <c r="M111" s="861"/>
    </row>
    <row r="112" spans="1:15" ht="15">
      <c r="A112" s="107" t="s">
        <v>2927</v>
      </c>
      <c r="B112" s="122">
        <v>0</v>
      </c>
      <c r="C112" s="883">
        <v>0</v>
      </c>
      <c r="D112" s="122">
        <v>0</v>
      </c>
      <c r="E112" s="883">
        <v>0</v>
      </c>
      <c r="F112" s="122">
        <v>0</v>
      </c>
      <c r="G112" s="122">
        <v>0</v>
      </c>
      <c r="H112" s="860"/>
      <c r="I112" s="861"/>
      <c r="J112" s="860"/>
      <c r="K112" s="861"/>
      <c r="L112" s="860"/>
      <c r="M112" s="861"/>
    </row>
    <row r="113" spans="1:13" ht="15">
      <c r="A113" s="107" t="s">
        <v>2928</v>
      </c>
      <c r="B113" s="122">
        <v>0</v>
      </c>
      <c r="C113" s="883">
        <v>0</v>
      </c>
      <c r="D113" s="122">
        <v>0</v>
      </c>
      <c r="E113" s="883">
        <v>0</v>
      </c>
      <c r="F113" s="122">
        <v>0</v>
      </c>
      <c r="G113" s="122">
        <v>0</v>
      </c>
      <c r="H113" s="860"/>
      <c r="I113" s="861"/>
      <c r="J113" s="860"/>
      <c r="K113" s="861"/>
      <c r="L113" s="860"/>
      <c r="M113" s="861"/>
    </row>
    <row r="114" spans="1:13" ht="15">
      <c r="A114" s="107" t="s">
        <v>2929</v>
      </c>
      <c r="B114" s="122">
        <v>0</v>
      </c>
      <c r="C114" s="883">
        <v>0</v>
      </c>
      <c r="D114" s="122">
        <v>0</v>
      </c>
      <c r="E114" s="883">
        <v>0</v>
      </c>
      <c r="F114" s="122">
        <v>0</v>
      </c>
      <c r="G114" s="122">
        <v>0</v>
      </c>
      <c r="H114" s="860"/>
      <c r="I114" s="861"/>
      <c r="J114" s="860"/>
      <c r="K114" s="861"/>
      <c r="L114" s="860"/>
      <c r="M114" s="861"/>
    </row>
    <row r="115" spans="1:13" ht="15">
      <c r="A115" s="107" t="s">
        <v>2930</v>
      </c>
      <c r="B115" s="122">
        <v>0</v>
      </c>
      <c r="C115" s="883">
        <v>0</v>
      </c>
      <c r="D115" s="122">
        <v>0</v>
      </c>
      <c r="E115" s="883">
        <v>0</v>
      </c>
      <c r="F115" s="122">
        <v>0</v>
      </c>
      <c r="G115" s="122">
        <v>0</v>
      </c>
      <c r="H115" s="860"/>
      <c r="I115" s="861"/>
      <c r="J115" s="860"/>
      <c r="K115" s="861"/>
      <c r="L115" s="860"/>
      <c r="M115" s="861"/>
    </row>
    <row r="116" spans="1:13" ht="15">
      <c r="A116" s="107" t="s">
        <v>2931</v>
      </c>
      <c r="B116" s="122">
        <v>0</v>
      </c>
      <c r="C116" s="883">
        <v>0</v>
      </c>
      <c r="D116" s="122">
        <v>0</v>
      </c>
      <c r="E116" s="883">
        <v>0</v>
      </c>
      <c r="F116" s="122">
        <v>0</v>
      </c>
      <c r="G116" s="122">
        <v>0</v>
      </c>
      <c r="H116" s="860"/>
      <c r="I116" s="861"/>
      <c r="J116" s="860"/>
      <c r="K116" s="861"/>
      <c r="L116" s="860"/>
      <c r="M116" s="861"/>
    </row>
  </sheetData>
  <mergeCells count="21">
    <mergeCell ref="J59:K59"/>
    <mergeCell ref="J82:K82"/>
    <mergeCell ref="J105:K105"/>
    <mergeCell ref="B105:C105"/>
    <mergeCell ref="D105:E105"/>
    <mergeCell ref="F105:G105"/>
    <mergeCell ref="H105:I105"/>
    <mergeCell ref="F59:G59"/>
    <mergeCell ref="H59:I59"/>
    <mergeCell ref="B82:C82"/>
    <mergeCell ref="D82:E82"/>
    <mergeCell ref="F82:G82"/>
    <mergeCell ref="H82:I82"/>
    <mergeCell ref="B59:C59"/>
    <mergeCell ref="D59:E59"/>
    <mergeCell ref="N59:O59"/>
    <mergeCell ref="N82:O82"/>
    <mergeCell ref="N105:O105"/>
    <mergeCell ref="L59:M59"/>
    <mergeCell ref="L82:M82"/>
    <mergeCell ref="L105:M105"/>
  </mergeCells>
  <conditionalFormatting sqref="A7">
    <cfRule type="cellIs" dxfId="37" priority="1" stopIfTrue="1" operator="equal">
      <formula>0</formula>
    </cfRule>
    <cfRule type="cellIs" dxfId="36" priority="2" stopIfTrue="1" operator="equal">
      <formula>"na"</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7"/>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2.75"/>
  <cols>
    <col min="1" max="1" width="39.28515625" style="543" bestFit="1" customWidth="1"/>
    <col min="2" max="2" width="22.28515625" style="543" customWidth="1"/>
    <col min="3" max="9" width="20.7109375" style="543" customWidth="1"/>
    <col min="10" max="11" width="21.42578125" style="543" customWidth="1"/>
    <col min="12" max="12" width="35.140625" style="543" bestFit="1" customWidth="1"/>
    <col min="13" max="13" width="22.42578125" style="543" customWidth="1"/>
    <col min="14" max="16" width="22.140625" style="543" customWidth="1"/>
    <col min="17" max="16384" width="11.42578125" style="543"/>
  </cols>
  <sheetData>
    <row r="1" spans="1:9" ht="15">
      <c r="A1" s="1"/>
      <c r="B1" s="2"/>
      <c r="C1" s="2"/>
      <c r="D1" s="2"/>
      <c r="E1" s="2"/>
      <c r="F1" s="2"/>
      <c r="G1" s="2"/>
      <c r="H1" s="2"/>
      <c r="I1" s="2"/>
    </row>
    <row r="2" spans="1:9" ht="15">
      <c r="A2" s="1"/>
      <c r="B2" s="2"/>
      <c r="C2" s="2"/>
      <c r="D2" s="2"/>
      <c r="E2" s="2"/>
      <c r="F2" s="2"/>
      <c r="G2" s="2"/>
      <c r="H2" s="2"/>
      <c r="I2" s="2"/>
    </row>
    <row r="3" spans="1:9" ht="15">
      <c r="A3" s="1"/>
      <c r="B3" s="2"/>
      <c r="C3" s="2"/>
      <c r="D3" s="2"/>
      <c r="E3" s="2"/>
      <c r="F3" s="2"/>
      <c r="G3" s="2"/>
      <c r="H3" s="2"/>
      <c r="I3" s="2"/>
    </row>
    <row r="4" spans="1:9" ht="15">
      <c r="A4" s="1"/>
      <c r="B4" s="2"/>
      <c r="C4" s="2"/>
      <c r="D4" s="2"/>
      <c r="E4" s="2"/>
      <c r="F4" s="2"/>
      <c r="G4" s="2"/>
      <c r="H4" s="2"/>
      <c r="I4" s="2"/>
    </row>
    <row r="5" spans="1:9" ht="15">
      <c r="A5" s="1"/>
      <c r="B5" s="2"/>
      <c r="C5" s="2"/>
      <c r="D5" s="2"/>
      <c r="E5" s="2"/>
      <c r="F5" s="2"/>
      <c r="G5" s="2"/>
      <c r="H5" s="2"/>
      <c r="I5" s="2"/>
    </row>
    <row r="6" spans="1:9" ht="15">
      <c r="A6" s="1"/>
      <c r="B6" s="2"/>
      <c r="C6" s="2"/>
      <c r="D6" s="2"/>
      <c r="E6" s="2"/>
      <c r="F6" s="2"/>
      <c r="G6" s="2"/>
      <c r="H6" s="2"/>
      <c r="I6" s="2"/>
    </row>
    <row r="7" spans="1:9" ht="36">
      <c r="A7" s="103" t="s">
        <v>3713</v>
      </c>
      <c r="B7" s="102"/>
      <c r="C7" s="102"/>
      <c r="D7" s="2"/>
      <c r="E7" s="2"/>
      <c r="F7" s="2"/>
      <c r="G7" s="2"/>
      <c r="H7" s="2"/>
      <c r="I7" s="2"/>
    </row>
    <row r="8" spans="1:9" ht="15">
      <c r="A8" s="612"/>
      <c r="B8" s="102"/>
      <c r="C8" s="102"/>
      <c r="D8" s="2"/>
      <c r="E8" s="2"/>
      <c r="F8" s="2"/>
      <c r="G8" s="2"/>
      <c r="H8" s="2"/>
      <c r="I8" s="2"/>
    </row>
    <row r="9" spans="1:9" ht="31.5">
      <c r="A9" s="104" t="s">
        <v>2289</v>
      </c>
      <c r="B9" s="105" t="s">
        <v>3553</v>
      </c>
      <c r="C9" s="105" t="s">
        <v>4165</v>
      </c>
      <c r="D9" s="105" t="s">
        <v>4674</v>
      </c>
      <c r="E9" s="105" t="s">
        <v>4675</v>
      </c>
      <c r="F9" s="105" t="s">
        <v>5846</v>
      </c>
      <c r="G9" s="105" t="s">
        <v>6494</v>
      </c>
      <c r="H9" s="106" t="s">
        <v>6914</v>
      </c>
      <c r="I9" s="2"/>
    </row>
    <row r="10" spans="1:9" ht="15">
      <c r="A10" s="107" t="s">
        <v>2285</v>
      </c>
      <c r="B10" s="108">
        <v>7200000</v>
      </c>
      <c r="C10" s="108">
        <v>13999860.674157303</v>
      </c>
      <c r="D10" s="108">
        <v>3902398</v>
      </c>
      <c r="E10" s="108">
        <v>13593745.760000002</v>
      </c>
      <c r="F10" s="108">
        <v>6449666</v>
      </c>
      <c r="G10" s="108">
        <v>14627951.24</v>
      </c>
      <c r="H10" s="108">
        <v>6354466.3799999999</v>
      </c>
      <c r="I10" s="2"/>
    </row>
    <row r="11" spans="1:9" ht="15">
      <c r="A11" s="107" t="s">
        <v>2303</v>
      </c>
      <c r="B11" s="153">
        <v>5274000</v>
      </c>
      <c r="C11" s="153">
        <v>12459876</v>
      </c>
      <c r="D11" s="153">
        <v>3497875</v>
      </c>
      <c r="E11" s="153">
        <v>12137273</v>
      </c>
      <c r="F11" s="153">
        <v>7094632.6000000006</v>
      </c>
      <c r="G11" s="153">
        <v>13799954</v>
      </c>
      <c r="H11" s="153">
        <v>5385141</v>
      </c>
      <c r="I11" s="2"/>
    </row>
    <row r="12" spans="1:9" ht="15">
      <c r="A12" s="107"/>
      <c r="B12" s="102"/>
      <c r="C12" s="102"/>
      <c r="D12" s="102"/>
      <c r="E12" s="2"/>
      <c r="F12" s="2"/>
      <c r="G12" s="2"/>
      <c r="H12" s="2"/>
      <c r="I12" s="2"/>
    </row>
    <row r="13" spans="1:9" ht="15">
      <c r="A13" s="107"/>
      <c r="B13" s="102"/>
      <c r="C13" s="102"/>
      <c r="D13" s="102"/>
      <c r="E13" s="2"/>
      <c r="F13" s="2"/>
      <c r="G13" s="2"/>
      <c r="H13" s="2"/>
      <c r="I13" s="2"/>
    </row>
    <row r="14" spans="1:9" ht="15.75">
      <c r="A14" s="104" t="s">
        <v>53</v>
      </c>
      <c r="B14" s="105" t="s">
        <v>3553</v>
      </c>
      <c r="C14" s="105" t="s">
        <v>4165</v>
      </c>
      <c r="D14" s="105" t="s">
        <v>4674</v>
      </c>
      <c r="E14" s="105" t="s">
        <v>4675</v>
      </c>
      <c r="F14" s="105" t="s">
        <v>5846</v>
      </c>
      <c r="G14" s="105" t="s">
        <v>6494</v>
      </c>
      <c r="H14" s="106" t="s">
        <v>6914</v>
      </c>
      <c r="I14" s="2"/>
    </row>
    <row r="15" spans="1:9" ht="15">
      <c r="A15" s="111" t="s">
        <v>54</v>
      </c>
      <c r="B15" s="118">
        <v>463</v>
      </c>
      <c r="C15" s="118">
        <v>468</v>
      </c>
      <c r="D15" s="118">
        <v>468</v>
      </c>
      <c r="E15" s="52">
        <v>468</v>
      </c>
      <c r="F15" s="52">
        <v>232</v>
      </c>
      <c r="G15" s="52">
        <v>233</v>
      </c>
      <c r="H15" s="52">
        <v>502</v>
      </c>
      <c r="I15" s="2"/>
    </row>
    <row r="16" spans="1:9" ht="15">
      <c r="A16" s="111" t="s">
        <v>90</v>
      </c>
      <c r="B16" s="118">
        <v>55</v>
      </c>
      <c r="C16" s="118">
        <v>57</v>
      </c>
      <c r="D16" s="118">
        <v>57</v>
      </c>
      <c r="E16" s="52">
        <v>57</v>
      </c>
      <c r="F16" s="52">
        <v>261</v>
      </c>
      <c r="G16" s="52">
        <v>262</v>
      </c>
      <c r="H16" s="52">
        <v>264</v>
      </c>
      <c r="I16" s="2"/>
    </row>
    <row r="17" spans="1:9" ht="15">
      <c r="A17" s="111" t="s">
        <v>1542</v>
      </c>
      <c r="B17" s="118">
        <v>0</v>
      </c>
      <c r="C17" s="118">
        <v>0</v>
      </c>
      <c r="D17" s="118">
        <v>0</v>
      </c>
      <c r="E17" s="52" t="s">
        <v>1530</v>
      </c>
      <c r="F17" s="52" t="s">
        <v>1530</v>
      </c>
      <c r="G17" s="52">
        <v>0</v>
      </c>
      <c r="H17" s="52">
        <v>0</v>
      </c>
      <c r="I17" s="2"/>
    </row>
    <row r="18" spans="1:9" ht="15">
      <c r="A18" s="111" t="s">
        <v>91</v>
      </c>
      <c r="B18" s="118">
        <v>463</v>
      </c>
      <c r="C18" s="118">
        <v>468</v>
      </c>
      <c r="D18" s="118">
        <v>468</v>
      </c>
      <c r="E18" s="52">
        <v>468</v>
      </c>
      <c r="F18" s="52">
        <v>493</v>
      </c>
      <c r="G18" s="52">
        <v>495</v>
      </c>
      <c r="H18" s="52">
        <v>502</v>
      </c>
      <c r="I18" s="2"/>
    </row>
    <row r="19" spans="1:9" ht="15">
      <c r="A19" s="107"/>
      <c r="B19" s="102"/>
      <c r="C19" s="102"/>
      <c r="D19" s="102"/>
      <c r="E19" s="2"/>
      <c r="F19" s="2"/>
      <c r="G19" s="2"/>
      <c r="H19" s="2"/>
      <c r="I19" s="2"/>
    </row>
    <row r="20" spans="1:9" ht="15">
      <c r="A20" s="107"/>
      <c r="B20" s="102"/>
      <c r="C20" s="102"/>
      <c r="D20" s="102"/>
      <c r="E20" s="2"/>
      <c r="F20" s="2"/>
      <c r="G20" s="2"/>
      <c r="H20" s="2"/>
      <c r="I20" s="2"/>
    </row>
    <row r="21" spans="1:9" ht="15.75">
      <c r="A21" s="104" t="s">
        <v>2290</v>
      </c>
      <c r="B21" s="105" t="s">
        <v>3553</v>
      </c>
      <c r="C21" s="105" t="s">
        <v>4165</v>
      </c>
      <c r="D21" s="105" t="s">
        <v>4674</v>
      </c>
      <c r="E21" s="105" t="s">
        <v>4675</v>
      </c>
      <c r="F21" s="105" t="s">
        <v>5846</v>
      </c>
      <c r="G21" s="105" t="s">
        <v>6494</v>
      </c>
      <c r="H21" s="106" t="s">
        <v>6914</v>
      </c>
      <c r="I21" s="2"/>
    </row>
    <row r="22" spans="1:9" ht="15">
      <c r="A22" s="107" t="s">
        <v>2285</v>
      </c>
      <c r="B22" s="89" t="s">
        <v>2908</v>
      </c>
      <c r="C22" s="114">
        <v>112284656.17977528</v>
      </c>
      <c r="D22" s="89" t="s">
        <v>2908</v>
      </c>
      <c r="E22" s="114">
        <v>116592000.00000001</v>
      </c>
      <c r="F22" s="89" t="s">
        <v>2908</v>
      </c>
      <c r="G22" s="114">
        <v>114480000</v>
      </c>
      <c r="H22" s="89" t="s">
        <v>2908</v>
      </c>
      <c r="I22" s="2"/>
    </row>
    <row r="23" spans="1:9" ht="15">
      <c r="A23" s="107" t="s">
        <v>2303</v>
      </c>
      <c r="B23" s="153" t="s">
        <v>2908</v>
      </c>
      <c r="C23" s="153">
        <v>99933334</v>
      </c>
      <c r="D23" s="89" t="s">
        <v>2908</v>
      </c>
      <c r="E23" s="153">
        <v>104100000</v>
      </c>
      <c r="F23" s="89" t="s">
        <v>2908</v>
      </c>
      <c r="G23" s="153">
        <v>108000000</v>
      </c>
      <c r="H23" s="89" t="s">
        <v>2908</v>
      </c>
      <c r="I23" s="2"/>
    </row>
    <row r="24" spans="1:9" ht="15">
      <c r="A24" s="107"/>
      <c r="B24" s="102"/>
      <c r="C24" s="102"/>
      <c r="D24" s="102"/>
      <c r="E24" s="2"/>
      <c r="F24" s="2"/>
      <c r="G24" s="2"/>
      <c r="H24" s="2"/>
      <c r="I24" s="2"/>
    </row>
    <row r="25" spans="1:9" ht="15.75">
      <c r="A25" s="104" t="s">
        <v>59</v>
      </c>
      <c r="B25" s="105" t="s">
        <v>3553</v>
      </c>
      <c r="C25" s="105" t="s">
        <v>4165</v>
      </c>
      <c r="D25" s="105" t="s">
        <v>4674</v>
      </c>
      <c r="E25" s="105" t="s">
        <v>4675</v>
      </c>
      <c r="F25" s="105" t="s">
        <v>5846</v>
      </c>
      <c r="G25" s="105" t="s">
        <v>6494</v>
      </c>
      <c r="H25" s="106" t="s">
        <v>6914</v>
      </c>
      <c r="I25" s="2"/>
    </row>
    <row r="26" spans="1:9" ht="15">
      <c r="A26" s="107"/>
      <c r="B26" s="89" t="s">
        <v>2908</v>
      </c>
      <c r="C26" s="173">
        <v>14364544</v>
      </c>
      <c r="D26" s="89" t="s">
        <v>2908</v>
      </c>
      <c r="E26" s="52">
        <v>15172461</v>
      </c>
      <c r="F26" s="89" t="s">
        <v>2908</v>
      </c>
      <c r="G26" s="52">
        <v>15782328</v>
      </c>
      <c r="H26" s="52">
        <v>8100000</v>
      </c>
      <c r="I26" s="2"/>
    </row>
    <row r="27" spans="1:9" ht="15">
      <c r="A27" s="107"/>
      <c r="B27" s="102"/>
      <c r="C27" s="102"/>
      <c r="D27" s="89"/>
      <c r="E27" s="2"/>
      <c r="F27" s="2"/>
      <c r="G27" s="2"/>
      <c r="H27" s="2"/>
      <c r="I27" s="2"/>
    </row>
    <row r="28" spans="1:9" ht="15">
      <c r="A28" s="107"/>
      <c r="B28" s="102"/>
      <c r="C28" s="102"/>
      <c r="D28" s="102"/>
      <c r="E28" s="2"/>
      <c r="F28" s="2"/>
      <c r="G28" s="2"/>
      <c r="H28" s="2"/>
      <c r="I28" s="2"/>
    </row>
    <row r="29" spans="1:9" ht="15.75">
      <c r="A29" s="104" t="s">
        <v>60</v>
      </c>
      <c r="B29" s="105" t="s">
        <v>3553</v>
      </c>
      <c r="C29" s="105" t="s">
        <v>4165</v>
      </c>
      <c r="D29" s="105" t="s">
        <v>4674</v>
      </c>
      <c r="E29" s="105" t="s">
        <v>4675</v>
      </c>
      <c r="F29" s="105" t="s">
        <v>5846</v>
      </c>
      <c r="G29" s="105" t="s">
        <v>6494</v>
      </c>
      <c r="H29" s="106" t="s">
        <v>6914</v>
      </c>
      <c r="I29" s="2"/>
    </row>
    <row r="30" spans="1:9" ht="15.75">
      <c r="A30" s="107" t="s">
        <v>2284</v>
      </c>
      <c r="B30" s="116">
        <v>0</v>
      </c>
      <c r="C30" s="116">
        <v>4609600</v>
      </c>
      <c r="D30" s="116">
        <v>0</v>
      </c>
      <c r="E30" s="10">
        <v>4595000</v>
      </c>
      <c r="F30" s="89" t="s">
        <v>1530</v>
      </c>
      <c r="G30" s="10">
        <v>4761865</v>
      </c>
      <c r="H30" s="89" t="s">
        <v>1530</v>
      </c>
      <c r="I30" s="2"/>
    </row>
    <row r="31" spans="1:9" ht="15">
      <c r="A31" s="107" t="s">
        <v>61</v>
      </c>
      <c r="B31" s="89" t="s">
        <v>2908</v>
      </c>
      <c r="C31" s="119">
        <v>0.49</v>
      </c>
      <c r="D31" s="89" t="s">
        <v>2908</v>
      </c>
      <c r="E31" s="53">
        <v>0.49</v>
      </c>
      <c r="F31" s="89" t="s">
        <v>2908</v>
      </c>
      <c r="G31" s="53">
        <v>0.46</v>
      </c>
      <c r="H31" s="89" t="s">
        <v>2908</v>
      </c>
      <c r="I31" s="2"/>
    </row>
    <row r="32" spans="1:9" ht="15">
      <c r="A32" s="107" t="s">
        <v>62</v>
      </c>
      <c r="B32" s="89" t="s">
        <v>2908</v>
      </c>
      <c r="C32" s="119">
        <v>0.51</v>
      </c>
      <c r="D32" s="89" t="s">
        <v>2908</v>
      </c>
      <c r="E32" s="53">
        <v>0.51</v>
      </c>
      <c r="F32" s="89" t="s">
        <v>2908</v>
      </c>
      <c r="G32" s="53">
        <v>0.54</v>
      </c>
      <c r="H32" s="89" t="s">
        <v>2908</v>
      </c>
      <c r="I32" s="2"/>
    </row>
    <row r="33" spans="1:16" ht="15">
      <c r="A33" s="107" t="s">
        <v>92</v>
      </c>
      <c r="B33" s="89" t="s">
        <v>2908</v>
      </c>
      <c r="C33" s="119">
        <v>0.1</v>
      </c>
      <c r="D33" s="89" t="s">
        <v>2908</v>
      </c>
      <c r="E33" s="53">
        <v>0.11</v>
      </c>
      <c r="F33" s="89" t="s">
        <v>2908</v>
      </c>
      <c r="G33" s="53">
        <v>0.11</v>
      </c>
      <c r="H33" s="89" t="s">
        <v>2908</v>
      </c>
      <c r="I33" s="2"/>
    </row>
    <row r="34" spans="1:16" ht="15">
      <c r="A34" s="107" t="s">
        <v>93</v>
      </c>
      <c r="B34" s="89" t="s">
        <v>2908</v>
      </c>
      <c r="C34" s="119">
        <v>0.08</v>
      </c>
      <c r="D34" s="89" t="s">
        <v>2908</v>
      </c>
      <c r="E34" s="53">
        <v>0.3</v>
      </c>
      <c r="F34" s="89" t="s">
        <v>2908</v>
      </c>
      <c r="G34" s="53">
        <v>0.12</v>
      </c>
      <c r="H34" s="89" t="s">
        <v>2908</v>
      </c>
      <c r="I34" s="2"/>
    </row>
    <row r="35" spans="1:16" ht="15">
      <c r="A35" s="107" t="s">
        <v>63</v>
      </c>
      <c r="B35" s="89" t="s">
        <v>2908</v>
      </c>
      <c r="C35" s="119">
        <v>0.48</v>
      </c>
      <c r="D35" s="89" t="s">
        <v>2908</v>
      </c>
      <c r="E35" s="53">
        <v>0.25</v>
      </c>
      <c r="F35" s="89" t="s">
        <v>2908</v>
      </c>
      <c r="G35" s="53">
        <v>0.44</v>
      </c>
      <c r="H35" s="89" t="s">
        <v>2908</v>
      </c>
      <c r="I35" s="2"/>
    </row>
    <row r="36" spans="1:16" ht="15">
      <c r="A36" s="107" t="s">
        <v>64</v>
      </c>
      <c r="B36" s="89" t="s">
        <v>2908</v>
      </c>
      <c r="C36" s="119">
        <v>0.22</v>
      </c>
      <c r="D36" s="89" t="s">
        <v>2908</v>
      </c>
      <c r="E36" s="53">
        <v>0.16</v>
      </c>
      <c r="F36" s="89" t="s">
        <v>2908</v>
      </c>
      <c r="G36" s="53">
        <v>0.19</v>
      </c>
      <c r="H36" s="89" t="s">
        <v>2908</v>
      </c>
      <c r="I36" s="2"/>
    </row>
    <row r="37" spans="1:16" ht="15">
      <c r="A37" s="107" t="s">
        <v>703</v>
      </c>
      <c r="B37" s="89" t="s">
        <v>2908</v>
      </c>
      <c r="C37" s="119">
        <v>0.12</v>
      </c>
      <c r="D37" s="89" t="s">
        <v>2908</v>
      </c>
      <c r="E37" s="53">
        <v>0.18</v>
      </c>
      <c r="F37" s="89" t="s">
        <v>2908</v>
      </c>
      <c r="G37" s="53">
        <v>0.14000000000000001</v>
      </c>
      <c r="H37" s="89" t="s">
        <v>2908</v>
      </c>
      <c r="I37" s="2"/>
    </row>
    <row r="38" spans="1:16" ht="15">
      <c r="A38" s="107"/>
      <c r="B38" s="102"/>
      <c r="C38" s="102"/>
      <c r="D38" s="102"/>
      <c r="E38" s="2"/>
      <c r="F38" s="2"/>
      <c r="G38" s="2"/>
      <c r="H38" s="2"/>
      <c r="I38" s="2"/>
    </row>
    <row r="39" spans="1:16" ht="31.5">
      <c r="A39" s="104" t="s">
        <v>67</v>
      </c>
      <c r="B39" s="105" t="s">
        <v>3553</v>
      </c>
      <c r="C39" s="105" t="s">
        <v>4165</v>
      </c>
      <c r="D39" s="105" t="s">
        <v>4674</v>
      </c>
      <c r="E39" s="105" t="s">
        <v>4675</v>
      </c>
      <c r="F39" s="105" t="s">
        <v>5846</v>
      </c>
      <c r="G39" s="105" t="s">
        <v>6494</v>
      </c>
      <c r="H39" s="106" t="s">
        <v>6914</v>
      </c>
      <c r="I39" s="2"/>
    </row>
    <row r="40" spans="1:16" ht="30">
      <c r="A40" s="107"/>
      <c r="B40" s="89" t="s">
        <v>2908</v>
      </c>
      <c r="C40" s="102" t="s">
        <v>121</v>
      </c>
      <c r="D40" s="89" t="s">
        <v>2908</v>
      </c>
      <c r="E40" s="2" t="s">
        <v>121</v>
      </c>
      <c r="F40" s="89" t="s">
        <v>2908</v>
      </c>
      <c r="G40" s="2" t="s">
        <v>121</v>
      </c>
      <c r="H40" s="89" t="s">
        <v>2908</v>
      </c>
      <c r="I40" s="2"/>
    </row>
    <row r="41" spans="1:16" ht="15">
      <c r="A41" s="107"/>
      <c r="B41" s="102"/>
      <c r="C41" s="102"/>
      <c r="D41" s="102"/>
      <c r="E41" s="2"/>
      <c r="F41" s="2"/>
      <c r="G41" s="2"/>
      <c r="H41" s="2"/>
      <c r="I41" s="2"/>
    </row>
    <row r="42" spans="1:16" ht="15">
      <c r="A42" s="107"/>
      <c r="B42" s="102"/>
      <c r="C42" s="102"/>
      <c r="D42" s="102"/>
      <c r="E42" s="2"/>
      <c r="F42" s="2"/>
      <c r="G42" s="2"/>
      <c r="H42" s="2"/>
      <c r="I42" s="2"/>
    </row>
    <row r="43" spans="1:16" ht="15.75">
      <c r="A43" s="104" t="s">
        <v>94</v>
      </c>
      <c r="B43" s="105" t="s">
        <v>3553</v>
      </c>
      <c r="C43" s="105" t="s">
        <v>4165</v>
      </c>
      <c r="D43" s="105" t="s">
        <v>4674</v>
      </c>
      <c r="E43" s="105" t="s">
        <v>4675</v>
      </c>
      <c r="F43" s="105" t="s">
        <v>5846</v>
      </c>
      <c r="G43" s="105" t="s">
        <v>6494</v>
      </c>
      <c r="H43" s="106" t="s">
        <v>6914</v>
      </c>
      <c r="I43" s="2"/>
    </row>
    <row r="44" spans="1:16" ht="30">
      <c r="A44" s="107" t="s">
        <v>66</v>
      </c>
      <c r="B44" s="89" t="s">
        <v>2908</v>
      </c>
      <c r="C44" s="140">
        <v>0.01</v>
      </c>
      <c r="D44" s="89" t="s">
        <v>2908</v>
      </c>
      <c r="E44" s="54">
        <v>0.01</v>
      </c>
      <c r="F44" s="89" t="s">
        <v>2908</v>
      </c>
      <c r="G44" s="54">
        <v>0.01</v>
      </c>
      <c r="H44" s="54">
        <v>0.01</v>
      </c>
      <c r="I44" s="2"/>
    </row>
    <row r="45" spans="1:16" ht="15">
      <c r="A45" s="612"/>
      <c r="B45" s="121"/>
      <c r="C45" s="121"/>
      <c r="D45" s="121"/>
      <c r="E45" s="2"/>
      <c r="F45" s="2"/>
      <c r="G45" s="2"/>
      <c r="H45" s="2"/>
      <c r="I45" s="2"/>
    </row>
    <row r="46" spans="1:16" ht="15">
      <c r="A46" s="612"/>
      <c r="B46" s="102"/>
      <c r="C46" s="102"/>
      <c r="D46" s="2"/>
      <c r="E46" s="2"/>
      <c r="F46" s="2"/>
      <c r="G46" s="2"/>
      <c r="H46" s="2"/>
      <c r="I46" s="2"/>
    </row>
    <row r="47" spans="1:16" ht="15">
      <c r="A47" s="612"/>
      <c r="B47" s="102"/>
      <c r="C47" s="102"/>
      <c r="D47" s="2"/>
      <c r="E47" s="2"/>
      <c r="F47" s="2"/>
      <c r="G47" s="2"/>
      <c r="H47" s="2"/>
      <c r="I47" s="2"/>
    </row>
    <row r="48" spans="1:16" ht="31.5">
      <c r="A48" s="104" t="s">
        <v>2288</v>
      </c>
      <c r="B48" s="105" t="s">
        <v>3572</v>
      </c>
      <c r="C48" s="105" t="s">
        <v>3556</v>
      </c>
      <c r="D48" s="949" t="s">
        <v>4197</v>
      </c>
      <c r="E48" s="105" t="s">
        <v>4168</v>
      </c>
      <c r="F48" s="949" t="s">
        <v>5188</v>
      </c>
      <c r="G48" s="105" t="s">
        <v>5169</v>
      </c>
      <c r="H48" s="949" t="s">
        <v>5386</v>
      </c>
      <c r="I48" s="950" t="s">
        <v>5218</v>
      </c>
      <c r="J48" s="949" t="s">
        <v>5849</v>
      </c>
      <c r="K48" s="950" t="s">
        <v>5850</v>
      </c>
      <c r="L48" s="382" t="s">
        <v>2288</v>
      </c>
      <c r="M48" s="949" t="s">
        <v>6510</v>
      </c>
      <c r="N48" s="950" t="s">
        <v>6508</v>
      </c>
      <c r="O48" s="383" t="s">
        <v>6510</v>
      </c>
      <c r="P48" s="384" t="s">
        <v>6508</v>
      </c>
    </row>
    <row r="49" spans="1:16" ht="15.75">
      <c r="A49" s="107" t="s">
        <v>46</v>
      </c>
      <c r="B49" s="153">
        <v>20000</v>
      </c>
      <c r="C49" s="877">
        <v>27303.754266211603</v>
      </c>
      <c r="D49" s="153">
        <v>40000</v>
      </c>
      <c r="E49" s="878">
        <v>44943.8202247191</v>
      </c>
      <c r="F49" s="153">
        <v>40000</v>
      </c>
      <c r="G49" s="108">
        <v>44943.8202247191</v>
      </c>
      <c r="H49" s="951">
        <v>150000</v>
      </c>
      <c r="I49" s="952">
        <v>168000.00000000003</v>
      </c>
      <c r="J49" s="283">
        <v>13261</v>
      </c>
      <c r="K49" s="284">
        <v>14587.1</v>
      </c>
      <c r="L49" s="379" t="s">
        <v>6496</v>
      </c>
      <c r="M49" s="951">
        <v>225453</v>
      </c>
      <c r="N49" s="952">
        <v>238980.18000000002</v>
      </c>
      <c r="O49" s="951">
        <v>83020</v>
      </c>
      <c r="P49" s="952">
        <v>97963.599999999991</v>
      </c>
    </row>
    <row r="50" spans="1:16" ht="15" customHeight="1">
      <c r="A50" s="107" t="s">
        <v>47</v>
      </c>
      <c r="B50" s="153">
        <v>0</v>
      </c>
      <c r="C50" s="877">
        <v>0</v>
      </c>
      <c r="D50" s="153">
        <v>295000</v>
      </c>
      <c r="E50" s="878">
        <v>331460.67415730335</v>
      </c>
      <c r="F50" s="153">
        <v>295000</v>
      </c>
      <c r="G50" s="108">
        <v>331460.67415730335</v>
      </c>
      <c r="H50" s="951">
        <v>400000</v>
      </c>
      <c r="I50" s="952">
        <v>448000.00000000006</v>
      </c>
      <c r="J50" s="951">
        <v>8700</v>
      </c>
      <c r="K50" s="952">
        <v>9570</v>
      </c>
      <c r="L50" s="379" t="s">
        <v>6497</v>
      </c>
      <c r="M50" s="951">
        <v>777465</v>
      </c>
      <c r="N50" s="952">
        <v>824112.9</v>
      </c>
      <c r="O50" s="951">
        <v>784363</v>
      </c>
      <c r="P50" s="952">
        <v>925548.34</v>
      </c>
    </row>
    <row r="51" spans="1:16" ht="15.75">
      <c r="A51" s="107" t="s">
        <v>48</v>
      </c>
      <c r="B51" s="153">
        <v>0</v>
      </c>
      <c r="C51" s="877">
        <v>0</v>
      </c>
      <c r="D51" s="153">
        <v>0</v>
      </c>
      <c r="E51" s="878">
        <v>0</v>
      </c>
      <c r="F51" s="153">
        <v>0</v>
      </c>
      <c r="G51" s="108">
        <v>0</v>
      </c>
      <c r="H51" s="953">
        <v>0</v>
      </c>
      <c r="I51" s="952">
        <v>0</v>
      </c>
      <c r="J51" s="953"/>
      <c r="K51" s="954"/>
      <c r="L51" s="380" t="s">
        <v>6498</v>
      </c>
      <c r="M51" s="951">
        <v>0</v>
      </c>
      <c r="N51" s="952">
        <v>0</v>
      </c>
      <c r="O51" s="951">
        <v>0</v>
      </c>
      <c r="P51" s="952">
        <v>0</v>
      </c>
    </row>
    <row r="52" spans="1:16" ht="15.75">
      <c r="A52" s="107" t="s">
        <v>50</v>
      </c>
      <c r="B52" s="153">
        <v>0</v>
      </c>
      <c r="C52" s="877">
        <v>0</v>
      </c>
      <c r="D52" s="153">
        <v>0</v>
      </c>
      <c r="E52" s="878">
        <v>0</v>
      </c>
      <c r="F52" s="153">
        <v>0</v>
      </c>
      <c r="G52" s="108">
        <v>0</v>
      </c>
      <c r="H52" s="953">
        <v>0</v>
      </c>
      <c r="I52" s="952">
        <v>0</v>
      </c>
      <c r="J52" s="953">
        <v>1250</v>
      </c>
      <c r="K52" s="954">
        <v>1375</v>
      </c>
      <c r="L52" s="380" t="s">
        <v>6499</v>
      </c>
      <c r="M52" s="951">
        <v>0</v>
      </c>
      <c r="N52" s="952">
        <v>0</v>
      </c>
      <c r="O52" s="951">
        <v>34421</v>
      </c>
      <c r="P52" s="952">
        <v>40616.78</v>
      </c>
    </row>
    <row r="53" spans="1:16" ht="15.75">
      <c r="A53" s="107" t="s">
        <v>51</v>
      </c>
      <c r="B53" s="153">
        <v>0</v>
      </c>
      <c r="C53" s="877">
        <v>0</v>
      </c>
      <c r="D53" s="153">
        <v>0</v>
      </c>
      <c r="E53" s="878">
        <v>0</v>
      </c>
      <c r="F53" s="153">
        <v>0</v>
      </c>
      <c r="G53" s="108">
        <v>0</v>
      </c>
      <c r="H53" s="953">
        <v>0</v>
      </c>
      <c r="I53" s="952">
        <v>0</v>
      </c>
      <c r="J53" s="953"/>
      <c r="K53" s="954"/>
      <c r="L53" s="380" t="s">
        <v>6500</v>
      </c>
      <c r="M53" s="951">
        <v>0</v>
      </c>
      <c r="N53" s="952">
        <v>0</v>
      </c>
      <c r="O53" s="951">
        <v>0</v>
      </c>
      <c r="P53" s="952">
        <v>0</v>
      </c>
    </row>
    <row r="54" spans="1:16" ht="15.75">
      <c r="A54" s="107" t="s">
        <v>5210</v>
      </c>
      <c r="B54" s="153"/>
      <c r="C54" s="877"/>
      <c r="D54" s="153"/>
      <c r="E54" s="878"/>
      <c r="F54" s="153"/>
      <c r="G54" s="108"/>
      <c r="H54" s="951">
        <v>0</v>
      </c>
      <c r="I54" s="952">
        <v>0</v>
      </c>
      <c r="J54" s="951">
        <v>0</v>
      </c>
      <c r="K54" s="952">
        <v>0</v>
      </c>
      <c r="L54" s="380" t="s">
        <v>6501</v>
      </c>
      <c r="M54" s="951">
        <v>0</v>
      </c>
      <c r="N54" s="952">
        <v>0</v>
      </c>
      <c r="O54" s="951">
        <v>0</v>
      </c>
      <c r="P54" s="952">
        <v>0</v>
      </c>
    </row>
    <row r="55" spans="1:16" ht="15.75">
      <c r="A55" s="107" t="s">
        <v>5211</v>
      </c>
      <c r="B55" s="153"/>
      <c r="C55" s="877"/>
      <c r="D55" s="153"/>
      <c r="E55" s="878"/>
      <c r="F55" s="153"/>
      <c r="G55" s="108"/>
      <c r="H55" s="951">
        <v>0</v>
      </c>
      <c r="I55" s="952">
        <v>0</v>
      </c>
      <c r="J55" s="951">
        <v>0</v>
      </c>
      <c r="K55" s="952">
        <v>0</v>
      </c>
      <c r="L55" s="380"/>
      <c r="M55" s="951"/>
      <c r="N55" s="952"/>
      <c r="O55" s="951"/>
      <c r="P55" s="952"/>
    </row>
    <row r="56" spans="1:16" ht="15" customHeight="1">
      <c r="A56" s="107" t="s">
        <v>49</v>
      </c>
      <c r="B56" s="153">
        <v>135000</v>
      </c>
      <c r="C56" s="877">
        <v>184300.34129692832</v>
      </c>
      <c r="D56" s="153">
        <v>0</v>
      </c>
      <c r="E56" s="878">
        <v>0</v>
      </c>
      <c r="F56" s="153">
        <v>0</v>
      </c>
      <c r="G56" s="108">
        <v>0</v>
      </c>
      <c r="H56" s="951">
        <v>0</v>
      </c>
      <c r="I56" s="952">
        <v>0</v>
      </c>
      <c r="J56" s="951">
        <v>322454</v>
      </c>
      <c r="K56" s="952">
        <v>354699.4</v>
      </c>
      <c r="L56" s="380"/>
      <c r="M56" s="951"/>
      <c r="N56" s="952"/>
      <c r="O56" s="951"/>
      <c r="P56" s="952"/>
    </row>
    <row r="57" spans="1:16" ht="15" customHeight="1">
      <c r="A57" s="107" t="s">
        <v>479</v>
      </c>
      <c r="B57" s="153">
        <v>155000</v>
      </c>
      <c r="C57" s="877">
        <v>211604.09556313991</v>
      </c>
      <c r="D57" s="153">
        <v>335000</v>
      </c>
      <c r="E57" s="878">
        <v>376404.49438202247</v>
      </c>
      <c r="F57" s="153">
        <v>335000</v>
      </c>
      <c r="G57" s="108">
        <v>376404.49438202247</v>
      </c>
      <c r="H57" s="951">
        <v>550000</v>
      </c>
      <c r="I57" s="952">
        <v>616000.00000000012</v>
      </c>
      <c r="J57" s="951">
        <v>345665</v>
      </c>
      <c r="K57" s="952">
        <v>380231.5</v>
      </c>
      <c r="L57" s="380" t="s">
        <v>479</v>
      </c>
      <c r="M57" s="951">
        <v>1002918</v>
      </c>
      <c r="N57" s="952">
        <v>1063093.08</v>
      </c>
      <c r="O57" s="951">
        <v>901804</v>
      </c>
      <c r="P57" s="952">
        <v>1064128.72</v>
      </c>
    </row>
    <row r="58" spans="1:16" ht="15">
      <c r="A58" s="612"/>
      <c r="B58" s="121"/>
      <c r="C58" s="121"/>
      <c r="D58" s="89"/>
      <c r="E58" s="89"/>
      <c r="F58" s="2"/>
      <c r="G58" s="2"/>
      <c r="H58" s="282"/>
      <c r="I58" s="854"/>
      <c r="J58" s="282"/>
      <c r="K58" s="955"/>
      <c r="L58" s="282"/>
      <c r="M58" s="955"/>
    </row>
    <row r="59" spans="1:16" ht="15.75">
      <c r="A59" s="104"/>
      <c r="B59" s="1475" t="s">
        <v>3553</v>
      </c>
      <c r="C59" s="1475"/>
      <c r="D59" s="1475" t="s">
        <v>4165</v>
      </c>
      <c r="E59" s="1475"/>
      <c r="F59" s="1475" t="s">
        <v>4674</v>
      </c>
      <c r="G59" s="1477"/>
      <c r="H59" s="1476" t="s">
        <v>4675</v>
      </c>
      <c r="I59" s="1477"/>
      <c r="J59" s="1476" t="s">
        <v>5846</v>
      </c>
      <c r="K59" s="1477"/>
      <c r="L59" s="1476" t="s">
        <v>6494</v>
      </c>
      <c r="M59" s="1477"/>
      <c r="N59" s="1466" t="s">
        <v>6914</v>
      </c>
      <c r="O59" s="1467"/>
    </row>
    <row r="60" spans="1:16" ht="15.75">
      <c r="A60" s="104" t="s">
        <v>2326</v>
      </c>
      <c r="B60" s="776" t="s">
        <v>95</v>
      </c>
      <c r="C60" s="776" t="s">
        <v>96</v>
      </c>
      <c r="D60" s="776" t="s">
        <v>95</v>
      </c>
      <c r="E60" s="776" t="s">
        <v>96</v>
      </c>
      <c r="F60" s="776" t="s">
        <v>95</v>
      </c>
      <c r="G60" s="776" t="s">
        <v>96</v>
      </c>
      <c r="H60" s="881" t="s">
        <v>95</v>
      </c>
      <c r="I60" s="882" t="s">
        <v>96</v>
      </c>
      <c r="J60" s="881" t="s">
        <v>95</v>
      </c>
      <c r="K60" s="882" t="s">
        <v>96</v>
      </c>
      <c r="L60" s="881" t="s">
        <v>95</v>
      </c>
      <c r="M60" s="882" t="s">
        <v>96</v>
      </c>
      <c r="N60" s="855" t="s">
        <v>95</v>
      </c>
      <c r="O60" s="856" t="s">
        <v>96</v>
      </c>
    </row>
    <row r="61" spans="1:16" ht="30">
      <c r="A61" s="107" t="s">
        <v>2922</v>
      </c>
      <c r="B61" s="122" t="s">
        <v>499</v>
      </c>
      <c r="C61" s="883" t="s">
        <v>3714</v>
      </c>
      <c r="D61" s="122" t="s">
        <v>499</v>
      </c>
      <c r="E61" s="883" t="s">
        <v>3714</v>
      </c>
      <c r="F61" s="122" t="s">
        <v>499</v>
      </c>
      <c r="G61" s="883" t="s">
        <v>5387</v>
      </c>
      <c r="H61" s="860" t="s">
        <v>4741</v>
      </c>
      <c r="I61" s="861" t="s">
        <v>4742</v>
      </c>
      <c r="J61" s="860" t="s">
        <v>5396</v>
      </c>
      <c r="K61" s="956" t="s">
        <v>1489</v>
      </c>
      <c r="L61" s="860" t="s">
        <v>5396</v>
      </c>
      <c r="M61" s="956" t="s">
        <v>6559</v>
      </c>
      <c r="N61" s="860" t="s">
        <v>5396</v>
      </c>
      <c r="O61" s="956" t="s">
        <v>6559</v>
      </c>
    </row>
    <row r="62" spans="1:16" ht="30">
      <c r="A62" s="107" t="s">
        <v>2923</v>
      </c>
      <c r="B62" s="122" t="s">
        <v>3669</v>
      </c>
      <c r="C62" s="883" t="s">
        <v>3715</v>
      </c>
      <c r="D62" s="122" t="s">
        <v>3669</v>
      </c>
      <c r="E62" s="883" t="s">
        <v>3715</v>
      </c>
      <c r="F62" s="122" t="s">
        <v>3406</v>
      </c>
      <c r="G62" s="883" t="s">
        <v>5388</v>
      </c>
      <c r="H62" s="860" t="s">
        <v>3717</v>
      </c>
      <c r="I62" s="861" t="s">
        <v>3075</v>
      </c>
      <c r="J62" s="860" t="s">
        <v>6081</v>
      </c>
      <c r="K62" s="956" t="s">
        <v>1489</v>
      </c>
      <c r="L62" s="860" t="s">
        <v>1162</v>
      </c>
      <c r="M62" s="956" t="s">
        <v>6560</v>
      </c>
      <c r="N62" s="860" t="s">
        <v>7043</v>
      </c>
      <c r="O62" s="956" t="s">
        <v>6763</v>
      </c>
    </row>
    <row r="63" spans="1:16" ht="30">
      <c r="A63" s="107" t="s">
        <v>2924</v>
      </c>
      <c r="B63" s="122" t="s">
        <v>3406</v>
      </c>
      <c r="C63" s="883" t="s">
        <v>3716</v>
      </c>
      <c r="D63" s="122" t="s">
        <v>3406</v>
      </c>
      <c r="E63" s="883" t="s">
        <v>3716</v>
      </c>
      <c r="F63" s="122" t="s">
        <v>5361</v>
      </c>
      <c r="G63" s="883" t="s">
        <v>5389</v>
      </c>
      <c r="H63" s="860" t="s">
        <v>4479</v>
      </c>
      <c r="I63" s="861" t="s">
        <v>4742</v>
      </c>
      <c r="J63" s="860" t="s">
        <v>6082</v>
      </c>
      <c r="K63" s="956" t="s">
        <v>6083</v>
      </c>
      <c r="L63" s="860" t="s">
        <v>6092</v>
      </c>
      <c r="M63" s="956" t="s">
        <v>6561</v>
      </c>
      <c r="N63" s="860" t="s">
        <v>6092</v>
      </c>
      <c r="O63" s="956" t="s">
        <v>671</v>
      </c>
    </row>
    <row r="64" spans="1:16" ht="30">
      <c r="A64" s="107" t="s">
        <v>2925</v>
      </c>
      <c r="B64" s="122" t="s">
        <v>3717</v>
      </c>
      <c r="C64" s="883" t="s">
        <v>3718</v>
      </c>
      <c r="D64" s="122" t="s">
        <v>3717</v>
      </c>
      <c r="E64" s="883" t="s">
        <v>3718</v>
      </c>
      <c r="F64" s="122" t="s">
        <v>5390</v>
      </c>
      <c r="G64" s="883" t="s">
        <v>4473</v>
      </c>
      <c r="H64" s="860" t="s">
        <v>3719</v>
      </c>
      <c r="I64" s="861" t="s">
        <v>4743</v>
      </c>
      <c r="J64" s="860" t="s">
        <v>6084</v>
      </c>
      <c r="K64" s="956" t="s">
        <v>6083</v>
      </c>
      <c r="L64" s="860" t="s">
        <v>6081</v>
      </c>
      <c r="M64" s="956" t="s">
        <v>6562</v>
      </c>
      <c r="N64" s="860" t="s">
        <v>7044</v>
      </c>
      <c r="O64" s="956" t="s">
        <v>524</v>
      </c>
    </row>
    <row r="65" spans="1:15" ht="45">
      <c r="A65" s="107" t="s">
        <v>2926</v>
      </c>
      <c r="B65" s="122" t="s">
        <v>3719</v>
      </c>
      <c r="C65" s="883" t="s">
        <v>3720</v>
      </c>
      <c r="D65" s="122" t="s">
        <v>3719</v>
      </c>
      <c r="E65" s="883" t="s">
        <v>3720</v>
      </c>
      <c r="F65" s="122"/>
      <c r="G65" s="883"/>
      <c r="H65" s="860" t="s">
        <v>4744</v>
      </c>
      <c r="I65" s="861" t="s">
        <v>4742</v>
      </c>
      <c r="J65" s="860" t="s">
        <v>1162</v>
      </c>
      <c r="K65" s="956" t="s">
        <v>1062</v>
      </c>
      <c r="L65" s="860" t="s">
        <v>6089</v>
      </c>
      <c r="M65" s="956" t="s">
        <v>6563</v>
      </c>
      <c r="N65" s="860" t="s">
        <v>663</v>
      </c>
      <c r="O65" s="956" t="s">
        <v>7045</v>
      </c>
    </row>
    <row r="66" spans="1:15" ht="30">
      <c r="A66" s="107" t="s">
        <v>2927</v>
      </c>
      <c r="B66" s="122" t="s">
        <v>3721</v>
      </c>
      <c r="C66" s="883" t="s">
        <v>3722</v>
      </c>
      <c r="D66" s="122" t="s">
        <v>3721</v>
      </c>
      <c r="E66" s="883" t="s">
        <v>3722</v>
      </c>
      <c r="F66" s="122"/>
      <c r="G66" s="883"/>
      <c r="H66" s="860" t="s">
        <v>4745</v>
      </c>
      <c r="I66" s="861" t="s">
        <v>3714</v>
      </c>
      <c r="J66" s="860" t="s">
        <v>1294</v>
      </c>
      <c r="K66" s="956" t="s">
        <v>6085</v>
      </c>
      <c r="L66" s="860" t="s">
        <v>6564</v>
      </c>
      <c r="M66" s="956" t="s">
        <v>6565</v>
      </c>
      <c r="N66" s="860" t="s">
        <v>6567</v>
      </c>
      <c r="O66" s="956" t="s">
        <v>7046</v>
      </c>
    </row>
    <row r="67" spans="1:15" ht="30">
      <c r="A67" s="107" t="s">
        <v>2928</v>
      </c>
      <c r="B67" s="122" t="s">
        <v>3723</v>
      </c>
      <c r="C67" s="883" t="s">
        <v>3714</v>
      </c>
      <c r="D67" s="122" t="s">
        <v>3723</v>
      </c>
      <c r="E67" s="883" t="s">
        <v>3714</v>
      </c>
      <c r="F67" s="122"/>
      <c r="G67" s="883"/>
      <c r="H67" s="860" t="s">
        <v>4746</v>
      </c>
      <c r="I67" s="861" t="s">
        <v>3075</v>
      </c>
      <c r="J67" s="860" t="s">
        <v>6086</v>
      </c>
      <c r="K67" s="956" t="s">
        <v>6087</v>
      </c>
      <c r="L67" s="860" t="s">
        <v>312</v>
      </c>
      <c r="M67" s="956" t="s">
        <v>6566</v>
      </c>
      <c r="N67" s="860" t="s">
        <v>191</v>
      </c>
      <c r="O67" s="956" t="s">
        <v>1836</v>
      </c>
    </row>
    <row r="68" spans="1:15" ht="30">
      <c r="A68" s="107" t="s">
        <v>2929</v>
      </c>
      <c r="B68" s="122" t="s">
        <v>3724</v>
      </c>
      <c r="C68" s="883" t="s">
        <v>3718</v>
      </c>
      <c r="D68" s="122" t="s">
        <v>3724</v>
      </c>
      <c r="E68" s="883" t="s">
        <v>3718</v>
      </c>
      <c r="F68" s="122"/>
      <c r="G68" s="883"/>
      <c r="H68" s="860" t="s">
        <v>4747</v>
      </c>
      <c r="I68" s="861" t="s">
        <v>3075</v>
      </c>
      <c r="J68" s="860" t="s">
        <v>776</v>
      </c>
      <c r="K68" s="956" t="s">
        <v>6088</v>
      </c>
      <c r="L68" s="860" t="s">
        <v>6567</v>
      </c>
      <c r="M68" s="956" t="s">
        <v>6565</v>
      </c>
      <c r="N68" s="860" t="s">
        <v>3358</v>
      </c>
      <c r="O68" s="956" t="s">
        <v>7045</v>
      </c>
    </row>
    <row r="69" spans="1:15" ht="15">
      <c r="A69" s="107" t="s">
        <v>2930</v>
      </c>
      <c r="B69" s="122" t="s">
        <v>3725</v>
      </c>
      <c r="C69" s="883" t="s">
        <v>3715</v>
      </c>
      <c r="D69" s="122" t="s">
        <v>3725</v>
      </c>
      <c r="E69" s="883" t="s">
        <v>3715</v>
      </c>
      <c r="F69" s="122"/>
      <c r="G69" s="883"/>
      <c r="H69" s="860" t="s">
        <v>4748</v>
      </c>
      <c r="I69" s="861" t="s">
        <v>4749</v>
      </c>
      <c r="J69" s="860" t="s">
        <v>6089</v>
      </c>
      <c r="K69" s="956" t="s">
        <v>952</v>
      </c>
      <c r="L69" s="860" t="s">
        <v>325</v>
      </c>
      <c r="M69" s="956" t="s">
        <v>543</v>
      </c>
      <c r="N69" s="860" t="s">
        <v>1162</v>
      </c>
      <c r="O69" s="956" t="s">
        <v>524</v>
      </c>
    </row>
    <row r="70" spans="1:15" ht="15">
      <c r="A70" s="107" t="s">
        <v>2931</v>
      </c>
      <c r="B70" s="122">
        <v>0</v>
      </c>
      <c r="C70" s="883">
        <v>0</v>
      </c>
      <c r="D70" s="122">
        <v>0</v>
      </c>
      <c r="E70" s="883">
        <v>0</v>
      </c>
      <c r="F70" s="122"/>
      <c r="G70" s="883"/>
      <c r="H70" s="860" t="s">
        <v>4750</v>
      </c>
      <c r="I70" s="861" t="s">
        <v>4751</v>
      </c>
      <c r="J70" s="860" t="s">
        <v>173</v>
      </c>
      <c r="K70" s="956" t="s">
        <v>6088</v>
      </c>
      <c r="L70" s="860" t="s">
        <v>1715</v>
      </c>
      <c r="M70" s="956" t="s">
        <v>6568</v>
      </c>
      <c r="N70" s="860" t="s">
        <v>7047</v>
      </c>
      <c r="O70" s="956" t="s">
        <v>7048</v>
      </c>
    </row>
    <row r="71" spans="1:15" ht="15">
      <c r="A71" s="612"/>
      <c r="B71" s="123"/>
      <c r="C71" s="123"/>
      <c r="D71" s="102"/>
      <c r="E71" s="102"/>
      <c r="F71" s="102"/>
      <c r="G71" s="102"/>
    </row>
    <row r="72" spans="1:15" ht="15.75">
      <c r="A72" s="104"/>
      <c r="B72" s="1475" t="s">
        <v>3553</v>
      </c>
      <c r="C72" s="1475"/>
      <c r="D72" s="1475" t="s">
        <v>4165</v>
      </c>
      <c r="E72" s="1475"/>
      <c r="F72" s="1475" t="s">
        <v>4674</v>
      </c>
      <c r="G72" s="1475"/>
      <c r="H72" s="1475" t="s">
        <v>4675</v>
      </c>
      <c r="I72" s="1477"/>
      <c r="J72" s="1476" t="s">
        <v>5846</v>
      </c>
      <c r="K72" s="1477"/>
      <c r="L72" s="1476" t="s">
        <v>6494</v>
      </c>
      <c r="M72" s="1477"/>
      <c r="N72" s="1466" t="s">
        <v>6914</v>
      </c>
      <c r="O72" s="1467"/>
    </row>
    <row r="73" spans="1:15" ht="15.75">
      <c r="A73" s="104" t="s">
        <v>68</v>
      </c>
      <c r="B73" s="776" t="s">
        <v>95</v>
      </c>
      <c r="C73" s="776" t="s">
        <v>96</v>
      </c>
      <c r="D73" s="776" t="s">
        <v>95</v>
      </c>
      <c r="E73" s="776" t="s">
        <v>96</v>
      </c>
      <c r="F73" s="776" t="s">
        <v>95</v>
      </c>
      <c r="G73" s="776" t="s">
        <v>96</v>
      </c>
      <c r="H73" s="776" t="s">
        <v>95</v>
      </c>
      <c r="I73" s="776" t="s">
        <v>96</v>
      </c>
      <c r="J73" s="881" t="s">
        <v>95</v>
      </c>
      <c r="K73" s="882" t="s">
        <v>96</v>
      </c>
      <c r="L73" s="881" t="s">
        <v>95</v>
      </c>
      <c r="M73" s="882" t="s">
        <v>96</v>
      </c>
      <c r="N73" s="855" t="s">
        <v>95</v>
      </c>
      <c r="O73" s="856" t="s">
        <v>96</v>
      </c>
    </row>
    <row r="74" spans="1:15" ht="30">
      <c r="A74" s="107" t="s">
        <v>2922</v>
      </c>
      <c r="B74" s="122" t="s">
        <v>3726</v>
      </c>
      <c r="C74" s="883" t="s">
        <v>3727</v>
      </c>
      <c r="D74" s="122" t="s">
        <v>3726</v>
      </c>
      <c r="E74" s="883" t="s">
        <v>3727</v>
      </c>
      <c r="F74" s="122" t="s">
        <v>4750</v>
      </c>
      <c r="G74" s="883" t="s">
        <v>5391</v>
      </c>
      <c r="H74" s="860" t="s">
        <v>4958</v>
      </c>
      <c r="I74" s="861" t="s">
        <v>96</v>
      </c>
      <c r="J74" s="860" t="s">
        <v>1191</v>
      </c>
      <c r="K74" s="861" t="s">
        <v>6088</v>
      </c>
      <c r="L74" s="860" t="s">
        <v>1191</v>
      </c>
      <c r="M74" s="861" t="s">
        <v>6088</v>
      </c>
      <c r="N74" s="860" t="s">
        <v>1191</v>
      </c>
      <c r="O74" s="861" t="s">
        <v>6088</v>
      </c>
    </row>
    <row r="75" spans="1:15" ht="30">
      <c r="A75" s="107" t="s">
        <v>2923</v>
      </c>
      <c r="B75" s="122" t="s">
        <v>3728</v>
      </c>
      <c r="C75" s="883" t="s">
        <v>3729</v>
      </c>
      <c r="D75" s="122" t="s">
        <v>3728</v>
      </c>
      <c r="E75" s="883" t="s">
        <v>3729</v>
      </c>
      <c r="F75" s="122" t="s">
        <v>1191</v>
      </c>
      <c r="G75" s="883" t="s">
        <v>5392</v>
      </c>
      <c r="H75" s="860" t="s">
        <v>4750</v>
      </c>
      <c r="I75" s="861" t="s">
        <v>96</v>
      </c>
      <c r="J75" s="860" t="s">
        <v>663</v>
      </c>
      <c r="K75" s="861" t="s">
        <v>1489</v>
      </c>
      <c r="L75" s="860" t="s">
        <v>2680</v>
      </c>
      <c r="M75" s="861" t="s">
        <v>2271</v>
      </c>
      <c r="N75" s="860" t="s">
        <v>6569</v>
      </c>
      <c r="O75" s="861" t="s">
        <v>7049</v>
      </c>
    </row>
    <row r="76" spans="1:15" ht="15">
      <c r="A76" s="107" t="s">
        <v>2924</v>
      </c>
      <c r="B76" s="122" t="s">
        <v>3730</v>
      </c>
      <c r="C76" s="883" t="s">
        <v>3731</v>
      </c>
      <c r="D76" s="122" t="s">
        <v>3730</v>
      </c>
      <c r="E76" s="883" t="s">
        <v>3731</v>
      </c>
      <c r="F76" s="122" t="s">
        <v>499</v>
      </c>
      <c r="G76" s="883" t="s">
        <v>3203</v>
      </c>
      <c r="H76" s="860" t="s">
        <v>4959</v>
      </c>
      <c r="I76" s="861" t="s">
        <v>96</v>
      </c>
      <c r="J76" s="860" t="s">
        <v>860</v>
      </c>
      <c r="K76" s="861" t="s">
        <v>249</v>
      </c>
      <c r="L76" s="860" t="s">
        <v>860</v>
      </c>
      <c r="M76" s="861" t="s">
        <v>249</v>
      </c>
      <c r="N76" s="860" t="s">
        <v>860</v>
      </c>
      <c r="O76" s="861" t="s">
        <v>7050</v>
      </c>
    </row>
    <row r="77" spans="1:15" ht="15">
      <c r="A77" s="107" t="s">
        <v>2925</v>
      </c>
      <c r="B77" s="122" t="s">
        <v>3732</v>
      </c>
      <c r="C77" s="883" t="s">
        <v>753</v>
      </c>
      <c r="D77" s="122" t="s">
        <v>3732</v>
      </c>
      <c r="E77" s="883" t="s">
        <v>753</v>
      </c>
      <c r="F77" s="122" t="s">
        <v>3730</v>
      </c>
      <c r="G77" s="883" t="s">
        <v>4347</v>
      </c>
      <c r="H77" s="860" t="s">
        <v>4960</v>
      </c>
      <c r="I77" s="861" t="s">
        <v>96</v>
      </c>
      <c r="J77" s="860" t="s">
        <v>6090</v>
      </c>
      <c r="K77" s="861" t="s">
        <v>671</v>
      </c>
      <c r="L77" s="860" t="s">
        <v>294</v>
      </c>
      <c r="M77" s="861" t="s">
        <v>1062</v>
      </c>
      <c r="N77" s="860" t="s">
        <v>663</v>
      </c>
      <c r="O77" s="861" t="s">
        <v>7045</v>
      </c>
    </row>
    <row r="78" spans="1:15" ht="30">
      <c r="A78" s="107" t="s">
        <v>2926</v>
      </c>
      <c r="B78" s="122" t="s">
        <v>3733</v>
      </c>
      <c r="C78" s="883" t="s">
        <v>753</v>
      </c>
      <c r="D78" s="122" t="s">
        <v>312</v>
      </c>
      <c r="E78" s="883" t="s">
        <v>3934</v>
      </c>
      <c r="F78" s="122" t="s">
        <v>1514</v>
      </c>
      <c r="G78" s="883" t="s">
        <v>5393</v>
      </c>
      <c r="H78" s="860" t="s">
        <v>4745</v>
      </c>
      <c r="I78" s="861" t="s">
        <v>96</v>
      </c>
      <c r="J78" s="860" t="s">
        <v>6091</v>
      </c>
      <c r="K78" s="861" t="s">
        <v>1489</v>
      </c>
      <c r="L78" s="860" t="s">
        <v>325</v>
      </c>
      <c r="M78" s="861" t="s">
        <v>1062</v>
      </c>
      <c r="N78" s="860" t="s">
        <v>6092</v>
      </c>
      <c r="O78" s="861" t="s">
        <v>671</v>
      </c>
    </row>
    <row r="79" spans="1:15" ht="30">
      <c r="A79" s="107" t="s">
        <v>2927</v>
      </c>
      <c r="B79" s="122" t="s">
        <v>191</v>
      </c>
      <c r="C79" s="883" t="s">
        <v>3734</v>
      </c>
      <c r="D79" s="122" t="s">
        <v>3733</v>
      </c>
      <c r="E79" s="883" t="s">
        <v>753</v>
      </c>
      <c r="F79" s="122" t="s">
        <v>173</v>
      </c>
      <c r="G79" s="883" t="s">
        <v>5394</v>
      </c>
      <c r="H79" s="860" t="s">
        <v>4479</v>
      </c>
      <c r="I79" s="861" t="s">
        <v>96</v>
      </c>
      <c r="J79" s="860" t="s">
        <v>146</v>
      </c>
      <c r="K79" s="861" t="s">
        <v>957</v>
      </c>
      <c r="L79" s="860" t="s">
        <v>6569</v>
      </c>
      <c r="M79" s="861" t="s">
        <v>6570</v>
      </c>
      <c r="N79" s="860" t="s">
        <v>3358</v>
      </c>
      <c r="O79" s="861" t="s">
        <v>7045</v>
      </c>
    </row>
    <row r="80" spans="1:15" ht="30">
      <c r="A80" s="107" t="s">
        <v>2928</v>
      </c>
      <c r="B80" s="122" t="s">
        <v>325</v>
      </c>
      <c r="C80" s="883" t="s">
        <v>3735</v>
      </c>
      <c r="D80" s="122" t="s">
        <v>191</v>
      </c>
      <c r="E80" s="883" t="s">
        <v>3734</v>
      </c>
      <c r="F80" s="122" t="s">
        <v>5395</v>
      </c>
      <c r="G80" s="883" t="s">
        <v>4339</v>
      </c>
      <c r="H80" s="860" t="s">
        <v>4741</v>
      </c>
      <c r="I80" s="861" t="s">
        <v>96</v>
      </c>
      <c r="J80" s="860" t="s">
        <v>294</v>
      </c>
      <c r="K80" s="861" t="s">
        <v>1062</v>
      </c>
      <c r="L80" s="860" t="s">
        <v>6092</v>
      </c>
      <c r="M80" s="861" t="s">
        <v>671</v>
      </c>
      <c r="N80" s="860" t="s">
        <v>5396</v>
      </c>
      <c r="O80" s="861" t="s">
        <v>6559</v>
      </c>
    </row>
    <row r="81" spans="1:15" ht="30">
      <c r="A81" s="107" t="s">
        <v>2929</v>
      </c>
      <c r="B81" s="122" t="s">
        <v>3736</v>
      </c>
      <c r="C81" s="883" t="s">
        <v>3737</v>
      </c>
      <c r="D81" s="122" t="s">
        <v>312</v>
      </c>
      <c r="E81" s="883" t="s">
        <v>3934</v>
      </c>
      <c r="F81" s="122" t="s">
        <v>5396</v>
      </c>
      <c r="G81" s="883" t="s">
        <v>3722</v>
      </c>
      <c r="H81" s="860" t="s">
        <v>3721</v>
      </c>
      <c r="I81" s="861" t="s">
        <v>96</v>
      </c>
      <c r="J81" s="860" t="s">
        <v>325</v>
      </c>
      <c r="K81" s="861" t="s">
        <v>1062</v>
      </c>
      <c r="L81" s="860" t="s">
        <v>6571</v>
      </c>
      <c r="M81" s="861" t="s">
        <v>671</v>
      </c>
      <c r="N81" s="860" t="s">
        <v>191</v>
      </c>
      <c r="O81" s="861" t="s">
        <v>1836</v>
      </c>
    </row>
    <row r="82" spans="1:15" ht="30">
      <c r="A82" s="107" t="s">
        <v>2930</v>
      </c>
      <c r="B82" s="122" t="s">
        <v>1880</v>
      </c>
      <c r="C82" s="883" t="s">
        <v>3203</v>
      </c>
      <c r="D82" s="122" t="s">
        <v>325</v>
      </c>
      <c r="E82" s="883" t="s">
        <v>3735</v>
      </c>
      <c r="F82" s="122" t="s">
        <v>663</v>
      </c>
      <c r="G82" s="883" t="s">
        <v>4347</v>
      </c>
      <c r="H82" s="860" t="s">
        <v>4961</v>
      </c>
      <c r="I82" s="861" t="s">
        <v>96</v>
      </c>
      <c r="J82" s="860" t="s">
        <v>173</v>
      </c>
      <c r="K82" s="861" t="s">
        <v>6088</v>
      </c>
      <c r="L82" s="860" t="s">
        <v>6572</v>
      </c>
      <c r="M82" s="861" t="s">
        <v>671</v>
      </c>
      <c r="N82" s="860" t="s">
        <v>294</v>
      </c>
      <c r="O82" s="861" t="s">
        <v>524</v>
      </c>
    </row>
    <row r="83" spans="1:15" ht="15">
      <c r="A83" s="107" t="s">
        <v>2931</v>
      </c>
      <c r="B83" s="122">
        <v>0</v>
      </c>
      <c r="C83" s="883">
        <v>0</v>
      </c>
      <c r="D83" s="122" t="s">
        <v>499</v>
      </c>
      <c r="E83" s="883" t="s">
        <v>163</v>
      </c>
      <c r="F83" s="122" t="s">
        <v>191</v>
      </c>
      <c r="G83" s="883" t="s">
        <v>3735</v>
      </c>
      <c r="H83" s="860" t="s">
        <v>4962</v>
      </c>
      <c r="I83" s="861" t="s">
        <v>96</v>
      </c>
      <c r="J83" s="860" t="s">
        <v>6092</v>
      </c>
      <c r="K83" s="861" t="s">
        <v>671</v>
      </c>
      <c r="L83" s="860" t="s">
        <v>1294</v>
      </c>
      <c r="M83" s="861" t="s">
        <v>6085</v>
      </c>
      <c r="N83" s="860" t="s">
        <v>7051</v>
      </c>
      <c r="O83" s="861" t="s">
        <v>957</v>
      </c>
    </row>
    <row r="84" spans="1:15" ht="15">
      <c r="A84" s="612"/>
      <c r="B84" s="123"/>
      <c r="C84" s="123"/>
      <c r="D84" s="122" t="s">
        <v>3366</v>
      </c>
      <c r="E84" s="122" t="s">
        <v>3934</v>
      </c>
      <c r="F84" s="122"/>
      <c r="G84" s="122"/>
      <c r="H84" s="860"/>
      <c r="I84" s="861"/>
      <c r="J84" s="860">
        <v>0</v>
      </c>
      <c r="K84" s="861">
        <v>0</v>
      </c>
      <c r="L84" s="860">
        <v>0</v>
      </c>
      <c r="M84" s="861">
        <v>0</v>
      </c>
      <c r="N84" s="860"/>
      <c r="O84" s="861"/>
    </row>
    <row r="85" spans="1:15" ht="15">
      <c r="A85" s="612"/>
      <c r="B85" s="123"/>
      <c r="C85" s="123"/>
      <c r="D85" s="102"/>
      <c r="E85" s="102"/>
      <c r="F85" s="102"/>
      <c r="G85" s="102"/>
    </row>
    <row r="86" spans="1:15" ht="15.75">
      <c r="A86" s="104"/>
      <c r="B86" s="1475" t="s">
        <v>3553</v>
      </c>
      <c r="C86" s="1475"/>
      <c r="D86" s="1475" t="s">
        <v>4165</v>
      </c>
      <c r="E86" s="1475"/>
      <c r="F86" s="1475" t="s">
        <v>4674</v>
      </c>
      <c r="G86" s="1475"/>
      <c r="H86" s="1475" t="s">
        <v>4675</v>
      </c>
      <c r="I86" s="1477"/>
      <c r="J86" s="1476" t="s">
        <v>5846</v>
      </c>
      <c r="K86" s="1477"/>
      <c r="L86" s="1476" t="s">
        <v>6494</v>
      </c>
      <c r="M86" s="1477"/>
      <c r="N86" s="1466" t="s">
        <v>6914</v>
      </c>
      <c r="O86" s="1467"/>
    </row>
    <row r="87" spans="1:15" ht="15.75">
      <c r="A87" s="104" t="s">
        <v>97</v>
      </c>
      <c r="B87" s="776" t="s">
        <v>95</v>
      </c>
      <c r="C87" s="776" t="s">
        <v>96</v>
      </c>
      <c r="D87" s="776" t="s">
        <v>95</v>
      </c>
      <c r="E87" s="776" t="s">
        <v>96</v>
      </c>
      <c r="F87" s="776" t="s">
        <v>95</v>
      </c>
      <c r="G87" s="776" t="s">
        <v>96</v>
      </c>
      <c r="H87" s="776" t="s">
        <v>95</v>
      </c>
      <c r="I87" s="776" t="s">
        <v>96</v>
      </c>
      <c r="J87" s="881" t="s">
        <v>95</v>
      </c>
      <c r="K87" s="882" t="s">
        <v>96</v>
      </c>
      <c r="L87" s="881" t="s">
        <v>95</v>
      </c>
      <c r="M87" s="882" t="s">
        <v>96</v>
      </c>
      <c r="N87" s="855" t="s">
        <v>95</v>
      </c>
      <c r="O87" s="856" t="s">
        <v>96</v>
      </c>
    </row>
    <row r="88" spans="1:15" ht="15">
      <c r="A88" s="107" t="s">
        <v>2922</v>
      </c>
      <c r="B88" s="122">
        <v>0</v>
      </c>
      <c r="C88" s="883">
        <v>0</v>
      </c>
      <c r="D88" s="122">
        <v>0</v>
      </c>
      <c r="E88" s="883">
        <v>0</v>
      </c>
      <c r="F88" s="122">
        <v>0</v>
      </c>
      <c r="G88" s="883">
        <v>0</v>
      </c>
      <c r="H88" s="122">
        <v>0</v>
      </c>
      <c r="I88" s="883">
        <v>0</v>
      </c>
      <c r="J88" s="122">
        <v>0</v>
      </c>
      <c r="K88" s="883">
        <v>0</v>
      </c>
      <c r="L88" s="122">
        <v>0</v>
      </c>
      <c r="M88" s="883">
        <v>0</v>
      </c>
      <c r="N88" s="122">
        <v>0</v>
      </c>
      <c r="O88" s="883">
        <v>0</v>
      </c>
    </row>
    <row r="89" spans="1:15" ht="15">
      <c r="A89" s="107" t="s">
        <v>2923</v>
      </c>
      <c r="B89" s="122">
        <v>0</v>
      </c>
      <c r="C89" s="883">
        <v>0</v>
      </c>
      <c r="D89" s="122">
        <v>0</v>
      </c>
      <c r="E89" s="883">
        <v>0</v>
      </c>
      <c r="F89" s="122">
        <v>0</v>
      </c>
      <c r="G89" s="883">
        <v>0</v>
      </c>
      <c r="H89" s="122">
        <v>0</v>
      </c>
      <c r="I89" s="883">
        <v>0</v>
      </c>
      <c r="J89" s="122">
        <v>0</v>
      </c>
      <c r="K89" s="883">
        <v>0</v>
      </c>
      <c r="L89" s="122">
        <v>0</v>
      </c>
      <c r="M89" s="883">
        <v>0</v>
      </c>
      <c r="N89" s="122">
        <v>0</v>
      </c>
      <c r="O89" s="883">
        <v>0</v>
      </c>
    </row>
    <row r="90" spans="1:15" ht="15">
      <c r="A90" s="107" t="s">
        <v>2924</v>
      </c>
      <c r="B90" s="122">
        <v>0</v>
      </c>
      <c r="C90" s="883">
        <v>0</v>
      </c>
      <c r="D90" s="122">
        <v>0</v>
      </c>
      <c r="E90" s="883">
        <v>0</v>
      </c>
      <c r="F90" s="122">
        <v>0</v>
      </c>
      <c r="G90" s="883">
        <v>0</v>
      </c>
      <c r="H90" s="122">
        <v>0</v>
      </c>
      <c r="I90" s="883">
        <v>0</v>
      </c>
      <c r="J90" s="122">
        <v>0</v>
      </c>
      <c r="K90" s="883">
        <v>0</v>
      </c>
      <c r="L90" s="122">
        <v>0</v>
      </c>
      <c r="M90" s="883">
        <v>0</v>
      </c>
      <c r="N90" s="122">
        <v>0</v>
      </c>
      <c r="O90" s="883">
        <v>0</v>
      </c>
    </row>
    <row r="91" spans="1:15" ht="15">
      <c r="A91" s="107" t="s">
        <v>2925</v>
      </c>
      <c r="B91" s="122">
        <v>0</v>
      </c>
      <c r="C91" s="883">
        <v>0</v>
      </c>
      <c r="D91" s="122">
        <v>0</v>
      </c>
      <c r="E91" s="883">
        <v>0</v>
      </c>
      <c r="F91" s="122">
        <v>0</v>
      </c>
      <c r="G91" s="883">
        <v>0</v>
      </c>
      <c r="H91" s="122">
        <v>0</v>
      </c>
      <c r="I91" s="883">
        <v>0</v>
      </c>
      <c r="J91" s="122">
        <v>0</v>
      </c>
      <c r="K91" s="883">
        <v>0</v>
      </c>
      <c r="L91" s="122">
        <v>0</v>
      </c>
      <c r="M91" s="883">
        <v>0</v>
      </c>
      <c r="N91" s="122">
        <v>0</v>
      </c>
      <c r="O91" s="883">
        <v>0</v>
      </c>
    </row>
    <row r="92" spans="1:15" ht="15">
      <c r="A92" s="107" t="s">
        <v>2926</v>
      </c>
      <c r="B92" s="122">
        <v>0</v>
      </c>
      <c r="C92" s="883">
        <v>0</v>
      </c>
      <c r="D92" s="122">
        <v>0</v>
      </c>
      <c r="E92" s="883">
        <v>0</v>
      </c>
      <c r="F92" s="122">
        <v>0</v>
      </c>
      <c r="G92" s="883">
        <v>0</v>
      </c>
      <c r="H92" s="122">
        <v>0</v>
      </c>
      <c r="I92" s="883">
        <v>0</v>
      </c>
      <c r="J92" s="122">
        <v>0</v>
      </c>
      <c r="K92" s="883">
        <v>0</v>
      </c>
      <c r="L92" s="122">
        <v>0</v>
      </c>
      <c r="M92" s="883">
        <v>0</v>
      </c>
      <c r="N92" s="122">
        <v>0</v>
      </c>
      <c r="O92" s="883">
        <v>0</v>
      </c>
    </row>
    <row r="93" spans="1:15" ht="15">
      <c r="A93" s="107" t="s">
        <v>2927</v>
      </c>
      <c r="B93" s="122">
        <v>0</v>
      </c>
      <c r="C93" s="883">
        <v>0</v>
      </c>
      <c r="D93" s="122">
        <v>0</v>
      </c>
      <c r="E93" s="883">
        <v>0</v>
      </c>
      <c r="F93" s="122">
        <v>0</v>
      </c>
      <c r="G93" s="883">
        <v>0</v>
      </c>
      <c r="H93" s="122">
        <v>0</v>
      </c>
      <c r="I93" s="883">
        <v>0</v>
      </c>
      <c r="J93" s="122">
        <v>0</v>
      </c>
      <c r="K93" s="883">
        <v>0</v>
      </c>
      <c r="L93" s="122">
        <v>0</v>
      </c>
      <c r="M93" s="883">
        <v>0</v>
      </c>
      <c r="N93" s="122">
        <v>0</v>
      </c>
      <c r="O93" s="883">
        <v>0</v>
      </c>
    </row>
    <row r="94" spans="1:15" ht="15">
      <c r="A94" s="107" t="s">
        <v>2928</v>
      </c>
      <c r="B94" s="122">
        <v>0</v>
      </c>
      <c r="C94" s="883">
        <v>0</v>
      </c>
      <c r="D94" s="122">
        <v>0</v>
      </c>
      <c r="E94" s="883">
        <v>0</v>
      </c>
      <c r="F94" s="122">
        <v>0</v>
      </c>
      <c r="G94" s="883">
        <v>0</v>
      </c>
      <c r="H94" s="122">
        <v>0</v>
      </c>
      <c r="I94" s="883">
        <v>0</v>
      </c>
      <c r="J94" s="122">
        <v>0</v>
      </c>
      <c r="K94" s="883">
        <v>0</v>
      </c>
      <c r="L94" s="122">
        <v>0</v>
      </c>
      <c r="M94" s="883">
        <v>0</v>
      </c>
      <c r="N94" s="122">
        <v>0</v>
      </c>
      <c r="O94" s="883">
        <v>0</v>
      </c>
    </row>
    <row r="95" spans="1:15" ht="15">
      <c r="A95" s="107" t="s">
        <v>2929</v>
      </c>
      <c r="B95" s="122">
        <v>0</v>
      </c>
      <c r="C95" s="883">
        <v>0</v>
      </c>
      <c r="D95" s="122">
        <v>0</v>
      </c>
      <c r="E95" s="883">
        <v>0</v>
      </c>
      <c r="F95" s="122">
        <v>0</v>
      </c>
      <c r="G95" s="883">
        <v>0</v>
      </c>
      <c r="H95" s="122">
        <v>0</v>
      </c>
      <c r="I95" s="883">
        <v>0</v>
      </c>
      <c r="J95" s="122">
        <v>0</v>
      </c>
      <c r="K95" s="883">
        <v>0</v>
      </c>
      <c r="L95" s="122">
        <v>0</v>
      </c>
      <c r="M95" s="883">
        <v>0</v>
      </c>
      <c r="N95" s="122">
        <v>0</v>
      </c>
      <c r="O95" s="883">
        <v>0</v>
      </c>
    </row>
    <row r="96" spans="1:15" ht="15">
      <c r="A96" s="107" t="s">
        <v>2930</v>
      </c>
      <c r="B96" s="122">
        <v>0</v>
      </c>
      <c r="C96" s="883">
        <v>0</v>
      </c>
      <c r="D96" s="122">
        <v>0</v>
      </c>
      <c r="E96" s="883">
        <v>0</v>
      </c>
      <c r="F96" s="122">
        <v>0</v>
      </c>
      <c r="G96" s="883">
        <v>0</v>
      </c>
      <c r="H96" s="122">
        <v>0</v>
      </c>
      <c r="I96" s="883">
        <v>0</v>
      </c>
      <c r="J96" s="122">
        <v>0</v>
      </c>
      <c r="K96" s="883">
        <v>0</v>
      </c>
      <c r="L96" s="122">
        <v>0</v>
      </c>
      <c r="M96" s="883">
        <v>0</v>
      </c>
      <c r="N96" s="122">
        <v>0</v>
      </c>
      <c r="O96" s="883">
        <v>0</v>
      </c>
    </row>
    <row r="97" spans="1:15" ht="15">
      <c r="A97" s="107" t="s">
        <v>2931</v>
      </c>
      <c r="B97" s="122">
        <v>0</v>
      </c>
      <c r="C97" s="883">
        <v>0</v>
      </c>
      <c r="D97" s="122">
        <v>0</v>
      </c>
      <c r="E97" s="883">
        <v>0</v>
      </c>
      <c r="F97" s="122">
        <v>0</v>
      </c>
      <c r="G97" s="883">
        <v>0</v>
      </c>
      <c r="H97" s="122">
        <v>0</v>
      </c>
      <c r="I97" s="883">
        <v>0</v>
      </c>
      <c r="J97" s="122">
        <v>0</v>
      </c>
      <c r="K97" s="883">
        <v>0</v>
      </c>
      <c r="L97" s="122">
        <v>0</v>
      </c>
      <c r="M97" s="883">
        <v>0</v>
      </c>
      <c r="N97" s="122">
        <v>0</v>
      </c>
      <c r="O97" s="883">
        <v>0</v>
      </c>
    </row>
  </sheetData>
  <mergeCells count="21">
    <mergeCell ref="J59:K59"/>
    <mergeCell ref="J72:K72"/>
    <mergeCell ref="J86:K86"/>
    <mergeCell ref="B86:C86"/>
    <mergeCell ref="D86:E86"/>
    <mergeCell ref="F86:G86"/>
    <mergeCell ref="H86:I86"/>
    <mergeCell ref="F59:G59"/>
    <mergeCell ref="H59:I59"/>
    <mergeCell ref="B72:C72"/>
    <mergeCell ref="D72:E72"/>
    <mergeCell ref="F72:G72"/>
    <mergeCell ref="H72:I72"/>
    <mergeCell ref="B59:C59"/>
    <mergeCell ref="D59:E59"/>
    <mergeCell ref="N59:O59"/>
    <mergeCell ref="N72:O72"/>
    <mergeCell ref="N86:O86"/>
    <mergeCell ref="L59:M59"/>
    <mergeCell ref="L72:M72"/>
    <mergeCell ref="L86:M86"/>
  </mergeCells>
  <conditionalFormatting sqref="A7">
    <cfRule type="cellIs" dxfId="35" priority="1" stopIfTrue="1" operator="equal">
      <formula>0</formula>
    </cfRule>
    <cfRule type="cellIs" dxfId="34" priority="2" stopIfTrue="1" operator="equal">
      <formula>"na"</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99"/>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RowHeight="12.75"/>
  <cols>
    <col min="1" max="1" width="42" customWidth="1"/>
    <col min="2" max="21" width="20.7109375" customWidth="1"/>
    <col min="22" max="22" width="23.7109375" style="543" customWidth="1"/>
    <col min="23" max="23" width="36.140625" style="543" bestFit="1" customWidth="1"/>
    <col min="24" max="30" width="24.140625" style="543" customWidth="1"/>
    <col min="31" max="16384" width="9.140625" style="543"/>
  </cols>
  <sheetData>
    <row r="1" spans="1:21" ht="15">
      <c r="A1" s="1"/>
      <c r="B1" s="8"/>
      <c r="C1" s="8"/>
      <c r="D1" s="2"/>
      <c r="E1" s="2"/>
      <c r="F1" s="2"/>
      <c r="G1" s="2"/>
      <c r="H1" s="2"/>
      <c r="I1" s="2"/>
      <c r="J1" s="2"/>
      <c r="K1" s="2"/>
      <c r="L1" s="2"/>
      <c r="M1" s="2"/>
      <c r="N1" s="2"/>
      <c r="O1" s="2"/>
      <c r="P1" s="2"/>
      <c r="Q1" s="2"/>
      <c r="R1" s="2"/>
      <c r="S1" s="2"/>
      <c r="T1" s="2"/>
      <c r="U1" s="2"/>
    </row>
    <row r="2" spans="1:21" ht="15">
      <c r="A2" s="1"/>
      <c r="B2" s="2"/>
      <c r="C2" s="2"/>
      <c r="D2" s="2"/>
      <c r="E2" s="2"/>
      <c r="F2" s="2"/>
      <c r="G2" s="2"/>
      <c r="H2" s="2"/>
      <c r="I2" s="2"/>
      <c r="J2" s="2"/>
      <c r="K2" s="2"/>
      <c r="L2" s="2"/>
      <c r="M2" s="2"/>
      <c r="N2" s="2"/>
      <c r="O2" s="2"/>
      <c r="P2" s="2"/>
      <c r="Q2" s="2"/>
      <c r="R2" s="2"/>
      <c r="S2" s="2"/>
      <c r="T2" s="2"/>
      <c r="U2" s="2"/>
    </row>
    <row r="3" spans="1:21" ht="15">
      <c r="A3" s="1"/>
      <c r="B3" s="2"/>
      <c r="C3" s="2"/>
      <c r="D3" s="2"/>
      <c r="E3" s="2"/>
      <c r="F3" s="2"/>
      <c r="G3" s="2"/>
      <c r="H3" s="2"/>
      <c r="I3" s="2"/>
      <c r="J3" s="2"/>
      <c r="K3" s="2"/>
      <c r="L3" s="2"/>
      <c r="M3" s="2"/>
      <c r="N3" s="2"/>
      <c r="O3" s="2"/>
      <c r="P3" s="2"/>
      <c r="Q3" s="2"/>
      <c r="R3" s="2"/>
      <c r="S3" s="2"/>
      <c r="T3" s="2"/>
      <c r="U3" s="2"/>
    </row>
    <row r="4" spans="1:21" ht="15">
      <c r="A4" s="1"/>
      <c r="B4" s="2"/>
      <c r="C4" s="2"/>
      <c r="D4" s="2"/>
      <c r="E4" s="2"/>
      <c r="F4" s="2"/>
      <c r="G4" s="2"/>
      <c r="H4" s="2"/>
      <c r="I4" s="2"/>
      <c r="J4" s="2"/>
      <c r="K4" s="2"/>
      <c r="L4" s="2"/>
      <c r="M4" s="2"/>
      <c r="N4" s="2"/>
      <c r="O4" s="2"/>
      <c r="P4" s="2"/>
      <c r="Q4" s="2"/>
      <c r="R4" s="2"/>
      <c r="S4" s="2"/>
      <c r="T4" s="2"/>
      <c r="U4" s="2"/>
    </row>
    <row r="5" spans="1:21" ht="15">
      <c r="A5" s="1"/>
      <c r="B5" s="2"/>
      <c r="C5" s="2"/>
      <c r="D5" s="2"/>
      <c r="E5" s="2"/>
      <c r="F5" s="2"/>
      <c r="G5" s="2"/>
      <c r="H5" s="2"/>
      <c r="I5" s="2"/>
      <c r="J5" s="2"/>
      <c r="K5" s="2"/>
      <c r="L5" s="2"/>
      <c r="M5" s="2"/>
      <c r="N5" s="2"/>
      <c r="O5" s="2"/>
      <c r="P5" s="2"/>
      <c r="Q5" s="2"/>
      <c r="R5" s="2"/>
      <c r="S5" s="2"/>
      <c r="T5" s="2"/>
      <c r="U5" s="2"/>
    </row>
    <row r="6" spans="1:21" ht="15">
      <c r="A6" s="1"/>
      <c r="B6" s="2"/>
      <c r="C6" s="2"/>
      <c r="D6" s="2"/>
      <c r="E6" s="2"/>
      <c r="F6" s="2"/>
      <c r="G6" s="2"/>
      <c r="H6" s="2"/>
      <c r="I6" s="2"/>
      <c r="J6" s="2"/>
      <c r="K6" s="2"/>
      <c r="L6" s="2"/>
      <c r="M6" s="2"/>
      <c r="N6" s="2"/>
      <c r="O6" s="2"/>
      <c r="P6" s="2"/>
      <c r="Q6" s="2"/>
      <c r="R6" s="2"/>
      <c r="S6" s="2"/>
      <c r="T6" s="2"/>
      <c r="U6" s="2"/>
    </row>
    <row r="7" spans="1:21" ht="36">
      <c r="A7" s="13" t="s">
        <v>31</v>
      </c>
      <c r="B7" s="2"/>
      <c r="C7" s="2"/>
      <c r="D7" s="2"/>
      <c r="E7" s="2"/>
      <c r="F7" s="2"/>
      <c r="G7" s="2"/>
      <c r="H7" s="2"/>
      <c r="I7" s="2"/>
      <c r="J7" s="2"/>
      <c r="K7" s="2"/>
      <c r="L7" s="2"/>
      <c r="M7" s="2"/>
      <c r="N7" s="2"/>
      <c r="O7" s="2"/>
      <c r="P7" s="2"/>
      <c r="Q7" s="2"/>
      <c r="R7" s="2"/>
      <c r="S7" s="2"/>
      <c r="T7" s="2"/>
      <c r="U7" s="2"/>
    </row>
    <row r="8" spans="1:21" ht="36">
      <c r="A8" s="13" t="s">
        <v>1143</v>
      </c>
      <c r="B8" s="2"/>
      <c r="C8" s="2"/>
      <c r="D8" s="2"/>
      <c r="E8" s="2"/>
      <c r="F8" s="2"/>
      <c r="G8" s="2"/>
      <c r="H8" s="2"/>
      <c r="I8" s="2"/>
      <c r="J8" s="2"/>
      <c r="K8" s="2"/>
      <c r="L8" s="2"/>
      <c r="M8" s="2"/>
      <c r="N8" s="2"/>
      <c r="O8" s="2"/>
      <c r="P8" s="2"/>
      <c r="Q8" s="2"/>
      <c r="R8" s="2"/>
      <c r="S8" s="2"/>
      <c r="T8" s="2"/>
      <c r="U8" s="2"/>
    </row>
    <row r="9" spans="1:21" ht="31.5">
      <c r="A9" s="3" t="s">
        <v>2289</v>
      </c>
      <c r="B9" s="4">
        <v>2009</v>
      </c>
      <c r="C9" s="4">
        <v>2010</v>
      </c>
      <c r="D9" s="4">
        <v>2011</v>
      </c>
      <c r="E9" s="4" t="s">
        <v>1185</v>
      </c>
      <c r="F9" s="4">
        <v>2012</v>
      </c>
      <c r="G9" s="4" t="s">
        <v>2325</v>
      </c>
      <c r="H9" s="4" t="s">
        <v>2913</v>
      </c>
      <c r="I9" s="285" t="s">
        <v>3553</v>
      </c>
      <c r="J9" s="4" t="s">
        <v>4165</v>
      </c>
      <c r="K9" s="4" t="s">
        <v>4674</v>
      </c>
      <c r="L9" s="4" t="s">
        <v>4675</v>
      </c>
      <c r="M9" s="4" t="s">
        <v>5846</v>
      </c>
      <c r="N9" s="4" t="s">
        <v>6494</v>
      </c>
      <c r="O9" s="106" t="s">
        <v>6914</v>
      </c>
      <c r="P9" s="2"/>
      <c r="Q9" s="2"/>
      <c r="R9" s="2"/>
      <c r="S9" s="2"/>
      <c r="T9" s="2"/>
      <c r="U9" s="2"/>
    </row>
    <row r="10" spans="1:21" ht="15">
      <c r="A10" s="7" t="s">
        <v>1153</v>
      </c>
      <c r="B10" s="21">
        <v>77583416</v>
      </c>
      <c r="C10" s="21">
        <v>83091718.75</v>
      </c>
      <c r="D10" s="21">
        <v>64851030.000000007</v>
      </c>
      <c r="E10" s="21">
        <v>0</v>
      </c>
      <c r="F10" s="21">
        <v>48702083.86930795</v>
      </c>
      <c r="G10" s="21">
        <v>0</v>
      </c>
      <c r="H10" s="21">
        <v>40368284</v>
      </c>
      <c r="I10" s="134">
        <v>0</v>
      </c>
      <c r="J10" s="616">
        <v>29337077.279941399</v>
      </c>
      <c r="K10" s="616">
        <v>9187431</v>
      </c>
      <c r="L10" s="616">
        <v>25801129.760000002</v>
      </c>
      <c r="M10" s="616">
        <v>565208101.70000005</v>
      </c>
      <c r="N10" s="616">
        <v>1069531752.1400001</v>
      </c>
      <c r="O10" s="616">
        <v>435095324.17999995</v>
      </c>
      <c r="P10" s="2"/>
      <c r="Q10" s="2"/>
      <c r="R10" s="2"/>
      <c r="S10" s="2"/>
      <c r="T10" s="2"/>
      <c r="U10" s="2"/>
    </row>
    <row r="11" spans="1:21" ht="15">
      <c r="A11" s="7" t="s">
        <v>1184</v>
      </c>
      <c r="B11" s="617">
        <v>55750000</v>
      </c>
      <c r="C11" s="617">
        <v>62544000</v>
      </c>
      <c r="D11" s="617">
        <v>46575000</v>
      </c>
      <c r="E11" s="617">
        <v>0</v>
      </c>
      <c r="F11" s="617">
        <v>37861000</v>
      </c>
      <c r="G11" s="617">
        <v>0</v>
      </c>
      <c r="H11" s="617">
        <v>29376000</v>
      </c>
      <c r="I11" s="134">
        <v>0</v>
      </c>
      <c r="J11" s="617">
        <v>24030000</v>
      </c>
      <c r="K11" s="617">
        <v>8235062</v>
      </c>
      <c r="L11" s="617">
        <v>23036723</v>
      </c>
      <c r="M11" s="617">
        <v>513825547</v>
      </c>
      <c r="N11" s="617">
        <v>1008992219</v>
      </c>
      <c r="O11" s="617">
        <v>368724851</v>
      </c>
      <c r="P11" s="2"/>
      <c r="Q11" s="2"/>
      <c r="R11" s="2"/>
      <c r="S11" s="2"/>
      <c r="T11" s="2"/>
      <c r="U11" s="2"/>
    </row>
    <row r="12" spans="1:21" ht="15">
      <c r="A12" s="7"/>
      <c r="B12" s="617"/>
      <c r="C12" s="617"/>
      <c r="D12" s="617"/>
      <c r="E12" s="617"/>
      <c r="F12" s="617"/>
      <c r="G12" s="2"/>
      <c r="H12" s="2"/>
      <c r="I12" s="286"/>
      <c r="J12" s="286"/>
      <c r="K12" s="286"/>
      <c r="L12" s="102"/>
      <c r="M12" s="102"/>
      <c r="N12" s="2"/>
      <c r="O12" s="2"/>
      <c r="P12" s="2"/>
      <c r="Q12" s="2"/>
      <c r="R12" s="2"/>
      <c r="S12" s="2"/>
      <c r="T12" s="2"/>
      <c r="U12" s="2"/>
    </row>
    <row r="13" spans="1:21" ht="15">
      <c r="A13" s="7"/>
      <c r="B13" s="2"/>
      <c r="C13" s="2"/>
      <c r="D13" s="2"/>
      <c r="E13" s="2"/>
      <c r="F13" s="2"/>
      <c r="G13" s="2"/>
      <c r="H13" s="2"/>
      <c r="I13" s="286"/>
      <c r="J13" s="286"/>
      <c r="K13" s="286"/>
      <c r="L13" s="102"/>
      <c r="M13" s="102"/>
      <c r="N13" s="2"/>
      <c r="O13" s="2"/>
      <c r="P13" s="2"/>
      <c r="Q13" s="2"/>
      <c r="R13" s="2"/>
      <c r="S13" s="2"/>
      <c r="T13" s="2"/>
      <c r="U13" s="2"/>
    </row>
    <row r="14" spans="1:21" ht="15.75">
      <c r="A14" s="3" t="s">
        <v>53</v>
      </c>
      <c r="B14" s="4">
        <v>2009</v>
      </c>
      <c r="C14" s="4">
        <v>2010</v>
      </c>
      <c r="D14" s="4">
        <v>2011</v>
      </c>
      <c r="E14" s="4" t="s">
        <v>1185</v>
      </c>
      <c r="F14" s="4">
        <v>2012</v>
      </c>
      <c r="G14" s="4" t="s">
        <v>2325</v>
      </c>
      <c r="H14" s="4" t="s">
        <v>2913</v>
      </c>
      <c r="I14" s="285" t="s">
        <v>3553</v>
      </c>
      <c r="J14" s="4" t="s">
        <v>4165</v>
      </c>
      <c r="K14" s="4" t="s">
        <v>4674</v>
      </c>
      <c r="L14" s="4" t="s">
        <v>4675</v>
      </c>
      <c r="M14" s="4" t="s">
        <v>5846</v>
      </c>
      <c r="N14" s="4" t="s">
        <v>6494</v>
      </c>
      <c r="O14" s="106" t="s">
        <v>6914</v>
      </c>
      <c r="P14" s="2"/>
      <c r="Q14" s="2"/>
      <c r="R14" s="2"/>
      <c r="S14" s="2"/>
      <c r="T14" s="2"/>
      <c r="U14" s="2"/>
    </row>
    <row r="15" spans="1:21" ht="15">
      <c r="A15" s="14" t="s">
        <v>54</v>
      </c>
      <c r="B15" s="112">
        <v>80</v>
      </c>
      <c r="C15" s="112">
        <v>434</v>
      </c>
      <c r="D15" s="112">
        <v>900</v>
      </c>
      <c r="E15" s="112">
        <v>0</v>
      </c>
      <c r="F15" s="112">
        <v>1950</v>
      </c>
      <c r="G15" s="112">
        <v>0</v>
      </c>
      <c r="H15" s="112">
        <v>2276</v>
      </c>
      <c r="I15" s="134">
        <v>0</v>
      </c>
      <c r="J15" s="134">
        <v>3186</v>
      </c>
      <c r="K15" s="134">
        <v>3186</v>
      </c>
      <c r="L15" s="113">
        <v>3495</v>
      </c>
      <c r="M15" s="113">
        <v>2165</v>
      </c>
      <c r="N15" s="52">
        <v>2165</v>
      </c>
      <c r="O15" s="52">
        <v>2189</v>
      </c>
      <c r="P15" s="2"/>
      <c r="Q15" s="2"/>
      <c r="R15" s="2"/>
      <c r="S15" s="2"/>
      <c r="T15" s="2"/>
      <c r="U15" s="2"/>
    </row>
    <row r="16" spans="1:21" ht="15">
      <c r="A16" s="14" t="s">
        <v>90</v>
      </c>
      <c r="B16" s="112">
        <v>0</v>
      </c>
      <c r="C16" s="112">
        <v>0</v>
      </c>
      <c r="D16" s="112">
        <v>638</v>
      </c>
      <c r="E16" s="112">
        <v>0</v>
      </c>
      <c r="F16" s="112">
        <v>1170</v>
      </c>
      <c r="G16" s="112">
        <v>0</v>
      </c>
      <c r="H16" s="112">
        <v>1821</v>
      </c>
      <c r="I16" s="134">
        <v>0</v>
      </c>
      <c r="J16" s="134">
        <v>1195</v>
      </c>
      <c r="K16" s="134">
        <v>1195</v>
      </c>
      <c r="L16" s="113">
        <v>1643</v>
      </c>
      <c r="M16" s="113">
        <v>1360</v>
      </c>
      <c r="N16" s="52">
        <v>1360</v>
      </c>
      <c r="O16" s="52">
        <v>1367</v>
      </c>
      <c r="P16" s="2"/>
      <c r="Q16" s="2"/>
      <c r="R16" s="2"/>
      <c r="S16" s="2"/>
      <c r="T16" s="2"/>
      <c r="U16" s="2"/>
    </row>
    <row r="17" spans="1:21" ht="15">
      <c r="A17" s="179" t="s">
        <v>1457</v>
      </c>
      <c r="B17" s="112">
        <v>0</v>
      </c>
      <c r="C17" s="112">
        <v>0</v>
      </c>
      <c r="D17" s="112">
        <v>0</v>
      </c>
      <c r="E17" s="112">
        <v>0</v>
      </c>
      <c r="F17" s="112">
        <v>1864</v>
      </c>
      <c r="G17" s="112">
        <v>0</v>
      </c>
      <c r="H17" s="112">
        <v>1020</v>
      </c>
      <c r="I17" s="134">
        <v>0</v>
      </c>
      <c r="J17" s="134">
        <v>140</v>
      </c>
      <c r="K17" s="134">
        <v>140</v>
      </c>
      <c r="L17" s="113">
        <v>210</v>
      </c>
      <c r="M17" s="113">
        <v>0</v>
      </c>
      <c r="N17" s="52">
        <v>0</v>
      </c>
      <c r="O17" s="52">
        <v>0</v>
      </c>
      <c r="P17" s="2"/>
      <c r="Q17" s="2"/>
      <c r="R17" s="2"/>
      <c r="S17" s="2"/>
      <c r="T17" s="2"/>
      <c r="U17" s="2"/>
    </row>
    <row r="18" spans="1:21" ht="15">
      <c r="A18" s="179" t="s">
        <v>91</v>
      </c>
      <c r="B18" s="112">
        <v>0</v>
      </c>
      <c r="C18" s="112">
        <v>0</v>
      </c>
      <c r="D18" s="112">
        <v>0</v>
      </c>
      <c r="E18" s="112">
        <v>0</v>
      </c>
      <c r="F18" s="112">
        <v>3814</v>
      </c>
      <c r="G18" s="112">
        <v>0</v>
      </c>
      <c r="H18" s="112">
        <v>3296</v>
      </c>
      <c r="I18" s="134">
        <v>0</v>
      </c>
      <c r="J18" s="134">
        <v>3326</v>
      </c>
      <c r="K18" s="134">
        <v>3326</v>
      </c>
      <c r="L18" s="113">
        <f>SUM(L15,L17)</f>
        <v>3705</v>
      </c>
      <c r="M18" s="113">
        <v>3525</v>
      </c>
      <c r="N18" s="52">
        <v>3525</v>
      </c>
      <c r="O18" s="52">
        <v>3556</v>
      </c>
      <c r="P18" s="2"/>
      <c r="Q18" s="2"/>
      <c r="R18" s="2"/>
      <c r="S18" s="2"/>
      <c r="T18" s="2"/>
      <c r="U18" s="2"/>
    </row>
    <row r="19" spans="1:21" ht="15">
      <c r="A19" s="7"/>
      <c r="B19" s="2"/>
      <c r="C19" s="2"/>
      <c r="D19" s="2"/>
      <c r="E19" s="2"/>
      <c r="F19" s="2"/>
      <c r="G19" s="2"/>
      <c r="H19" s="2"/>
      <c r="I19" s="286"/>
      <c r="J19" s="286"/>
      <c r="K19" s="286"/>
      <c r="L19" s="102"/>
      <c r="M19" s="102"/>
      <c r="N19" s="2"/>
      <c r="O19" s="2"/>
      <c r="P19" s="2"/>
      <c r="Q19" s="2"/>
      <c r="R19" s="2"/>
      <c r="S19" s="2"/>
      <c r="T19" s="2"/>
      <c r="U19" s="2"/>
    </row>
    <row r="20" spans="1:21" ht="15">
      <c r="A20" s="7"/>
      <c r="B20" s="2"/>
      <c r="C20" s="2"/>
      <c r="D20" s="2"/>
      <c r="E20" s="2"/>
      <c r="F20" s="2"/>
      <c r="G20" s="2"/>
      <c r="H20" s="2"/>
      <c r="I20" s="286"/>
      <c r="J20" s="286"/>
      <c r="K20" s="286"/>
      <c r="L20" s="102"/>
      <c r="M20" s="102"/>
      <c r="N20" s="2"/>
      <c r="O20" s="2"/>
      <c r="P20" s="2"/>
      <c r="Q20" s="2"/>
      <c r="R20" s="2"/>
      <c r="S20" s="2"/>
      <c r="T20" s="2"/>
      <c r="U20" s="2"/>
    </row>
    <row r="21" spans="1:21" ht="15.75">
      <c r="A21" s="3" t="s">
        <v>2290</v>
      </c>
      <c r="B21" s="4">
        <v>2009</v>
      </c>
      <c r="C21" s="4">
        <v>2010</v>
      </c>
      <c r="D21" s="4">
        <v>2011</v>
      </c>
      <c r="E21" s="4" t="s">
        <v>1185</v>
      </c>
      <c r="F21" s="4">
        <v>2012</v>
      </c>
      <c r="G21" s="4" t="s">
        <v>2325</v>
      </c>
      <c r="H21" s="4" t="s">
        <v>2913</v>
      </c>
      <c r="I21" s="285" t="s">
        <v>3553</v>
      </c>
      <c r="J21" s="4" t="s">
        <v>4165</v>
      </c>
      <c r="K21" s="4" t="s">
        <v>4674</v>
      </c>
      <c r="L21" s="4" t="s">
        <v>4675</v>
      </c>
      <c r="M21" s="4" t="s">
        <v>5846</v>
      </c>
      <c r="N21" s="4" t="s">
        <v>6494</v>
      </c>
      <c r="O21" s="106" t="s">
        <v>6914</v>
      </c>
      <c r="P21" s="2"/>
      <c r="Q21" s="2"/>
      <c r="R21" s="2"/>
      <c r="S21" s="2"/>
      <c r="T21" s="2"/>
      <c r="U21" s="2"/>
    </row>
    <row r="22" spans="1:21" ht="15">
      <c r="A22" s="7" t="s">
        <v>1153</v>
      </c>
      <c r="B22" s="21">
        <v>447274711.38935161</v>
      </c>
      <c r="C22" s="21">
        <v>734000000</v>
      </c>
      <c r="D22" s="21">
        <v>921072600</v>
      </c>
      <c r="E22" s="21">
        <v>0</v>
      </c>
      <c r="F22" s="21">
        <v>783321647.8003602</v>
      </c>
      <c r="G22" s="21">
        <v>0</v>
      </c>
      <c r="H22" s="21">
        <v>849736196</v>
      </c>
      <c r="I22" s="134">
        <v>0</v>
      </c>
      <c r="J22" s="616">
        <v>701793914.05200827</v>
      </c>
      <c r="K22" s="89" t="s">
        <v>2908</v>
      </c>
      <c r="L22" s="616">
        <v>713737588.48000002</v>
      </c>
      <c r="M22" s="89" t="s">
        <v>2908</v>
      </c>
      <c r="N22" s="616">
        <v>701554666.5</v>
      </c>
      <c r="O22" s="89" t="s">
        <v>2908</v>
      </c>
      <c r="P22" s="2"/>
      <c r="Q22" s="2"/>
      <c r="R22" s="2"/>
      <c r="S22" s="2"/>
      <c r="T22" s="2"/>
      <c r="U22" s="2"/>
    </row>
    <row r="23" spans="1:21" ht="15">
      <c r="A23" s="7" t="s">
        <v>1184</v>
      </c>
      <c r="B23" s="617">
        <v>321225733.54592901</v>
      </c>
      <c r="C23" s="617">
        <v>527147371.44498706</v>
      </c>
      <c r="D23" s="617">
        <v>661500000</v>
      </c>
      <c r="E23" s="617">
        <v>0</v>
      </c>
      <c r="F23" s="617">
        <v>608954249</v>
      </c>
      <c r="G23" s="617">
        <v>0</v>
      </c>
      <c r="H23" s="617">
        <v>618353030</v>
      </c>
      <c r="I23" s="134">
        <v>0</v>
      </c>
      <c r="J23" s="617">
        <v>574839395</v>
      </c>
      <c r="K23" s="89" t="s">
        <v>2908</v>
      </c>
      <c r="L23" s="617">
        <v>637265704</v>
      </c>
      <c r="M23" s="89" t="s">
        <v>2908</v>
      </c>
      <c r="N23" s="617">
        <v>661844025</v>
      </c>
      <c r="O23" s="89" t="s">
        <v>2908</v>
      </c>
      <c r="P23" s="2"/>
      <c r="Q23" s="2"/>
      <c r="R23" s="2"/>
      <c r="S23" s="2"/>
      <c r="T23" s="2"/>
      <c r="U23" s="2"/>
    </row>
    <row r="24" spans="1:21" ht="15">
      <c r="A24" s="7"/>
      <c r="B24" s="2"/>
      <c r="C24" s="2"/>
      <c r="D24" s="2"/>
      <c r="E24" s="2"/>
      <c r="F24" s="2"/>
      <c r="G24" s="2"/>
      <c r="H24" s="2"/>
      <c r="I24" s="286"/>
      <c r="J24" s="286"/>
      <c r="K24" s="286"/>
      <c r="L24" s="102"/>
      <c r="M24" s="102"/>
      <c r="N24" s="2"/>
      <c r="O24" s="2"/>
      <c r="P24" s="2"/>
      <c r="Q24" s="2"/>
      <c r="R24" s="2"/>
      <c r="S24" s="2"/>
      <c r="T24" s="2"/>
      <c r="U24" s="2"/>
    </row>
    <row r="25" spans="1:21" ht="15.75">
      <c r="A25" s="3" t="s">
        <v>59</v>
      </c>
      <c r="B25" s="4">
        <v>2009</v>
      </c>
      <c r="C25" s="4">
        <v>2010</v>
      </c>
      <c r="D25" s="4">
        <v>2011</v>
      </c>
      <c r="E25" s="4" t="s">
        <v>1185</v>
      </c>
      <c r="F25" s="4">
        <v>2012</v>
      </c>
      <c r="G25" s="4" t="s">
        <v>2325</v>
      </c>
      <c r="H25" s="4" t="s">
        <v>2913</v>
      </c>
      <c r="I25" s="285" t="s">
        <v>3553</v>
      </c>
      <c r="J25" s="4" t="s">
        <v>4165</v>
      </c>
      <c r="K25" s="4" t="s">
        <v>4674</v>
      </c>
      <c r="L25" s="4" t="s">
        <v>4675</v>
      </c>
      <c r="M25" s="4" t="s">
        <v>5846</v>
      </c>
      <c r="N25" s="4" t="s">
        <v>6494</v>
      </c>
      <c r="O25" s="106" t="s">
        <v>6914</v>
      </c>
      <c r="P25" s="2"/>
      <c r="Q25" s="2"/>
      <c r="R25" s="2"/>
      <c r="S25" s="2"/>
      <c r="T25" s="2"/>
      <c r="U25" s="2"/>
    </row>
    <row r="26" spans="1:21" ht="15">
      <c r="A26" s="7"/>
      <c r="B26" s="112">
        <v>98974904</v>
      </c>
      <c r="C26" s="112">
        <v>109144818</v>
      </c>
      <c r="D26" s="112">
        <v>100263699</v>
      </c>
      <c r="E26" s="112">
        <v>0</v>
      </c>
      <c r="F26" s="112">
        <v>91310793</v>
      </c>
      <c r="G26" s="112">
        <v>0</v>
      </c>
      <c r="H26" s="112">
        <v>97380572</v>
      </c>
      <c r="I26" s="134">
        <v>0</v>
      </c>
      <c r="J26" s="134">
        <v>91465599</v>
      </c>
      <c r="K26" s="89" t="s">
        <v>2908</v>
      </c>
      <c r="L26" s="134">
        <v>99362667</v>
      </c>
      <c r="M26" s="89" t="s">
        <v>2908</v>
      </c>
      <c r="N26" s="52">
        <v>105385195</v>
      </c>
      <c r="O26" s="52">
        <v>52799505</v>
      </c>
      <c r="P26" s="2"/>
      <c r="Q26" s="2"/>
      <c r="R26" s="2"/>
      <c r="S26" s="2"/>
      <c r="T26" s="2"/>
      <c r="U26" s="2"/>
    </row>
    <row r="27" spans="1:21" ht="15">
      <c r="A27" s="7"/>
      <c r="B27" s="2"/>
      <c r="C27" s="2"/>
      <c r="D27" s="2"/>
      <c r="E27" s="2"/>
      <c r="F27" s="2"/>
      <c r="G27" s="2"/>
      <c r="H27" s="2"/>
      <c r="I27" s="286"/>
      <c r="J27" s="286"/>
      <c r="K27" s="286"/>
      <c r="L27" s="113"/>
      <c r="M27" s="113"/>
      <c r="N27" s="2"/>
      <c r="O27" s="2"/>
      <c r="P27" s="2"/>
      <c r="Q27" s="2"/>
      <c r="R27" s="2"/>
      <c r="S27" s="2"/>
      <c r="T27" s="2"/>
      <c r="U27" s="2"/>
    </row>
    <row r="28" spans="1:21" ht="15">
      <c r="A28" s="7"/>
      <c r="B28" s="2"/>
      <c r="C28" s="2"/>
      <c r="D28" s="2"/>
      <c r="E28" s="2"/>
      <c r="F28" s="2"/>
      <c r="G28" s="2"/>
      <c r="H28" s="2"/>
      <c r="I28" s="286"/>
      <c r="J28" s="286"/>
      <c r="K28" s="286"/>
      <c r="L28" s="102"/>
      <c r="M28" s="102"/>
      <c r="N28" s="2"/>
      <c r="O28" s="2"/>
      <c r="P28" s="2"/>
      <c r="Q28" s="2"/>
      <c r="R28" s="2"/>
      <c r="S28" s="2"/>
      <c r="T28" s="2"/>
      <c r="U28" s="2"/>
    </row>
    <row r="29" spans="1:21" ht="15.75">
      <c r="A29" s="3" t="s">
        <v>60</v>
      </c>
      <c r="B29" s="4">
        <v>2009</v>
      </c>
      <c r="C29" s="4">
        <v>2010</v>
      </c>
      <c r="D29" s="4">
        <v>2011</v>
      </c>
      <c r="E29" s="4" t="s">
        <v>1185</v>
      </c>
      <c r="F29" s="4">
        <v>2012</v>
      </c>
      <c r="G29" s="4" t="s">
        <v>2325</v>
      </c>
      <c r="H29" s="4" t="s">
        <v>2913</v>
      </c>
      <c r="I29" s="285" t="s">
        <v>3553</v>
      </c>
      <c r="J29" s="4" t="s">
        <v>4165</v>
      </c>
      <c r="K29" s="4" t="s">
        <v>4674</v>
      </c>
      <c r="L29" s="4" t="s">
        <v>4675</v>
      </c>
      <c r="M29" s="4" t="s">
        <v>5846</v>
      </c>
      <c r="N29" s="4" t="s">
        <v>6494</v>
      </c>
      <c r="O29" s="106" t="s">
        <v>6914</v>
      </c>
      <c r="P29" s="2"/>
      <c r="Q29" s="2"/>
      <c r="R29" s="2"/>
      <c r="S29" s="2"/>
      <c r="T29" s="2"/>
      <c r="U29" s="2"/>
    </row>
    <row r="30" spans="1:21" ht="15.75">
      <c r="A30" s="7" t="s">
        <v>2284</v>
      </c>
      <c r="B30" s="136"/>
      <c r="C30" s="136"/>
      <c r="D30" s="136"/>
      <c r="E30" s="136"/>
      <c r="F30" s="137">
        <v>61261254</v>
      </c>
      <c r="G30" s="136">
        <v>0</v>
      </c>
      <c r="H30" s="137">
        <v>59943933</v>
      </c>
      <c r="I30" s="287">
        <v>59943933</v>
      </c>
      <c r="J30" s="287">
        <v>60782309</v>
      </c>
      <c r="K30" s="287">
        <v>0</v>
      </c>
      <c r="L30" s="287">
        <v>59830000</v>
      </c>
      <c r="M30" s="287">
        <v>0</v>
      </c>
      <c r="N30" s="287">
        <v>60800000</v>
      </c>
      <c r="O30" s="287">
        <v>0</v>
      </c>
      <c r="P30" s="2"/>
      <c r="Q30" s="2"/>
      <c r="R30" s="2"/>
      <c r="S30" s="2"/>
      <c r="T30" s="2"/>
      <c r="U30" s="2"/>
    </row>
    <row r="31" spans="1:21" ht="15">
      <c r="A31" s="7" t="s">
        <v>61</v>
      </c>
      <c r="B31" s="134">
        <v>0</v>
      </c>
      <c r="C31" s="139">
        <v>0.48700000000000004</v>
      </c>
      <c r="D31" s="139">
        <v>0.495</v>
      </c>
      <c r="E31" s="12" t="s">
        <v>1530</v>
      </c>
      <c r="F31" s="139">
        <v>0.48099999999999998</v>
      </c>
      <c r="G31" s="134">
        <v>0</v>
      </c>
      <c r="H31" s="139">
        <v>0.47899999999999998</v>
      </c>
      <c r="I31" s="134">
        <v>0</v>
      </c>
      <c r="J31" s="139">
        <v>0.51</v>
      </c>
      <c r="K31" s="89" t="s">
        <v>2908</v>
      </c>
      <c r="L31" s="110">
        <v>0.48</v>
      </c>
      <c r="M31" s="89" t="s">
        <v>2908</v>
      </c>
      <c r="N31" s="53">
        <v>0.51</v>
      </c>
      <c r="O31" s="89" t="s">
        <v>2908</v>
      </c>
      <c r="P31" s="2"/>
      <c r="Q31" s="2"/>
      <c r="R31" s="2"/>
      <c r="S31" s="2"/>
      <c r="T31" s="2"/>
      <c r="U31" s="2"/>
    </row>
    <row r="32" spans="1:21" ht="15">
      <c r="A32" s="7" t="s">
        <v>62</v>
      </c>
      <c r="B32" s="134">
        <v>0</v>
      </c>
      <c r="C32" s="139">
        <v>0.51300000000000001</v>
      </c>
      <c r="D32" s="139">
        <v>0.505</v>
      </c>
      <c r="E32" s="12" t="s">
        <v>1530</v>
      </c>
      <c r="F32" s="139">
        <v>0.51900000000000002</v>
      </c>
      <c r="G32" s="134">
        <v>0</v>
      </c>
      <c r="H32" s="139">
        <v>0.52100000000000002</v>
      </c>
      <c r="I32" s="134">
        <v>0</v>
      </c>
      <c r="J32" s="139">
        <v>0.49</v>
      </c>
      <c r="K32" s="89" t="s">
        <v>2908</v>
      </c>
      <c r="L32" s="110">
        <v>0.52</v>
      </c>
      <c r="M32" s="89" t="s">
        <v>2908</v>
      </c>
      <c r="N32" s="53">
        <v>0.49</v>
      </c>
      <c r="O32" s="89" t="s">
        <v>2908</v>
      </c>
      <c r="P32" s="2"/>
      <c r="Q32" s="2"/>
      <c r="R32" s="2"/>
      <c r="S32" s="2"/>
      <c r="T32" s="2"/>
      <c r="U32" s="2"/>
    </row>
    <row r="33" spans="1:21" ht="15">
      <c r="A33" s="7" t="s">
        <v>92</v>
      </c>
      <c r="B33" s="134">
        <v>0</v>
      </c>
      <c r="C33" s="139">
        <v>0.122</v>
      </c>
      <c r="D33" s="139">
        <v>0.11</v>
      </c>
      <c r="E33" s="12" t="s">
        <v>1530</v>
      </c>
      <c r="F33" s="288" t="s">
        <v>1530</v>
      </c>
      <c r="G33" s="134">
        <v>0</v>
      </c>
      <c r="H33" s="134">
        <v>0</v>
      </c>
      <c r="I33" s="134">
        <v>0</v>
      </c>
      <c r="J33" s="134">
        <v>0</v>
      </c>
      <c r="K33" s="89" t="s">
        <v>2908</v>
      </c>
      <c r="L33" s="119">
        <v>0</v>
      </c>
      <c r="M33" s="89" t="s">
        <v>2908</v>
      </c>
      <c r="N33" s="53">
        <v>0</v>
      </c>
      <c r="O33" s="89" t="s">
        <v>2908</v>
      </c>
      <c r="P33" s="2"/>
      <c r="Q33" s="2"/>
      <c r="R33" s="2"/>
      <c r="S33" s="2"/>
      <c r="T33" s="2"/>
      <c r="U33" s="2"/>
    </row>
    <row r="34" spans="1:21" ht="15">
      <c r="A34" s="7" t="s">
        <v>93</v>
      </c>
      <c r="B34" s="134">
        <v>0</v>
      </c>
      <c r="C34" s="139">
        <v>7.4999999999999997E-2</v>
      </c>
      <c r="D34" s="139">
        <v>6.7000000000000004E-2</v>
      </c>
      <c r="E34" s="12" t="s">
        <v>1530</v>
      </c>
      <c r="F34" s="139">
        <v>4.2999999999999997E-2</v>
      </c>
      <c r="G34" s="134">
        <v>0</v>
      </c>
      <c r="H34" s="139">
        <v>0.10199999999999999</v>
      </c>
      <c r="I34" s="134">
        <v>0</v>
      </c>
      <c r="J34" s="139">
        <v>0.11</v>
      </c>
      <c r="K34" s="89" t="s">
        <v>2908</v>
      </c>
      <c r="L34" s="119">
        <v>4.2999999999999997E-2</v>
      </c>
      <c r="M34" s="89" t="s">
        <v>2908</v>
      </c>
      <c r="N34" s="53">
        <v>0.08</v>
      </c>
      <c r="O34" s="89" t="s">
        <v>2908</v>
      </c>
      <c r="P34" s="2"/>
      <c r="Q34" s="2"/>
      <c r="R34" s="2"/>
      <c r="S34" s="2"/>
      <c r="T34" s="2"/>
      <c r="U34" s="2"/>
    </row>
    <row r="35" spans="1:21" ht="15">
      <c r="A35" s="7" t="s">
        <v>63</v>
      </c>
      <c r="B35" s="134">
        <v>0</v>
      </c>
      <c r="C35" s="139">
        <v>0.27400000000000002</v>
      </c>
      <c r="D35" s="139">
        <v>0.26500000000000001</v>
      </c>
      <c r="E35" s="12" t="s">
        <v>1530</v>
      </c>
      <c r="F35" s="139">
        <v>0.22600000000000001</v>
      </c>
      <c r="G35" s="134">
        <v>0</v>
      </c>
      <c r="H35" s="139">
        <v>0.221</v>
      </c>
      <c r="I35" s="134">
        <v>0</v>
      </c>
      <c r="J35" s="139">
        <v>0.36</v>
      </c>
      <c r="K35" s="89" t="s">
        <v>2908</v>
      </c>
      <c r="L35" s="119">
        <v>0.215</v>
      </c>
      <c r="M35" s="89" t="s">
        <v>2908</v>
      </c>
      <c r="N35" s="53">
        <v>0.32</v>
      </c>
      <c r="O35" s="89" t="s">
        <v>2908</v>
      </c>
      <c r="P35" s="2"/>
      <c r="Q35" s="2"/>
      <c r="R35" s="2"/>
      <c r="S35" s="2"/>
      <c r="T35" s="2"/>
      <c r="U35" s="2"/>
    </row>
    <row r="36" spans="1:21" ht="15">
      <c r="A36" s="7" t="s">
        <v>391</v>
      </c>
      <c r="B36" s="134">
        <v>0</v>
      </c>
      <c r="C36" s="288" t="s">
        <v>1530</v>
      </c>
      <c r="D36" s="288" t="s">
        <v>1530</v>
      </c>
      <c r="E36" s="12" t="s">
        <v>1530</v>
      </c>
      <c r="F36" s="139">
        <v>0.184</v>
      </c>
      <c r="G36" s="134">
        <v>0</v>
      </c>
      <c r="H36" s="139">
        <v>0.18</v>
      </c>
      <c r="I36" s="134">
        <v>0</v>
      </c>
      <c r="J36" s="134">
        <v>0</v>
      </c>
      <c r="K36" s="89" t="s">
        <v>2908</v>
      </c>
      <c r="L36" s="119">
        <v>0.17799999999999999</v>
      </c>
      <c r="M36" s="89" t="s">
        <v>2908</v>
      </c>
      <c r="N36" s="53">
        <v>0.2</v>
      </c>
      <c r="O36" s="89" t="s">
        <v>2908</v>
      </c>
      <c r="P36" s="2"/>
      <c r="Q36" s="2"/>
      <c r="R36" s="2"/>
      <c r="S36" s="2"/>
      <c r="T36" s="2"/>
      <c r="U36" s="2"/>
    </row>
    <row r="37" spans="1:21" ht="15">
      <c r="A37" s="7" t="s">
        <v>2323</v>
      </c>
      <c r="B37" s="134">
        <v>0</v>
      </c>
      <c r="C37" s="139">
        <v>0.28999999999999998</v>
      </c>
      <c r="D37" s="139">
        <v>0.29799999999999999</v>
      </c>
      <c r="E37" s="12" t="s">
        <v>1530</v>
      </c>
      <c r="F37" s="288" t="s">
        <v>1530</v>
      </c>
      <c r="G37" s="134">
        <v>0</v>
      </c>
      <c r="H37" s="134">
        <v>0</v>
      </c>
      <c r="I37" s="134">
        <v>0</v>
      </c>
      <c r="J37" s="139">
        <v>0.36</v>
      </c>
      <c r="K37" s="89" t="s">
        <v>2908</v>
      </c>
      <c r="L37" s="119" t="s">
        <v>1530</v>
      </c>
      <c r="M37" s="89" t="s">
        <v>2908</v>
      </c>
      <c r="N37" s="53">
        <v>0.4</v>
      </c>
      <c r="O37" s="89" t="s">
        <v>2908</v>
      </c>
      <c r="P37" s="2"/>
      <c r="Q37" s="2"/>
      <c r="R37" s="2"/>
      <c r="S37" s="2"/>
      <c r="T37" s="2"/>
      <c r="U37" s="2"/>
    </row>
    <row r="38" spans="1:21" ht="15">
      <c r="A38" s="7" t="s">
        <v>705</v>
      </c>
      <c r="B38" s="134">
        <v>0</v>
      </c>
      <c r="C38" s="288" t="s">
        <v>1530</v>
      </c>
      <c r="D38" s="288" t="s">
        <v>1530</v>
      </c>
      <c r="E38" s="12" t="s">
        <v>1530</v>
      </c>
      <c r="F38" s="139">
        <v>0.54600000000000004</v>
      </c>
      <c r="G38" s="134">
        <v>0</v>
      </c>
      <c r="H38" s="139">
        <v>0.55600000000000005</v>
      </c>
      <c r="I38" s="134">
        <v>0</v>
      </c>
      <c r="J38" s="139">
        <v>0</v>
      </c>
      <c r="K38" s="89" t="s">
        <v>2908</v>
      </c>
      <c r="L38" s="119" t="s">
        <v>1530</v>
      </c>
      <c r="M38" s="89" t="s">
        <v>2908</v>
      </c>
      <c r="N38" s="53"/>
      <c r="O38" s="89" t="s">
        <v>2908</v>
      </c>
      <c r="P38" s="2"/>
      <c r="Q38" s="2"/>
      <c r="R38" s="2"/>
      <c r="S38" s="2"/>
      <c r="T38" s="2"/>
      <c r="U38" s="2"/>
    </row>
    <row r="39" spans="1:21" ht="15">
      <c r="A39" s="7" t="s">
        <v>2324</v>
      </c>
      <c r="B39" s="134">
        <v>0</v>
      </c>
      <c r="C39" s="139">
        <v>0.23899999999999999</v>
      </c>
      <c r="D39" s="139">
        <v>0.25900000000000001</v>
      </c>
      <c r="E39" s="12" t="s">
        <v>1530</v>
      </c>
      <c r="F39" s="288" t="s">
        <v>1530</v>
      </c>
      <c r="G39" s="134">
        <v>0</v>
      </c>
      <c r="H39" s="134">
        <v>0</v>
      </c>
      <c r="I39" s="134">
        <v>0</v>
      </c>
      <c r="J39" s="134">
        <v>0</v>
      </c>
      <c r="K39" s="89" t="s">
        <v>2908</v>
      </c>
      <c r="L39" s="119">
        <v>0.56299999999999994</v>
      </c>
      <c r="M39" s="89" t="s">
        <v>2908</v>
      </c>
      <c r="N39" s="53"/>
      <c r="O39" s="89" t="s">
        <v>2908</v>
      </c>
      <c r="P39" s="2"/>
      <c r="Q39" s="2"/>
      <c r="R39" s="2"/>
      <c r="S39" s="2"/>
      <c r="T39" s="2"/>
      <c r="U39" s="2"/>
    </row>
    <row r="40" spans="1:21" ht="15">
      <c r="A40" s="7"/>
      <c r="B40" s="2"/>
      <c r="C40" s="2"/>
      <c r="D40" s="2"/>
      <c r="E40" s="2"/>
      <c r="F40" s="2"/>
      <c r="G40" s="2"/>
      <c r="H40" s="2"/>
      <c r="I40" s="286"/>
      <c r="J40" s="286"/>
      <c r="K40" s="286"/>
      <c r="L40" s="592"/>
      <c r="M40" s="592"/>
      <c r="N40" s="2"/>
      <c r="O40" s="2"/>
      <c r="P40" s="2"/>
      <c r="Q40" s="2"/>
      <c r="R40" s="2"/>
      <c r="S40" s="2"/>
      <c r="T40" s="2"/>
      <c r="U40" s="2"/>
    </row>
    <row r="41" spans="1:21" ht="31.5">
      <c r="A41" s="3" t="s">
        <v>67</v>
      </c>
      <c r="B41" s="4">
        <v>2009</v>
      </c>
      <c r="C41" s="4">
        <v>2010</v>
      </c>
      <c r="D41" s="4">
        <v>2011</v>
      </c>
      <c r="E41" s="4" t="s">
        <v>1185</v>
      </c>
      <c r="F41" s="4">
        <v>2012</v>
      </c>
      <c r="G41" s="4" t="s">
        <v>2325</v>
      </c>
      <c r="H41" s="4" t="s">
        <v>2913</v>
      </c>
      <c r="I41" s="285" t="s">
        <v>3553</v>
      </c>
      <c r="J41" s="4" t="s">
        <v>4165</v>
      </c>
      <c r="K41" s="4" t="s">
        <v>4674</v>
      </c>
      <c r="L41" s="4" t="s">
        <v>4675</v>
      </c>
      <c r="M41" s="4" t="s">
        <v>5846</v>
      </c>
      <c r="N41" s="4" t="s">
        <v>6494</v>
      </c>
      <c r="O41" s="106" t="s">
        <v>6914</v>
      </c>
      <c r="P41" s="2"/>
      <c r="Q41" s="2"/>
      <c r="R41" s="2"/>
      <c r="S41" s="2"/>
      <c r="T41" s="2"/>
      <c r="U41" s="2"/>
    </row>
    <row r="42" spans="1:21" ht="30">
      <c r="A42" s="7"/>
      <c r="B42" s="134">
        <v>0</v>
      </c>
      <c r="C42" s="134" t="s">
        <v>121</v>
      </c>
      <c r="D42" s="134" t="s">
        <v>121</v>
      </c>
      <c r="E42" s="134" t="s">
        <v>1186</v>
      </c>
      <c r="F42" s="134" t="s">
        <v>121</v>
      </c>
      <c r="G42" s="134">
        <v>0</v>
      </c>
      <c r="H42" s="2" t="s">
        <v>121</v>
      </c>
      <c r="I42" s="134">
        <v>0</v>
      </c>
      <c r="J42" s="286" t="s">
        <v>121</v>
      </c>
      <c r="K42" s="89" t="s">
        <v>2908</v>
      </c>
      <c r="L42" s="102" t="s">
        <v>121</v>
      </c>
      <c r="M42" s="89" t="s">
        <v>2908</v>
      </c>
      <c r="N42" s="2" t="s">
        <v>121</v>
      </c>
      <c r="O42" s="89" t="s">
        <v>2908</v>
      </c>
      <c r="P42" s="2"/>
      <c r="Q42" s="2"/>
      <c r="R42" s="2"/>
      <c r="S42" s="2"/>
      <c r="T42" s="2"/>
      <c r="U42" s="2"/>
    </row>
    <row r="43" spans="1:21" ht="15">
      <c r="A43" s="7"/>
      <c r="B43" s="2"/>
      <c r="C43" s="2"/>
      <c r="D43" s="2"/>
      <c r="E43" s="2"/>
      <c r="F43" s="2"/>
      <c r="G43" s="2"/>
      <c r="H43" s="2"/>
      <c r="I43" s="286"/>
      <c r="J43" s="286"/>
      <c r="K43" s="286"/>
      <c r="L43" s="102"/>
      <c r="M43" s="102"/>
      <c r="N43" s="2"/>
      <c r="O43" s="2"/>
      <c r="P43" s="2"/>
      <c r="Q43" s="2"/>
      <c r="R43" s="2"/>
      <c r="S43" s="2"/>
      <c r="T43" s="2"/>
      <c r="U43" s="2"/>
    </row>
    <row r="44" spans="1:21" ht="15">
      <c r="A44" s="7"/>
      <c r="B44" s="2"/>
      <c r="C44" s="2"/>
      <c r="D44" s="2"/>
      <c r="E44" s="2"/>
      <c r="F44" s="2"/>
      <c r="G44" s="2"/>
      <c r="H44" s="2"/>
      <c r="I44" s="286"/>
      <c r="J44" s="286"/>
      <c r="K44" s="286"/>
      <c r="L44" s="102"/>
      <c r="M44" s="102"/>
      <c r="N44" s="2"/>
      <c r="O44" s="2"/>
      <c r="P44" s="2"/>
      <c r="Q44" s="2"/>
      <c r="R44" s="2"/>
      <c r="S44" s="2"/>
      <c r="T44" s="2"/>
      <c r="U44" s="2"/>
    </row>
    <row r="45" spans="1:21" ht="15.75">
      <c r="A45" s="3" t="s">
        <v>94</v>
      </c>
      <c r="B45" s="4">
        <v>2009</v>
      </c>
      <c r="C45" s="4">
        <v>2010</v>
      </c>
      <c r="D45" s="4">
        <v>2011</v>
      </c>
      <c r="E45" s="4" t="s">
        <v>1185</v>
      </c>
      <c r="F45" s="4">
        <v>2012</v>
      </c>
      <c r="G45" s="4" t="s">
        <v>2325</v>
      </c>
      <c r="H45" s="4" t="s">
        <v>2913</v>
      </c>
      <c r="I45" s="285" t="s">
        <v>3553</v>
      </c>
      <c r="J45" s="4" t="s">
        <v>4165</v>
      </c>
      <c r="K45" s="4" t="s">
        <v>4674</v>
      </c>
      <c r="L45" s="4" t="s">
        <v>4675</v>
      </c>
      <c r="M45" s="4" t="s">
        <v>5846</v>
      </c>
      <c r="N45" s="4" t="s">
        <v>6494</v>
      </c>
      <c r="O45" s="106" t="s">
        <v>6914</v>
      </c>
      <c r="P45" s="2"/>
      <c r="Q45" s="2"/>
      <c r="R45" s="2"/>
      <c r="S45" s="2"/>
      <c r="T45" s="2"/>
      <c r="U45" s="2"/>
    </row>
    <row r="46" spans="1:21" ht="30">
      <c r="A46" s="7" t="s">
        <v>720</v>
      </c>
      <c r="B46" s="134">
        <v>0</v>
      </c>
      <c r="C46" s="139">
        <v>7.3000000000000001E-3</v>
      </c>
      <c r="D46" s="139">
        <v>6.0000000000000001E-3</v>
      </c>
      <c r="E46" s="139" t="s">
        <v>1186</v>
      </c>
      <c r="F46" s="139">
        <v>5.0000000000000001E-3</v>
      </c>
      <c r="G46" s="134">
        <v>0</v>
      </c>
      <c r="H46" s="139">
        <v>5.0000000000000001E-3</v>
      </c>
      <c r="I46" s="134">
        <v>0</v>
      </c>
      <c r="J46" s="289">
        <v>3.0000000000000001E-3</v>
      </c>
      <c r="K46" s="89" t="s">
        <v>2908</v>
      </c>
      <c r="L46" s="97">
        <v>3.0000000000000001E-3</v>
      </c>
      <c r="M46" s="89" t="s">
        <v>2908</v>
      </c>
      <c r="N46" s="97">
        <v>3.0000000000000001E-3</v>
      </c>
      <c r="O46" s="97">
        <v>4.0000000000000001E-3</v>
      </c>
      <c r="P46" s="2"/>
      <c r="Q46" s="2"/>
      <c r="R46" s="2"/>
      <c r="S46" s="2"/>
      <c r="T46" s="2"/>
      <c r="U46" s="2"/>
    </row>
    <row r="47" spans="1:21" ht="15">
      <c r="A47" s="1"/>
      <c r="B47" s="2"/>
      <c r="C47" s="2"/>
      <c r="D47" s="2"/>
      <c r="E47" s="2"/>
      <c r="F47" s="2"/>
      <c r="G47" s="2"/>
      <c r="H47" s="2"/>
      <c r="I47" s="2"/>
      <c r="J47" s="2"/>
      <c r="K47" s="2"/>
      <c r="L47" s="2"/>
      <c r="M47" s="2"/>
      <c r="N47" s="2"/>
      <c r="O47" s="2"/>
      <c r="P47" s="2"/>
      <c r="Q47" s="2"/>
      <c r="R47" s="2"/>
      <c r="S47" s="2"/>
      <c r="T47" s="2"/>
      <c r="U47" s="2"/>
    </row>
    <row r="48" spans="1:21" ht="15">
      <c r="A48" s="1"/>
      <c r="B48" s="2"/>
      <c r="C48" s="2"/>
      <c r="D48" s="2"/>
      <c r="E48" s="2"/>
      <c r="F48" s="2"/>
      <c r="G48" s="2"/>
      <c r="H48" s="2"/>
      <c r="I48" s="2"/>
      <c r="J48" s="2"/>
      <c r="K48" s="2"/>
      <c r="L48" s="2"/>
      <c r="M48" s="2"/>
      <c r="N48" s="2"/>
      <c r="O48" s="2"/>
      <c r="P48" s="2"/>
      <c r="Q48" s="2"/>
      <c r="R48" s="2"/>
      <c r="S48" s="2"/>
      <c r="T48" s="2"/>
      <c r="U48" s="2"/>
    </row>
    <row r="49" spans="1:27" ht="31.5">
      <c r="A49" s="3" t="s">
        <v>2288</v>
      </c>
      <c r="B49" s="4">
        <v>2009</v>
      </c>
      <c r="C49" s="4">
        <v>2010</v>
      </c>
      <c r="D49" s="4">
        <v>2011</v>
      </c>
      <c r="E49" s="4" t="s">
        <v>2933</v>
      </c>
      <c r="F49" s="4" t="s">
        <v>2915</v>
      </c>
      <c r="G49" s="4" t="s">
        <v>2934</v>
      </c>
      <c r="H49" s="4" t="s">
        <v>2917</v>
      </c>
      <c r="I49" s="4" t="s">
        <v>2935</v>
      </c>
      <c r="J49" s="4" t="s">
        <v>2919</v>
      </c>
      <c r="K49" s="4" t="s">
        <v>2936</v>
      </c>
      <c r="L49" s="4" t="s">
        <v>2921</v>
      </c>
      <c r="M49" s="285" t="s">
        <v>3572</v>
      </c>
      <c r="N49" s="285" t="s">
        <v>3556</v>
      </c>
      <c r="O49" s="285" t="s">
        <v>4197</v>
      </c>
      <c r="P49" s="285" t="s">
        <v>4168</v>
      </c>
      <c r="Q49" s="4" t="s">
        <v>5188</v>
      </c>
      <c r="R49" s="4" t="s">
        <v>5169</v>
      </c>
      <c r="S49" s="929" t="s">
        <v>5386</v>
      </c>
      <c r="T49" s="4" t="s">
        <v>5218</v>
      </c>
      <c r="U49" s="929" t="s">
        <v>5849</v>
      </c>
      <c r="V49" s="4" t="s">
        <v>5850</v>
      </c>
      <c r="W49" s="385" t="s">
        <v>2288</v>
      </c>
      <c r="X49" s="929" t="s">
        <v>6510</v>
      </c>
      <c r="Y49" s="4" t="s">
        <v>6508</v>
      </c>
      <c r="Z49" s="383" t="s">
        <v>7052</v>
      </c>
      <c r="AA49" s="386" t="s">
        <v>6919</v>
      </c>
    </row>
    <row r="50" spans="1:27" ht="15.75">
      <c r="A50" s="7" t="s">
        <v>46</v>
      </c>
      <c r="B50" s="957">
        <v>0</v>
      </c>
      <c r="C50" s="957">
        <v>0</v>
      </c>
      <c r="D50" s="957">
        <v>0</v>
      </c>
      <c r="E50" s="617">
        <v>0</v>
      </c>
      <c r="F50" s="957">
        <v>0</v>
      </c>
      <c r="G50" s="617">
        <v>0</v>
      </c>
      <c r="H50" s="957">
        <v>0</v>
      </c>
      <c r="I50" s="617">
        <v>0</v>
      </c>
      <c r="J50" s="957">
        <v>0</v>
      </c>
      <c r="K50" s="617">
        <v>0</v>
      </c>
      <c r="L50" s="957">
        <v>0</v>
      </c>
      <c r="M50" s="617">
        <v>0</v>
      </c>
      <c r="N50" s="958">
        <v>0</v>
      </c>
      <c r="O50" s="617">
        <v>0</v>
      </c>
      <c r="P50" s="958">
        <v>0</v>
      </c>
      <c r="Q50" s="617">
        <v>0</v>
      </c>
      <c r="R50" s="616">
        <v>0</v>
      </c>
      <c r="S50" s="959">
        <v>94297</v>
      </c>
      <c r="T50" s="854">
        <v>105612.64000000001</v>
      </c>
      <c r="U50" s="290">
        <v>5000</v>
      </c>
      <c r="V50" s="854">
        <v>5500</v>
      </c>
      <c r="W50" s="379" t="s">
        <v>6496</v>
      </c>
      <c r="X50" s="959">
        <v>81733</v>
      </c>
      <c r="Y50" s="854">
        <v>86636.98000000001</v>
      </c>
      <c r="Z50" s="959">
        <v>332626</v>
      </c>
      <c r="AA50" s="854">
        <v>392498.68</v>
      </c>
    </row>
    <row r="51" spans="1:27" ht="15.75">
      <c r="A51" s="7" t="s">
        <v>47</v>
      </c>
      <c r="B51" s="957">
        <v>0</v>
      </c>
      <c r="C51" s="957">
        <v>0</v>
      </c>
      <c r="D51" s="957">
        <v>0</v>
      </c>
      <c r="E51" s="617">
        <v>0</v>
      </c>
      <c r="F51" s="957">
        <v>0</v>
      </c>
      <c r="G51" s="617">
        <v>0</v>
      </c>
      <c r="H51" s="957">
        <v>0</v>
      </c>
      <c r="I51" s="617">
        <v>0</v>
      </c>
      <c r="J51" s="957">
        <v>0</v>
      </c>
      <c r="K51" s="617">
        <v>0</v>
      </c>
      <c r="L51" s="957">
        <v>0</v>
      </c>
      <c r="M51" s="617">
        <v>0</v>
      </c>
      <c r="N51" s="958">
        <v>0</v>
      </c>
      <c r="O51" s="617">
        <v>0</v>
      </c>
      <c r="P51" s="958">
        <v>0</v>
      </c>
      <c r="Q51" s="617">
        <v>0</v>
      </c>
      <c r="R51" s="616">
        <v>0</v>
      </c>
      <c r="S51" s="960">
        <v>0</v>
      </c>
      <c r="T51" s="958">
        <v>0</v>
      </c>
      <c r="U51" s="617">
        <v>5170</v>
      </c>
      <c r="V51" s="958">
        <v>5687.0000000000009</v>
      </c>
      <c r="W51" s="379" t="s">
        <v>6497</v>
      </c>
      <c r="X51" s="959">
        <v>0</v>
      </c>
      <c r="Y51" s="854">
        <v>0</v>
      </c>
      <c r="Z51" s="959">
        <v>0</v>
      </c>
      <c r="AA51" s="854">
        <v>0</v>
      </c>
    </row>
    <row r="52" spans="1:27" ht="15.75">
      <c r="A52" s="7" t="s">
        <v>48</v>
      </c>
      <c r="B52" s="957">
        <v>0</v>
      </c>
      <c r="C52" s="957">
        <v>0</v>
      </c>
      <c r="D52" s="957">
        <v>0</v>
      </c>
      <c r="E52" s="617">
        <v>0</v>
      </c>
      <c r="F52" s="957">
        <v>0</v>
      </c>
      <c r="G52" s="617">
        <v>0</v>
      </c>
      <c r="H52" s="957">
        <v>0</v>
      </c>
      <c r="I52" s="617">
        <v>0</v>
      </c>
      <c r="J52" s="957">
        <v>0</v>
      </c>
      <c r="K52" s="617">
        <v>0</v>
      </c>
      <c r="L52" s="957">
        <v>0</v>
      </c>
      <c r="M52" s="617">
        <v>0</v>
      </c>
      <c r="N52" s="958">
        <v>0</v>
      </c>
      <c r="O52" s="617">
        <v>0</v>
      </c>
      <c r="P52" s="958">
        <v>0</v>
      </c>
      <c r="Q52" s="617">
        <v>0</v>
      </c>
      <c r="R52" s="616">
        <v>0</v>
      </c>
      <c r="S52" s="960">
        <v>0</v>
      </c>
      <c r="T52" s="958">
        <v>0</v>
      </c>
      <c r="U52" s="617"/>
      <c r="V52" s="958"/>
      <c r="W52" s="379" t="s">
        <v>6498</v>
      </c>
      <c r="X52" s="959">
        <v>0</v>
      </c>
      <c r="Y52" s="854">
        <v>0</v>
      </c>
      <c r="Z52" s="959">
        <v>0</v>
      </c>
      <c r="AA52" s="854">
        <v>0</v>
      </c>
    </row>
    <row r="53" spans="1:27" ht="15.75">
      <c r="A53" s="7" t="s">
        <v>50</v>
      </c>
      <c r="B53" s="957">
        <v>0</v>
      </c>
      <c r="C53" s="957">
        <v>0</v>
      </c>
      <c r="D53" s="957">
        <v>0</v>
      </c>
      <c r="E53" s="617">
        <v>0</v>
      </c>
      <c r="F53" s="957">
        <v>0</v>
      </c>
      <c r="G53" s="617">
        <v>0</v>
      </c>
      <c r="H53" s="957">
        <v>0</v>
      </c>
      <c r="I53" s="617">
        <v>0</v>
      </c>
      <c r="J53" s="957">
        <v>0</v>
      </c>
      <c r="K53" s="617">
        <v>0</v>
      </c>
      <c r="L53" s="957">
        <v>0</v>
      </c>
      <c r="M53" s="617">
        <v>0</v>
      </c>
      <c r="N53" s="958">
        <v>0</v>
      </c>
      <c r="O53" s="617">
        <v>0</v>
      </c>
      <c r="P53" s="958">
        <v>0</v>
      </c>
      <c r="Q53" s="617">
        <v>0</v>
      </c>
      <c r="R53" s="616">
        <v>0</v>
      </c>
      <c r="S53" s="960">
        <v>0</v>
      </c>
      <c r="T53" s="958">
        <v>0</v>
      </c>
      <c r="U53" s="617">
        <v>13037</v>
      </c>
      <c r="V53" s="958">
        <v>14340.7</v>
      </c>
      <c r="W53" s="379" t="s">
        <v>6499</v>
      </c>
      <c r="X53" s="959">
        <v>0</v>
      </c>
      <c r="Y53" s="854">
        <v>0</v>
      </c>
      <c r="Z53" s="959">
        <v>0</v>
      </c>
      <c r="AA53" s="854">
        <v>0</v>
      </c>
    </row>
    <row r="54" spans="1:27" ht="15.75">
      <c r="A54" s="7" t="s">
        <v>51</v>
      </c>
      <c r="B54" s="957">
        <v>0</v>
      </c>
      <c r="C54" s="957">
        <v>0</v>
      </c>
      <c r="D54" s="957">
        <v>0</v>
      </c>
      <c r="E54" s="617">
        <v>0</v>
      </c>
      <c r="F54" s="957">
        <v>0</v>
      </c>
      <c r="G54" s="617">
        <v>0</v>
      </c>
      <c r="H54" s="957">
        <v>0</v>
      </c>
      <c r="I54" s="617">
        <v>0</v>
      </c>
      <c r="J54" s="957">
        <v>0</v>
      </c>
      <c r="K54" s="617">
        <v>0</v>
      </c>
      <c r="L54" s="957">
        <v>0</v>
      </c>
      <c r="M54" s="617">
        <v>0</v>
      </c>
      <c r="N54" s="958">
        <v>0</v>
      </c>
      <c r="O54" s="617">
        <v>0</v>
      </c>
      <c r="P54" s="958">
        <v>0</v>
      </c>
      <c r="Q54" s="617">
        <v>0</v>
      </c>
      <c r="R54" s="616">
        <v>0</v>
      </c>
      <c r="S54" s="960">
        <v>0</v>
      </c>
      <c r="T54" s="958">
        <v>0</v>
      </c>
      <c r="U54" s="617"/>
      <c r="V54" s="958"/>
      <c r="W54" s="379" t="s">
        <v>6500</v>
      </c>
      <c r="X54" s="959">
        <v>0</v>
      </c>
      <c r="Y54" s="854">
        <v>0</v>
      </c>
      <c r="Z54" s="959">
        <v>0</v>
      </c>
      <c r="AA54" s="854">
        <v>0</v>
      </c>
    </row>
    <row r="55" spans="1:27" ht="15.75">
      <c r="A55" s="7" t="s">
        <v>5210</v>
      </c>
      <c r="B55" s="957"/>
      <c r="C55" s="957"/>
      <c r="D55" s="957"/>
      <c r="E55" s="617">
        <v>0</v>
      </c>
      <c r="F55" s="958">
        <v>0</v>
      </c>
      <c r="G55" s="617">
        <v>0</v>
      </c>
      <c r="H55" s="958">
        <v>0</v>
      </c>
      <c r="I55" s="617">
        <v>0</v>
      </c>
      <c r="J55" s="958">
        <v>0</v>
      </c>
      <c r="K55" s="617">
        <v>0</v>
      </c>
      <c r="L55" s="958">
        <v>0</v>
      </c>
      <c r="M55" s="617">
        <v>0</v>
      </c>
      <c r="N55" s="958">
        <v>0</v>
      </c>
      <c r="O55" s="617">
        <v>0</v>
      </c>
      <c r="P55" s="958">
        <v>0</v>
      </c>
      <c r="Q55" s="617">
        <v>0</v>
      </c>
      <c r="R55" s="616">
        <v>0</v>
      </c>
      <c r="S55" s="960">
        <v>0</v>
      </c>
      <c r="T55" s="958">
        <v>0</v>
      </c>
      <c r="U55" s="617">
        <v>0</v>
      </c>
      <c r="V55" s="958">
        <v>0</v>
      </c>
      <c r="W55" s="379" t="s">
        <v>6501</v>
      </c>
      <c r="X55" s="959">
        <v>0</v>
      </c>
      <c r="Y55" s="854">
        <v>0</v>
      </c>
      <c r="Z55" s="959">
        <v>0</v>
      </c>
      <c r="AA55" s="854">
        <v>0</v>
      </c>
    </row>
    <row r="56" spans="1:27" ht="15.75">
      <c r="A56" s="7" t="s">
        <v>5211</v>
      </c>
      <c r="B56" s="957"/>
      <c r="C56" s="957"/>
      <c r="D56" s="957"/>
      <c r="E56" s="617">
        <v>0</v>
      </c>
      <c r="F56" s="958">
        <v>0</v>
      </c>
      <c r="G56" s="617">
        <v>0</v>
      </c>
      <c r="H56" s="958">
        <v>0</v>
      </c>
      <c r="I56" s="617">
        <v>0</v>
      </c>
      <c r="J56" s="958">
        <v>0</v>
      </c>
      <c r="K56" s="617">
        <v>0</v>
      </c>
      <c r="L56" s="958">
        <v>0</v>
      </c>
      <c r="M56" s="617">
        <v>0</v>
      </c>
      <c r="N56" s="958">
        <v>0</v>
      </c>
      <c r="O56" s="617">
        <v>0</v>
      </c>
      <c r="P56" s="958">
        <v>0</v>
      </c>
      <c r="Q56" s="617">
        <v>0</v>
      </c>
      <c r="R56" s="616">
        <v>0</v>
      </c>
      <c r="S56" s="960">
        <v>0</v>
      </c>
      <c r="T56" s="958">
        <v>0</v>
      </c>
      <c r="U56" s="617">
        <v>0</v>
      </c>
      <c r="V56" s="958">
        <v>0</v>
      </c>
      <c r="W56" s="379"/>
      <c r="X56" s="959">
        <v>0</v>
      </c>
      <c r="Y56" s="854">
        <v>0</v>
      </c>
      <c r="Z56" s="959"/>
      <c r="AA56" s="854"/>
    </row>
    <row r="57" spans="1:27" ht="15.75">
      <c r="A57" s="7" t="s">
        <v>49</v>
      </c>
      <c r="B57" s="957">
        <v>0</v>
      </c>
      <c r="C57" s="957">
        <v>0</v>
      </c>
      <c r="D57" s="957">
        <v>0</v>
      </c>
      <c r="E57" s="617">
        <v>0</v>
      </c>
      <c r="F57" s="957">
        <v>0</v>
      </c>
      <c r="G57" s="617">
        <v>0</v>
      </c>
      <c r="H57" s="957">
        <v>0</v>
      </c>
      <c r="I57" s="617">
        <v>0</v>
      </c>
      <c r="J57" s="957">
        <v>0</v>
      </c>
      <c r="K57" s="617">
        <v>0</v>
      </c>
      <c r="L57" s="957">
        <v>0</v>
      </c>
      <c r="M57" s="617">
        <v>0</v>
      </c>
      <c r="N57" s="958">
        <v>0</v>
      </c>
      <c r="O57" s="617">
        <v>0</v>
      </c>
      <c r="P57" s="958">
        <v>0</v>
      </c>
      <c r="Q57" s="617">
        <v>0</v>
      </c>
      <c r="R57" s="616">
        <v>0</v>
      </c>
      <c r="S57" s="960">
        <v>0</v>
      </c>
      <c r="T57" s="958">
        <v>0</v>
      </c>
      <c r="U57" s="617">
        <v>0</v>
      </c>
      <c r="V57" s="958">
        <v>0</v>
      </c>
      <c r="W57" s="379"/>
      <c r="X57" s="959"/>
      <c r="Y57" s="854"/>
      <c r="Z57" s="959"/>
      <c r="AA57" s="854"/>
    </row>
    <row r="58" spans="1:27" ht="15.75">
      <c r="A58" s="7" t="s">
        <v>479</v>
      </c>
      <c r="B58" s="957">
        <v>0</v>
      </c>
      <c r="C58" s="957">
        <v>0</v>
      </c>
      <c r="D58" s="957">
        <v>0</v>
      </c>
      <c r="E58" s="617">
        <v>0</v>
      </c>
      <c r="F58" s="957">
        <v>0</v>
      </c>
      <c r="G58" s="617">
        <v>0</v>
      </c>
      <c r="H58" s="957">
        <v>0</v>
      </c>
      <c r="I58" s="617">
        <v>0</v>
      </c>
      <c r="J58" s="957">
        <v>0</v>
      </c>
      <c r="K58" s="617">
        <v>0</v>
      </c>
      <c r="L58" s="957">
        <v>0</v>
      </c>
      <c r="M58" s="617">
        <v>0</v>
      </c>
      <c r="N58" s="958">
        <v>0</v>
      </c>
      <c r="O58" s="617">
        <v>0</v>
      </c>
      <c r="P58" s="958">
        <v>0</v>
      </c>
      <c r="Q58" s="617">
        <v>0</v>
      </c>
      <c r="R58" s="616">
        <v>0</v>
      </c>
      <c r="S58" s="959">
        <v>94297</v>
      </c>
      <c r="T58" s="854">
        <v>105612.64000000001</v>
      </c>
      <c r="U58" s="290">
        <v>23207</v>
      </c>
      <c r="V58" s="854">
        <v>25527.7</v>
      </c>
      <c r="W58" s="379" t="s">
        <v>479</v>
      </c>
      <c r="X58" s="959">
        <f>SUM(X50)</f>
        <v>81733</v>
      </c>
      <c r="Y58" s="854">
        <f>SUM(Y50)</f>
        <v>86636.98000000001</v>
      </c>
      <c r="Z58" s="959">
        <v>332626</v>
      </c>
      <c r="AA58" s="854">
        <v>392498.68</v>
      </c>
    </row>
    <row r="59" spans="1:27" ht="15">
      <c r="A59" s="1"/>
      <c r="B59" s="2"/>
      <c r="C59" s="2"/>
      <c r="D59" s="2"/>
      <c r="E59" s="2"/>
      <c r="F59" s="2"/>
      <c r="G59" s="2"/>
      <c r="H59" s="2"/>
      <c r="I59" s="2"/>
      <c r="J59" s="2"/>
      <c r="K59" s="2"/>
      <c r="L59" s="2"/>
      <c r="M59" s="2"/>
      <c r="N59" s="2"/>
      <c r="O59" s="2"/>
      <c r="P59" s="2"/>
      <c r="Q59" s="2"/>
      <c r="R59" s="2"/>
      <c r="S59" s="2"/>
      <c r="U59" s="2"/>
    </row>
    <row r="60" spans="1:27" ht="15.75">
      <c r="A60" s="3"/>
      <c r="B60" s="1469">
        <v>2010</v>
      </c>
      <c r="C60" s="1469"/>
      <c r="D60" s="1469">
        <v>2011</v>
      </c>
      <c r="E60" s="1469"/>
      <c r="F60" s="1469" t="s">
        <v>1185</v>
      </c>
      <c r="G60" s="1469"/>
      <c r="H60" s="1469">
        <v>2012</v>
      </c>
      <c r="I60" s="1469"/>
      <c r="J60" s="1469" t="s">
        <v>2325</v>
      </c>
      <c r="K60" s="1469"/>
      <c r="L60" s="1469" t="s">
        <v>2913</v>
      </c>
      <c r="M60" s="1469"/>
      <c r="N60" s="1478" t="s">
        <v>3553</v>
      </c>
      <c r="O60" s="1478"/>
      <c r="P60" s="1479" t="s">
        <v>4165</v>
      </c>
      <c r="Q60" s="1478"/>
      <c r="R60" s="1478" t="s">
        <v>4674</v>
      </c>
      <c r="S60" s="1478"/>
      <c r="T60" s="1479" t="s">
        <v>4675</v>
      </c>
      <c r="U60" s="1480"/>
      <c r="V60" s="1479" t="s">
        <v>5846</v>
      </c>
      <c r="W60" s="1480"/>
      <c r="X60" s="1479" t="s">
        <v>6494</v>
      </c>
      <c r="Y60" s="1480"/>
      <c r="Z60" s="1481" t="s">
        <v>6914</v>
      </c>
      <c r="AA60" s="1467"/>
    </row>
    <row r="61" spans="1:27" ht="15.75">
      <c r="A61" s="3" t="s">
        <v>2326</v>
      </c>
      <c r="B61" s="774" t="s">
        <v>95</v>
      </c>
      <c r="C61" s="774" t="s">
        <v>96</v>
      </c>
      <c r="D61" s="774" t="s">
        <v>95</v>
      </c>
      <c r="E61" s="774" t="s">
        <v>96</v>
      </c>
      <c r="F61" s="774" t="s">
        <v>95</v>
      </c>
      <c r="G61" s="774" t="s">
        <v>96</v>
      </c>
      <c r="H61" s="774" t="s">
        <v>95</v>
      </c>
      <c r="I61" s="774" t="s">
        <v>96</v>
      </c>
      <c r="J61" s="774" t="s">
        <v>95</v>
      </c>
      <c r="K61" s="774" t="s">
        <v>96</v>
      </c>
      <c r="L61" s="774" t="s">
        <v>95</v>
      </c>
      <c r="M61" s="774" t="s">
        <v>96</v>
      </c>
      <c r="N61" s="777" t="s">
        <v>95</v>
      </c>
      <c r="O61" s="777" t="s">
        <v>96</v>
      </c>
      <c r="P61" s="961" t="s">
        <v>95</v>
      </c>
      <c r="Q61" s="777" t="s">
        <v>96</v>
      </c>
      <c r="R61" s="777" t="s">
        <v>95</v>
      </c>
      <c r="S61" s="777" t="s">
        <v>96</v>
      </c>
      <c r="T61" s="961" t="s">
        <v>95</v>
      </c>
      <c r="U61" s="962" t="s">
        <v>96</v>
      </c>
      <c r="V61" s="961" t="s">
        <v>95</v>
      </c>
      <c r="W61" s="962" t="s">
        <v>96</v>
      </c>
      <c r="X61" s="961" t="s">
        <v>95</v>
      </c>
      <c r="Y61" s="962" t="s">
        <v>96</v>
      </c>
      <c r="Z61" s="772" t="s">
        <v>95</v>
      </c>
      <c r="AA61" s="856" t="s">
        <v>96</v>
      </c>
    </row>
    <row r="62" spans="1:27" ht="30">
      <c r="A62" s="7" t="s">
        <v>2922</v>
      </c>
      <c r="B62" s="183">
        <v>0</v>
      </c>
      <c r="C62" s="867">
        <v>0</v>
      </c>
      <c r="D62" s="183">
        <v>0</v>
      </c>
      <c r="E62" s="867">
        <v>0</v>
      </c>
      <c r="F62" s="183">
        <v>0</v>
      </c>
      <c r="G62" s="867">
        <v>0</v>
      </c>
      <c r="H62" s="183">
        <v>0</v>
      </c>
      <c r="I62" s="867">
        <v>0</v>
      </c>
      <c r="J62" s="183">
        <v>0</v>
      </c>
      <c r="K62" s="867">
        <v>0</v>
      </c>
      <c r="L62" s="183">
        <v>0</v>
      </c>
      <c r="M62" s="867">
        <v>0</v>
      </c>
      <c r="N62" s="291">
        <v>0</v>
      </c>
      <c r="O62" s="963">
        <v>0</v>
      </c>
      <c r="P62" s="291" t="s">
        <v>4468</v>
      </c>
      <c r="Q62" s="963" t="s">
        <v>3328</v>
      </c>
      <c r="R62" s="291" t="s">
        <v>5397</v>
      </c>
      <c r="S62" s="963" t="s">
        <v>4758</v>
      </c>
      <c r="T62" s="860" t="s">
        <v>172</v>
      </c>
      <c r="U62" s="861" t="s">
        <v>4752</v>
      </c>
      <c r="V62" s="860" t="s">
        <v>172</v>
      </c>
      <c r="W62" s="861" t="s">
        <v>4752</v>
      </c>
      <c r="X62" s="860" t="s">
        <v>1155</v>
      </c>
      <c r="Y62" s="861" t="s">
        <v>96</v>
      </c>
      <c r="Z62" s="860" t="s">
        <v>7053</v>
      </c>
      <c r="AA62" s="861" t="s">
        <v>1049</v>
      </c>
    </row>
    <row r="63" spans="1:27" ht="30">
      <c r="A63" s="7" t="s">
        <v>2923</v>
      </c>
      <c r="B63" s="183">
        <v>0</v>
      </c>
      <c r="C63" s="867">
        <v>0</v>
      </c>
      <c r="D63" s="183">
        <v>0</v>
      </c>
      <c r="E63" s="867">
        <v>0</v>
      </c>
      <c r="F63" s="183">
        <v>0</v>
      </c>
      <c r="G63" s="867">
        <v>0</v>
      </c>
      <c r="H63" s="183">
        <v>0</v>
      </c>
      <c r="I63" s="867">
        <v>0</v>
      </c>
      <c r="J63" s="183">
        <v>0</v>
      </c>
      <c r="K63" s="867">
        <v>0</v>
      </c>
      <c r="L63" s="183">
        <v>0</v>
      </c>
      <c r="M63" s="867">
        <v>0</v>
      </c>
      <c r="N63" s="291">
        <v>0</v>
      </c>
      <c r="O63" s="963">
        <v>0</v>
      </c>
      <c r="P63" s="291" t="s">
        <v>4469</v>
      </c>
      <c r="Q63" s="963" t="s">
        <v>4470</v>
      </c>
      <c r="R63" s="291" t="s">
        <v>5398</v>
      </c>
      <c r="S63" s="963" t="s">
        <v>4760</v>
      </c>
      <c r="T63" s="860" t="s">
        <v>4753</v>
      </c>
      <c r="U63" s="861" t="s">
        <v>4754</v>
      </c>
      <c r="V63" s="860" t="s">
        <v>6093</v>
      </c>
      <c r="W63" s="861" t="s">
        <v>5412</v>
      </c>
      <c r="X63" s="860" t="s">
        <v>6573</v>
      </c>
      <c r="Y63" s="861" t="s">
        <v>4752</v>
      </c>
      <c r="Z63" s="860" t="s">
        <v>7054</v>
      </c>
      <c r="AA63" s="861" t="s">
        <v>7055</v>
      </c>
    </row>
    <row r="64" spans="1:27" ht="15">
      <c r="A64" s="7" t="s">
        <v>2924</v>
      </c>
      <c r="B64" s="183">
        <v>0</v>
      </c>
      <c r="C64" s="867">
        <v>0</v>
      </c>
      <c r="D64" s="183">
        <v>0</v>
      </c>
      <c r="E64" s="867">
        <v>0</v>
      </c>
      <c r="F64" s="183">
        <v>0</v>
      </c>
      <c r="G64" s="867">
        <v>0</v>
      </c>
      <c r="H64" s="183">
        <v>0</v>
      </c>
      <c r="I64" s="867">
        <v>0</v>
      </c>
      <c r="J64" s="183">
        <v>0</v>
      </c>
      <c r="K64" s="867">
        <v>0</v>
      </c>
      <c r="L64" s="183">
        <v>0</v>
      </c>
      <c r="M64" s="867">
        <v>0</v>
      </c>
      <c r="N64" s="291">
        <v>0</v>
      </c>
      <c r="O64" s="963">
        <v>0</v>
      </c>
      <c r="P64" s="291" t="s">
        <v>4471</v>
      </c>
      <c r="Q64" s="963" t="s">
        <v>1094</v>
      </c>
      <c r="R64" s="291" t="s">
        <v>5399</v>
      </c>
      <c r="S64" s="963" t="s">
        <v>4762</v>
      </c>
      <c r="T64" s="860" t="s">
        <v>4755</v>
      </c>
      <c r="U64" s="861" t="s">
        <v>4756</v>
      </c>
      <c r="V64" s="860" t="s">
        <v>6094</v>
      </c>
      <c r="W64" s="861" t="s">
        <v>3328</v>
      </c>
      <c r="X64" s="860" t="s">
        <v>6574</v>
      </c>
      <c r="Y64" s="861" t="s">
        <v>4967</v>
      </c>
      <c r="Z64" s="860" t="s">
        <v>6574</v>
      </c>
      <c r="AA64" s="861" t="s">
        <v>1049</v>
      </c>
    </row>
    <row r="65" spans="1:27" ht="15">
      <c r="A65" s="7" t="s">
        <v>2925</v>
      </c>
      <c r="B65" s="183">
        <v>0</v>
      </c>
      <c r="C65" s="867">
        <v>0</v>
      </c>
      <c r="D65" s="183">
        <v>0</v>
      </c>
      <c r="E65" s="867">
        <v>0</v>
      </c>
      <c r="F65" s="183">
        <v>0</v>
      </c>
      <c r="G65" s="867">
        <v>0</v>
      </c>
      <c r="H65" s="183">
        <v>0</v>
      </c>
      <c r="I65" s="867">
        <v>0</v>
      </c>
      <c r="J65" s="183">
        <v>0</v>
      </c>
      <c r="K65" s="867">
        <v>0</v>
      </c>
      <c r="L65" s="183">
        <v>0</v>
      </c>
      <c r="M65" s="867">
        <v>0</v>
      </c>
      <c r="N65" s="291">
        <v>0</v>
      </c>
      <c r="O65" s="963">
        <v>0</v>
      </c>
      <c r="P65" s="291" t="s">
        <v>4472</v>
      </c>
      <c r="Q65" s="963" t="s">
        <v>4473</v>
      </c>
      <c r="R65" s="291" t="s">
        <v>5400</v>
      </c>
      <c r="S65" s="963" t="s">
        <v>5401</v>
      </c>
      <c r="T65" s="860" t="s">
        <v>4757</v>
      </c>
      <c r="U65" s="861" t="s">
        <v>4758</v>
      </c>
      <c r="V65" s="860" t="s">
        <v>6095</v>
      </c>
      <c r="W65" s="861" t="s">
        <v>3328</v>
      </c>
      <c r="X65" s="860" t="s">
        <v>6101</v>
      </c>
      <c r="Y65" s="861" t="s">
        <v>3328</v>
      </c>
      <c r="Z65" s="860" t="s">
        <v>7056</v>
      </c>
      <c r="AA65" s="861" t="s">
        <v>1534</v>
      </c>
    </row>
    <row r="66" spans="1:27" ht="30">
      <c r="A66" s="7" t="s">
        <v>2926</v>
      </c>
      <c r="B66" s="183">
        <v>0</v>
      </c>
      <c r="C66" s="867">
        <v>0</v>
      </c>
      <c r="D66" s="183">
        <v>0</v>
      </c>
      <c r="E66" s="867">
        <v>0</v>
      </c>
      <c r="F66" s="183">
        <v>0</v>
      </c>
      <c r="G66" s="867">
        <v>0</v>
      </c>
      <c r="H66" s="183">
        <v>0</v>
      </c>
      <c r="I66" s="867">
        <v>0</v>
      </c>
      <c r="J66" s="183">
        <v>0</v>
      </c>
      <c r="K66" s="867">
        <v>0</v>
      </c>
      <c r="L66" s="183">
        <v>0</v>
      </c>
      <c r="M66" s="867">
        <v>0</v>
      </c>
      <c r="N66" s="291">
        <v>0</v>
      </c>
      <c r="O66" s="963">
        <v>0</v>
      </c>
      <c r="P66" s="291" t="s">
        <v>4474</v>
      </c>
      <c r="Q66" s="963" t="s">
        <v>3328</v>
      </c>
      <c r="R66" s="291"/>
      <c r="S66" s="963"/>
      <c r="T66" s="860" t="s">
        <v>4759</v>
      </c>
      <c r="U66" s="861" t="s">
        <v>4760</v>
      </c>
      <c r="V66" s="860"/>
      <c r="W66" s="861"/>
      <c r="X66" s="860" t="s">
        <v>6575</v>
      </c>
      <c r="Y66" s="861" t="s">
        <v>5412</v>
      </c>
      <c r="Z66" s="860" t="s">
        <v>7057</v>
      </c>
      <c r="AA66" s="861" t="s">
        <v>7058</v>
      </c>
    </row>
    <row r="67" spans="1:27" ht="15">
      <c r="A67" s="7" t="s">
        <v>2927</v>
      </c>
      <c r="B67" s="183">
        <v>0</v>
      </c>
      <c r="C67" s="867">
        <v>0</v>
      </c>
      <c r="D67" s="183">
        <v>0</v>
      </c>
      <c r="E67" s="867">
        <v>0</v>
      </c>
      <c r="F67" s="183">
        <v>0</v>
      </c>
      <c r="G67" s="867">
        <v>0</v>
      </c>
      <c r="H67" s="183">
        <v>0</v>
      </c>
      <c r="I67" s="867">
        <v>0</v>
      </c>
      <c r="J67" s="183">
        <v>0</v>
      </c>
      <c r="K67" s="867">
        <v>0</v>
      </c>
      <c r="L67" s="183">
        <v>0</v>
      </c>
      <c r="M67" s="867">
        <v>0</v>
      </c>
      <c r="N67" s="291">
        <v>0</v>
      </c>
      <c r="O67" s="963">
        <v>0</v>
      </c>
      <c r="P67" s="291" t="s">
        <v>4475</v>
      </c>
      <c r="Q67" s="963" t="s">
        <v>4238</v>
      </c>
      <c r="R67" s="291"/>
      <c r="S67" s="963"/>
      <c r="T67" s="860" t="s">
        <v>4761</v>
      </c>
      <c r="U67" s="861" t="s">
        <v>4762</v>
      </c>
      <c r="V67" s="860"/>
      <c r="W67" s="861"/>
      <c r="X67" s="860" t="s">
        <v>6576</v>
      </c>
      <c r="Y67" s="861" t="s">
        <v>6577</v>
      </c>
      <c r="Z67" s="860" t="s">
        <v>7059</v>
      </c>
      <c r="AA67" s="861" t="s">
        <v>1049</v>
      </c>
    </row>
    <row r="68" spans="1:27" ht="15">
      <c r="A68" s="7" t="s">
        <v>2928</v>
      </c>
      <c r="B68" s="183">
        <v>0</v>
      </c>
      <c r="C68" s="867">
        <v>0</v>
      </c>
      <c r="D68" s="183">
        <v>0</v>
      </c>
      <c r="E68" s="867">
        <v>0</v>
      </c>
      <c r="F68" s="183">
        <v>0</v>
      </c>
      <c r="G68" s="867">
        <v>0</v>
      </c>
      <c r="H68" s="183">
        <v>0</v>
      </c>
      <c r="I68" s="867">
        <v>0</v>
      </c>
      <c r="J68" s="183">
        <v>0</v>
      </c>
      <c r="K68" s="867">
        <v>0</v>
      </c>
      <c r="L68" s="183">
        <v>0</v>
      </c>
      <c r="M68" s="867">
        <v>0</v>
      </c>
      <c r="N68" s="291">
        <v>0</v>
      </c>
      <c r="O68" s="963">
        <v>0</v>
      </c>
      <c r="P68" s="291" t="s">
        <v>4476</v>
      </c>
      <c r="Q68" s="963" t="s">
        <v>3328</v>
      </c>
      <c r="R68" s="291"/>
      <c r="S68" s="963"/>
      <c r="T68" s="860" t="s">
        <v>4763</v>
      </c>
      <c r="U68" s="861" t="s">
        <v>96</v>
      </c>
      <c r="V68" s="860"/>
      <c r="W68" s="861"/>
      <c r="X68" s="860" t="s">
        <v>172</v>
      </c>
      <c r="Y68" s="861" t="s">
        <v>4752</v>
      </c>
      <c r="Z68" s="860" t="s">
        <v>7060</v>
      </c>
      <c r="AA68" s="861" t="s">
        <v>5154</v>
      </c>
    </row>
    <row r="69" spans="1:27" ht="15">
      <c r="A69" s="7" t="s">
        <v>2929</v>
      </c>
      <c r="B69" s="183">
        <v>0</v>
      </c>
      <c r="C69" s="867">
        <v>0</v>
      </c>
      <c r="D69" s="183">
        <v>0</v>
      </c>
      <c r="E69" s="867">
        <v>0</v>
      </c>
      <c r="F69" s="183">
        <v>0</v>
      </c>
      <c r="G69" s="867">
        <v>0</v>
      </c>
      <c r="H69" s="183">
        <v>0</v>
      </c>
      <c r="I69" s="867">
        <v>0</v>
      </c>
      <c r="J69" s="183">
        <v>0</v>
      </c>
      <c r="K69" s="867">
        <v>0</v>
      </c>
      <c r="L69" s="183">
        <v>0</v>
      </c>
      <c r="M69" s="867">
        <v>0</v>
      </c>
      <c r="N69" s="291">
        <v>0</v>
      </c>
      <c r="O69" s="963">
        <v>0</v>
      </c>
      <c r="P69" s="291" t="s">
        <v>4477</v>
      </c>
      <c r="Q69" s="963" t="s">
        <v>4478</v>
      </c>
      <c r="R69" s="291"/>
      <c r="S69" s="963"/>
      <c r="T69" s="860"/>
      <c r="U69" s="861"/>
      <c r="V69" s="860"/>
      <c r="W69" s="861"/>
      <c r="X69" s="860" t="s">
        <v>6094</v>
      </c>
      <c r="Y69" s="861" t="s">
        <v>3328</v>
      </c>
      <c r="Z69" s="860" t="s">
        <v>7061</v>
      </c>
      <c r="AA69" s="861" t="s">
        <v>1534</v>
      </c>
    </row>
    <row r="70" spans="1:27" ht="15">
      <c r="A70" s="7" t="s">
        <v>2930</v>
      </c>
      <c r="B70" s="183">
        <v>0</v>
      </c>
      <c r="C70" s="867">
        <v>0</v>
      </c>
      <c r="D70" s="183">
        <v>0</v>
      </c>
      <c r="E70" s="867">
        <v>0</v>
      </c>
      <c r="F70" s="183">
        <v>0</v>
      </c>
      <c r="G70" s="867">
        <v>0</v>
      </c>
      <c r="H70" s="183">
        <v>0</v>
      </c>
      <c r="I70" s="867">
        <v>0</v>
      </c>
      <c r="J70" s="183">
        <v>0</v>
      </c>
      <c r="K70" s="867">
        <v>0</v>
      </c>
      <c r="L70" s="183">
        <v>0</v>
      </c>
      <c r="M70" s="867">
        <v>0</v>
      </c>
      <c r="N70" s="291">
        <v>0</v>
      </c>
      <c r="O70" s="963">
        <v>0</v>
      </c>
      <c r="P70" s="291">
        <v>0</v>
      </c>
      <c r="Q70" s="963">
        <v>0</v>
      </c>
      <c r="R70" s="291"/>
      <c r="S70" s="963"/>
      <c r="T70" s="860"/>
      <c r="U70" s="861"/>
      <c r="V70" s="860"/>
      <c r="W70" s="861"/>
      <c r="X70" s="860" t="s">
        <v>6578</v>
      </c>
      <c r="Y70" s="861" t="s">
        <v>3328</v>
      </c>
      <c r="Z70" s="860" t="s">
        <v>1155</v>
      </c>
      <c r="AA70" s="861" t="s">
        <v>7062</v>
      </c>
    </row>
    <row r="71" spans="1:27" ht="15">
      <c r="A71" s="7" t="s">
        <v>2931</v>
      </c>
      <c r="B71" s="183">
        <v>0</v>
      </c>
      <c r="C71" s="867">
        <v>0</v>
      </c>
      <c r="D71" s="183">
        <v>0</v>
      </c>
      <c r="E71" s="867">
        <v>0</v>
      </c>
      <c r="F71" s="183">
        <v>0</v>
      </c>
      <c r="G71" s="867">
        <v>0</v>
      </c>
      <c r="H71" s="183">
        <v>0</v>
      </c>
      <c r="I71" s="867">
        <v>0</v>
      </c>
      <c r="J71" s="183">
        <v>0</v>
      </c>
      <c r="K71" s="867">
        <v>0</v>
      </c>
      <c r="L71" s="183">
        <v>0</v>
      </c>
      <c r="M71" s="867">
        <v>0</v>
      </c>
      <c r="N71" s="291">
        <v>0</v>
      </c>
      <c r="O71" s="963">
        <v>0</v>
      </c>
      <c r="P71" s="291">
        <v>0</v>
      </c>
      <c r="Q71" s="963">
        <v>0</v>
      </c>
      <c r="R71" s="291"/>
      <c r="S71" s="963"/>
      <c r="T71" s="860"/>
      <c r="U71" s="861"/>
      <c r="V71" s="860"/>
      <c r="W71" s="861"/>
      <c r="X71" s="860" t="s">
        <v>6579</v>
      </c>
      <c r="Y71" s="861" t="s">
        <v>6580</v>
      </c>
      <c r="Z71" s="860" t="s">
        <v>7063</v>
      </c>
      <c r="AA71" s="861" t="s">
        <v>5154</v>
      </c>
    </row>
    <row r="72" spans="1:27" ht="15">
      <c r="A72" s="1"/>
      <c r="B72" s="2"/>
      <c r="C72" s="2"/>
      <c r="D72" s="2"/>
      <c r="E72" s="2"/>
      <c r="F72" s="617"/>
      <c r="G72" s="617"/>
      <c r="H72" s="2"/>
      <c r="I72" s="2"/>
      <c r="J72" s="2"/>
      <c r="K72" s="2"/>
      <c r="L72" s="2"/>
      <c r="M72" s="2"/>
      <c r="N72" s="286"/>
      <c r="O72" s="286"/>
      <c r="P72" s="286"/>
      <c r="Q72" s="286"/>
      <c r="R72" s="286"/>
      <c r="S72" s="286"/>
      <c r="U72" s="543"/>
      <c r="V72"/>
    </row>
    <row r="73" spans="1:27" ht="15.75">
      <c r="A73" s="3"/>
      <c r="B73" s="1469">
        <v>2010</v>
      </c>
      <c r="C73" s="1469"/>
      <c r="D73" s="1469">
        <v>2011</v>
      </c>
      <c r="E73" s="1469"/>
      <c r="F73" s="1469" t="s">
        <v>1185</v>
      </c>
      <c r="G73" s="1469"/>
      <c r="H73" s="1469">
        <v>2012</v>
      </c>
      <c r="I73" s="1469"/>
      <c r="J73" s="1469" t="s">
        <v>2325</v>
      </c>
      <c r="K73" s="1469"/>
      <c r="L73" s="1469" t="s">
        <v>2913</v>
      </c>
      <c r="M73" s="1469"/>
      <c r="N73" s="1478" t="s">
        <v>3553</v>
      </c>
      <c r="O73" s="1478"/>
      <c r="P73" s="1478" t="s">
        <v>4165</v>
      </c>
      <c r="Q73" s="1478"/>
      <c r="R73" s="1478" t="s">
        <v>4674</v>
      </c>
      <c r="S73" s="1478"/>
      <c r="T73" s="1478" t="s">
        <v>4675</v>
      </c>
      <c r="U73" s="1478"/>
      <c r="V73" s="1479" t="s">
        <v>5846</v>
      </c>
      <c r="W73" s="1480"/>
      <c r="X73" s="1479" t="s">
        <v>6494</v>
      </c>
      <c r="Y73" s="1480"/>
      <c r="Z73" s="1481" t="s">
        <v>6914</v>
      </c>
      <c r="AA73" s="1467"/>
    </row>
    <row r="74" spans="1:27" ht="15.75">
      <c r="A74" s="3" t="s">
        <v>68</v>
      </c>
      <c r="B74" s="774" t="s">
        <v>95</v>
      </c>
      <c r="C74" s="774" t="s">
        <v>96</v>
      </c>
      <c r="D74" s="774" t="s">
        <v>95</v>
      </c>
      <c r="E74" s="774" t="s">
        <v>96</v>
      </c>
      <c r="F74" s="774" t="s">
        <v>95</v>
      </c>
      <c r="G74" s="774" t="s">
        <v>96</v>
      </c>
      <c r="H74" s="774" t="s">
        <v>95</v>
      </c>
      <c r="I74" s="774" t="s">
        <v>96</v>
      </c>
      <c r="J74" s="774" t="s">
        <v>95</v>
      </c>
      <c r="K74" s="774" t="s">
        <v>96</v>
      </c>
      <c r="L74" s="774" t="s">
        <v>95</v>
      </c>
      <c r="M74" s="774" t="s">
        <v>96</v>
      </c>
      <c r="N74" s="777" t="s">
        <v>95</v>
      </c>
      <c r="O74" s="777" t="s">
        <v>96</v>
      </c>
      <c r="P74" s="777" t="s">
        <v>95</v>
      </c>
      <c r="Q74" s="777" t="s">
        <v>96</v>
      </c>
      <c r="R74" s="777" t="s">
        <v>95</v>
      </c>
      <c r="S74" s="777" t="s">
        <v>96</v>
      </c>
      <c r="T74" s="777" t="s">
        <v>95</v>
      </c>
      <c r="U74" s="777" t="s">
        <v>96</v>
      </c>
      <c r="V74" s="961" t="s">
        <v>95</v>
      </c>
      <c r="W74" s="962" t="s">
        <v>96</v>
      </c>
      <c r="X74" s="961" t="s">
        <v>95</v>
      </c>
      <c r="Y74" s="962" t="s">
        <v>96</v>
      </c>
      <c r="Z74" s="772" t="s">
        <v>95</v>
      </c>
      <c r="AA74" s="856" t="s">
        <v>96</v>
      </c>
    </row>
    <row r="75" spans="1:27" ht="15">
      <c r="A75" s="7" t="s">
        <v>2922</v>
      </c>
      <c r="B75" s="183" t="s">
        <v>148</v>
      </c>
      <c r="C75" s="867" t="s">
        <v>331</v>
      </c>
      <c r="D75" s="183" t="s">
        <v>1154</v>
      </c>
      <c r="E75" s="867" t="s">
        <v>331</v>
      </c>
      <c r="F75" s="183">
        <v>0</v>
      </c>
      <c r="G75" s="867">
        <v>0</v>
      </c>
      <c r="H75" s="183" t="s">
        <v>2977</v>
      </c>
      <c r="I75" s="867" t="s">
        <v>771</v>
      </c>
      <c r="J75" s="183">
        <v>0</v>
      </c>
      <c r="K75" s="867">
        <v>0</v>
      </c>
      <c r="L75" s="126" t="s">
        <v>224</v>
      </c>
      <c r="M75" s="964" t="s">
        <v>536</v>
      </c>
      <c r="N75" s="291">
        <v>0</v>
      </c>
      <c r="O75" s="963">
        <v>0</v>
      </c>
      <c r="P75" s="291" t="s">
        <v>4479</v>
      </c>
      <c r="Q75" s="963" t="s">
        <v>4480</v>
      </c>
      <c r="R75" s="291" t="s">
        <v>4963</v>
      </c>
      <c r="S75" s="963" t="s">
        <v>4480</v>
      </c>
      <c r="T75" s="860" t="s">
        <v>4963</v>
      </c>
      <c r="U75" s="861" t="s">
        <v>4480</v>
      </c>
      <c r="V75" s="860" t="s">
        <v>4963</v>
      </c>
      <c r="W75" s="861" t="s">
        <v>4480</v>
      </c>
      <c r="X75" s="836" t="s">
        <v>4963</v>
      </c>
      <c r="Y75" s="649" t="s">
        <v>4480</v>
      </c>
      <c r="Z75" s="836" t="s">
        <v>4963</v>
      </c>
      <c r="AA75" s="649" t="s">
        <v>535</v>
      </c>
    </row>
    <row r="76" spans="1:27" ht="30">
      <c r="A76" s="7" t="s">
        <v>2923</v>
      </c>
      <c r="B76" s="183" t="s">
        <v>156</v>
      </c>
      <c r="C76" s="867" t="s">
        <v>151</v>
      </c>
      <c r="D76" s="183" t="s">
        <v>1155</v>
      </c>
      <c r="E76" s="867" t="s">
        <v>316</v>
      </c>
      <c r="F76" s="183">
        <v>0</v>
      </c>
      <c r="G76" s="867">
        <v>0</v>
      </c>
      <c r="H76" s="183" t="s">
        <v>1531</v>
      </c>
      <c r="I76" s="867" t="s">
        <v>815</v>
      </c>
      <c r="J76" s="183">
        <v>0</v>
      </c>
      <c r="K76" s="867">
        <v>0</v>
      </c>
      <c r="L76" s="126" t="s">
        <v>3545</v>
      </c>
      <c r="M76" s="964" t="s">
        <v>3546</v>
      </c>
      <c r="N76" s="291">
        <v>0</v>
      </c>
      <c r="O76" s="963">
        <v>0</v>
      </c>
      <c r="P76" s="291" t="s">
        <v>4481</v>
      </c>
      <c r="Q76" s="963" t="s">
        <v>1096</v>
      </c>
      <c r="R76" s="291" t="s">
        <v>4964</v>
      </c>
      <c r="S76" s="963" t="s">
        <v>4965</v>
      </c>
      <c r="T76" s="860" t="s">
        <v>4964</v>
      </c>
      <c r="U76" s="861" t="s">
        <v>4965</v>
      </c>
      <c r="V76" s="860" t="s">
        <v>5404</v>
      </c>
      <c r="W76" s="861" t="s">
        <v>3328</v>
      </c>
      <c r="X76" s="836" t="s">
        <v>5404</v>
      </c>
      <c r="Y76" s="649" t="s">
        <v>3328</v>
      </c>
      <c r="Z76" s="836" t="s">
        <v>7064</v>
      </c>
      <c r="AA76" s="649" t="s">
        <v>1400</v>
      </c>
    </row>
    <row r="77" spans="1:27" ht="30">
      <c r="A77" s="7" t="s">
        <v>2924</v>
      </c>
      <c r="B77" s="183" t="s">
        <v>670</v>
      </c>
      <c r="C77" s="867" t="s">
        <v>331</v>
      </c>
      <c r="D77" s="183" t="s">
        <v>1156</v>
      </c>
      <c r="E77" s="867" t="s">
        <v>331</v>
      </c>
      <c r="F77" s="183">
        <v>0</v>
      </c>
      <c r="G77" s="867">
        <v>0</v>
      </c>
      <c r="H77" s="183" t="s">
        <v>1532</v>
      </c>
      <c r="I77" s="867" t="s">
        <v>771</v>
      </c>
      <c r="J77" s="183">
        <v>0</v>
      </c>
      <c r="K77" s="867">
        <v>0</v>
      </c>
      <c r="L77" s="126" t="s">
        <v>3547</v>
      </c>
      <c r="M77" s="964" t="s">
        <v>536</v>
      </c>
      <c r="N77" s="291">
        <v>0</v>
      </c>
      <c r="O77" s="963">
        <v>0</v>
      </c>
      <c r="P77" s="291" t="s">
        <v>4482</v>
      </c>
      <c r="Q77" s="963" t="s">
        <v>4483</v>
      </c>
      <c r="R77" s="291" t="s">
        <v>4968</v>
      </c>
      <c r="S77" s="963" t="s">
        <v>4967</v>
      </c>
      <c r="T77" s="860" t="s">
        <v>4966</v>
      </c>
      <c r="U77" s="861" t="s">
        <v>3075</v>
      </c>
      <c r="V77" s="860" t="s">
        <v>6096</v>
      </c>
      <c r="W77" s="861" t="s">
        <v>6097</v>
      </c>
      <c r="X77" s="836" t="s">
        <v>4964</v>
      </c>
      <c r="Y77" s="649" t="s">
        <v>6098</v>
      </c>
      <c r="Z77" s="836" t="s">
        <v>7054</v>
      </c>
      <c r="AA77" s="649" t="s">
        <v>7055</v>
      </c>
    </row>
    <row r="78" spans="1:27" ht="30">
      <c r="A78" s="7" t="s">
        <v>2925</v>
      </c>
      <c r="B78" s="183" t="s">
        <v>155</v>
      </c>
      <c r="C78" s="867" t="s">
        <v>331</v>
      </c>
      <c r="D78" s="183" t="s">
        <v>1157</v>
      </c>
      <c r="E78" s="867" t="s">
        <v>169</v>
      </c>
      <c r="F78" s="183">
        <v>0</v>
      </c>
      <c r="G78" s="867">
        <v>0</v>
      </c>
      <c r="H78" s="183" t="s">
        <v>1533</v>
      </c>
      <c r="I78" s="867" t="s">
        <v>1534</v>
      </c>
      <c r="J78" s="183">
        <v>0</v>
      </c>
      <c r="K78" s="867">
        <v>0</v>
      </c>
      <c r="L78" s="126" t="s">
        <v>217</v>
      </c>
      <c r="M78" s="964" t="s">
        <v>536</v>
      </c>
      <c r="N78" s="291">
        <v>0</v>
      </c>
      <c r="O78" s="963">
        <v>0</v>
      </c>
      <c r="P78" s="291" t="s">
        <v>4484</v>
      </c>
      <c r="Q78" s="963" t="s">
        <v>4485</v>
      </c>
      <c r="R78" s="291" t="s">
        <v>5402</v>
      </c>
      <c r="S78" s="963" t="s">
        <v>4974</v>
      </c>
      <c r="T78" s="860" t="s">
        <v>3442</v>
      </c>
      <c r="U78" s="861" t="s">
        <v>4967</v>
      </c>
      <c r="V78" s="860" t="s">
        <v>4964</v>
      </c>
      <c r="W78" s="861" t="s">
        <v>6098</v>
      </c>
      <c r="X78" s="836" t="s">
        <v>4973</v>
      </c>
      <c r="Y78" s="649" t="s">
        <v>4752</v>
      </c>
      <c r="Z78" s="836" t="s">
        <v>4968</v>
      </c>
      <c r="AA78" s="649" t="s">
        <v>1049</v>
      </c>
    </row>
    <row r="79" spans="1:27" ht="30">
      <c r="A79" s="7" t="s">
        <v>2926</v>
      </c>
      <c r="B79" s="183" t="s">
        <v>2978</v>
      </c>
      <c r="C79" s="867" t="s">
        <v>331</v>
      </c>
      <c r="D79" s="183" t="s">
        <v>2979</v>
      </c>
      <c r="E79" s="867" t="s">
        <v>331</v>
      </c>
      <c r="F79" s="183">
        <v>0</v>
      </c>
      <c r="G79" s="867">
        <v>0</v>
      </c>
      <c r="H79" s="183" t="s">
        <v>1535</v>
      </c>
      <c r="I79" s="867" t="s">
        <v>2980</v>
      </c>
      <c r="J79" s="183">
        <v>0</v>
      </c>
      <c r="K79" s="867">
        <v>0</v>
      </c>
      <c r="L79" s="126" t="s">
        <v>3548</v>
      </c>
      <c r="M79" s="964" t="s">
        <v>447</v>
      </c>
      <c r="N79" s="291">
        <v>0</v>
      </c>
      <c r="O79" s="963">
        <v>0</v>
      </c>
      <c r="P79" s="291" t="s">
        <v>4486</v>
      </c>
      <c r="Q79" s="963" t="s">
        <v>4487</v>
      </c>
      <c r="R79" s="291" t="s">
        <v>4969</v>
      </c>
      <c r="S79" s="963" t="s">
        <v>5403</v>
      </c>
      <c r="T79" s="860" t="s">
        <v>4968</v>
      </c>
      <c r="U79" s="861" t="s">
        <v>4967</v>
      </c>
      <c r="V79" s="860" t="s">
        <v>6099</v>
      </c>
      <c r="W79" s="861" t="s">
        <v>1096</v>
      </c>
      <c r="X79" s="836" t="s">
        <v>124</v>
      </c>
      <c r="Y79" s="649" t="s">
        <v>1096</v>
      </c>
      <c r="Z79" s="836" t="s">
        <v>4964</v>
      </c>
      <c r="AA79" s="649" t="s">
        <v>7055</v>
      </c>
    </row>
    <row r="80" spans="1:27" ht="30">
      <c r="A80" s="7" t="s">
        <v>2927</v>
      </c>
      <c r="B80" s="183" t="s">
        <v>1158</v>
      </c>
      <c r="C80" s="867" t="s">
        <v>145</v>
      </c>
      <c r="D80" s="183" t="s">
        <v>1159</v>
      </c>
      <c r="E80" s="867" t="s">
        <v>151</v>
      </c>
      <c r="F80" s="183">
        <v>0</v>
      </c>
      <c r="G80" s="867">
        <v>0</v>
      </c>
      <c r="H80" s="183" t="s">
        <v>1536</v>
      </c>
      <c r="I80" s="867" t="s">
        <v>771</v>
      </c>
      <c r="J80" s="183">
        <v>0</v>
      </c>
      <c r="K80" s="867">
        <v>0</v>
      </c>
      <c r="L80" s="126" t="s">
        <v>1162</v>
      </c>
      <c r="M80" s="964" t="s">
        <v>533</v>
      </c>
      <c r="N80" s="291">
        <v>0</v>
      </c>
      <c r="O80" s="963">
        <v>0</v>
      </c>
      <c r="P80" s="291" t="s">
        <v>4488</v>
      </c>
      <c r="Q80" s="963" t="s">
        <v>4489</v>
      </c>
      <c r="R80" s="291" t="s">
        <v>4972</v>
      </c>
      <c r="S80" s="963" t="s">
        <v>766</v>
      </c>
      <c r="T80" s="860" t="s">
        <v>4969</v>
      </c>
      <c r="U80" s="861" t="s">
        <v>4754</v>
      </c>
      <c r="V80" s="860" t="s">
        <v>5407</v>
      </c>
      <c r="W80" s="861" t="s">
        <v>1096</v>
      </c>
      <c r="X80" s="836" t="s">
        <v>6096</v>
      </c>
      <c r="Y80" s="649" t="s">
        <v>6097</v>
      </c>
      <c r="Z80" s="836" t="s">
        <v>7065</v>
      </c>
      <c r="AA80" s="649" t="s">
        <v>1049</v>
      </c>
    </row>
    <row r="81" spans="1:27" ht="45">
      <c r="A81" s="7" t="s">
        <v>2928</v>
      </c>
      <c r="B81" s="183" t="s">
        <v>152</v>
      </c>
      <c r="C81" s="867" t="s">
        <v>316</v>
      </c>
      <c r="D81" s="183" t="s">
        <v>148</v>
      </c>
      <c r="E81" s="867" t="s">
        <v>331</v>
      </c>
      <c r="F81" s="183">
        <v>0</v>
      </c>
      <c r="G81" s="867">
        <v>0</v>
      </c>
      <c r="H81" s="183" t="s">
        <v>1537</v>
      </c>
      <c r="I81" s="867" t="s">
        <v>1538</v>
      </c>
      <c r="J81" s="183">
        <v>0</v>
      </c>
      <c r="K81" s="867">
        <v>0</v>
      </c>
      <c r="L81" s="126" t="s">
        <v>3549</v>
      </c>
      <c r="M81" s="964" t="s">
        <v>2084</v>
      </c>
      <c r="N81" s="291">
        <v>0</v>
      </c>
      <c r="O81" s="963">
        <v>0</v>
      </c>
      <c r="P81" s="291" t="s">
        <v>4490</v>
      </c>
      <c r="Q81" s="963" t="s">
        <v>3328</v>
      </c>
      <c r="R81" s="291" t="s">
        <v>5404</v>
      </c>
      <c r="S81" s="963" t="s">
        <v>3328</v>
      </c>
      <c r="T81" s="860" t="s">
        <v>4970</v>
      </c>
      <c r="U81" s="861" t="s">
        <v>4971</v>
      </c>
      <c r="V81" s="860" t="s">
        <v>6100</v>
      </c>
      <c r="W81" s="861" t="s">
        <v>3328</v>
      </c>
      <c r="X81" s="836" t="s">
        <v>876</v>
      </c>
      <c r="Y81" s="649" t="s">
        <v>3328</v>
      </c>
      <c r="Z81" s="836" t="s">
        <v>7063</v>
      </c>
      <c r="AA81" s="649" t="s">
        <v>5154</v>
      </c>
    </row>
    <row r="82" spans="1:27" ht="30">
      <c r="A82" s="7" t="s">
        <v>2929</v>
      </c>
      <c r="B82" s="183" t="s">
        <v>595</v>
      </c>
      <c r="C82" s="867" t="s">
        <v>139</v>
      </c>
      <c r="D82" s="183" t="s">
        <v>1160</v>
      </c>
      <c r="E82" s="867" t="s">
        <v>1161</v>
      </c>
      <c r="F82" s="183">
        <v>0</v>
      </c>
      <c r="G82" s="867">
        <v>0</v>
      </c>
      <c r="H82" s="183" t="s">
        <v>1539</v>
      </c>
      <c r="I82" s="867" t="s">
        <v>1534</v>
      </c>
      <c r="J82" s="183">
        <v>0</v>
      </c>
      <c r="K82" s="867">
        <v>0</v>
      </c>
      <c r="L82" s="126" t="s">
        <v>228</v>
      </c>
      <c r="M82" s="964" t="s">
        <v>536</v>
      </c>
      <c r="N82" s="291">
        <v>0</v>
      </c>
      <c r="O82" s="963">
        <v>0</v>
      </c>
      <c r="P82" s="291" t="s">
        <v>4491</v>
      </c>
      <c r="Q82" s="963" t="s">
        <v>1096</v>
      </c>
      <c r="R82" s="291" t="s">
        <v>5405</v>
      </c>
      <c r="S82" s="963" t="s">
        <v>5406</v>
      </c>
      <c r="T82" s="860" t="s">
        <v>4972</v>
      </c>
      <c r="U82" s="861" t="s">
        <v>766</v>
      </c>
      <c r="V82" s="860" t="s">
        <v>6101</v>
      </c>
      <c r="W82" s="861" t="s">
        <v>3328</v>
      </c>
      <c r="X82" s="836" t="s">
        <v>277</v>
      </c>
      <c r="Y82" s="649" t="s">
        <v>4752</v>
      </c>
      <c r="Z82" s="836" t="s">
        <v>5404</v>
      </c>
      <c r="AA82" s="649" t="s">
        <v>1534</v>
      </c>
    </row>
    <row r="83" spans="1:27" ht="30">
      <c r="A83" s="7" t="s">
        <v>2930</v>
      </c>
      <c r="B83" s="183" t="s">
        <v>153</v>
      </c>
      <c r="C83" s="867" t="s">
        <v>2981</v>
      </c>
      <c r="D83" s="183" t="s">
        <v>1162</v>
      </c>
      <c r="E83" s="867" t="s">
        <v>1161</v>
      </c>
      <c r="F83" s="183">
        <v>0</v>
      </c>
      <c r="G83" s="867">
        <v>0</v>
      </c>
      <c r="H83" s="183" t="s">
        <v>1540</v>
      </c>
      <c r="I83" s="867" t="s">
        <v>771</v>
      </c>
      <c r="J83" s="183">
        <v>0</v>
      </c>
      <c r="K83" s="867">
        <v>0</v>
      </c>
      <c r="L83" s="126" t="s">
        <v>3550</v>
      </c>
      <c r="M83" s="964" t="s">
        <v>2633</v>
      </c>
      <c r="N83" s="291">
        <v>0</v>
      </c>
      <c r="O83" s="963">
        <v>0</v>
      </c>
      <c r="P83" s="291" t="s">
        <v>4492</v>
      </c>
      <c r="Q83" s="963" t="s">
        <v>3075</v>
      </c>
      <c r="R83" s="291" t="s">
        <v>5407</v>
      </c>
      <c r="S83" s="963" t="s">
        <v>4967</v>
      </c>
      <c r="T83" s="860" t="s">
        <v>4973</v>
      </c>
      <c r="U83" s="861" t="s">
        <v>4974</v>
      </c>
      <c r="V83" s="860" t="s">
        <v>6102</v>
      </c>
      <c r="W83" s="861" t="s">
        <v>3205</v>
      </c>
      <c r="X83" s="836" t="s">
        <v>867</v>
      </c>
      <c r="Y83" s="649" t="s">
        <v>5412</v>
      </c>
      <c r="Z83" s="836" t="s">
        <v>7053</v>
      </c>
      <c r="AA83" s="649" t="s">
        <v>1049</v>
      </c>
    </row>
    <row r="84" spans="1:27" ht="45">
      <c r="A84" s="7" t="s">
        <v>2931</v>
      </c>
      <c r="B84" s="183" t="s">
        <v>150</v>
      </c>
      <c r="C84" s="867" t="s">
        <v>151</v>
      </c>
      <c r="D84" s="183" t="s">
        <v>1163</v>
      </c>
      <c r="E84" s="867" t="s">
        <v>1164</v>
      </c>
      <c r="F84" s="183">
        <v>0</v>
      </c>
      <c r="G84" s="867">
        <v>0</v>
      </c>
      <c r="H84" s="183" t="s">
        <v>1541</v>
      </c>
      <c r="I84" s="867" t="s">
        <v>815</v>
      </c>
      <c r="J84" s="183">
        <v>0</v>
      </c>
      <c r="K84" s="867">
        <v>0</v>
      </c>
      <c r="L84" s="126" t="s">
        <v>3551</v>
      </c>
      <c r="M84" s="964" t="s">
        <v>447</v>
      </c>
      <c r="N84" s="291">
        <v>0</v>
      </c>
      <c r="O84" s="963">
        <v>0</v>
      </c>
      <c r="P84" s="291" t="s">
        <v>4493</v>
      </c>
      <c r="Q84" s="963" t="s">
        <v>4483</v>
      </c>
      <c r="R84" s="291" t="s">
        <v>5408</v>
      </c>
      <c r="S84" s="963" t="s">
        <v>4760</v>
      </c>
      <c r="T84" s="860" t="s">
        <v>4975</v>
      </c>
      <c r="U84" s="861" t="s">
        <v>3328</v>
      </c>
      <c r="V84" s="860" t="s">
        <v>6103</v>
      </c>
      <c r="W84" s="861" t="s">
        <v>1096</v>
      </c>
      <c r="X84" s="836" t="s">
        <v>6581</v>
      </c>
      <c r="Y84" s="649" t="s">
        <v>3328</v>
      </c>
      <c r="Z84" s="836" t="s">
        <v>7066</v>
      </c>
      <c r="AA84" s="649" t="s">
        <v>5154</v>
      </c>
    </row>
    <row r="85" spans="1:27" ht="15">
      <c r="A85" s="1"/>
      <c r="B85" s="2"/>
      <c r="C85" s="2"/>
      <c r="D85" s="2"/>
      <c r="E85" s="2"/>
      <c r="F85" s="2"/>
      <c r="G85" s="2"/>
      <c r="H85" s="2"/>
      <c r="I85" s="2"/>
      <c r="J85" s="2"/>
      <c r="K85" s="2"/>
      <c r="L85" s="2"/>
      <c r="M85" s="2"/>
      <c r="N85" s="286"/>
      <c r="O85" s="286"/>
      <c r="P85" s="286"/>
      <c r="Q85" s="286"/>
      <c r="R85" s="286"/>
      <c r="S85" s="286"/>
      <c r="T85" s="543"/>
      <c r="U85" s="543"/>
    </row>
    <row r="86" spans="1:27" ht="15">
      <c r="A86" s="1"/>
      <c r="B86" s="2"/>
      <c r="C86" s="2"/>
      <c r="D86" s="2"/>
      <c r="E86" s="2"/>
      <c r="F86" s="2"/>
      <c r="G86" s="2"/>
      <c r="H86" s="2"/>
      <c r="I86" s="2"/>
      <c r="J86" s="2"/>
      <c r="K86" s="2"/>
      <c r="L86" s="2"/>
      <c r="M86" s="2"/>
      <c r="N86" s="286"/>
      <c r="O86" s="286"/>
      <c r="P86" s="286"/>
      <c r="Q86" s="286"/>
      <c r="R86" s="286"/>
      <c r="S86" s="286"/>
      <c r="T86" s="543"/>
      <c r="U86" s="543"/>
    </row>
    <row r="87" spans="1:27" ht="15.75">
      <c r="A87" s="3"/>
      <c r="B87" s="1469">
        <v>2010</v>
      </c>
      <c r="C87" s="1469"/>
      <c r="D87" s="1469">
        <v>2011</v>
      </c>
      <c r="E87" s="1469"/>
      <c r="F87" s="1469" t="s">
        <v>1185</v>
      </c>
      <c r="G87" s="1469"/>
      <c r="H87" s="1469">
        <v>2012</v>
      </c>
      <c r="I87" s="1469"/>
      <c r="J87" s="1469" t="s">
        <v>2325</v>
      </c>
      <c r="K87" s="1469"/>
      <c r="L87" s="1469" t="s">
        <v>2913</v>
      </c>
      <c r="M87" s="1469"/>
      <c r="N87" s="1478" t="s">
        <v>3553</v>
      </c>
      <c r="O87" s="1478"/>
      <c r="P87" s="1478" t="s">
        <v>4165</v>
      </c>
      <c r="Q87" s="1478"/>
      <c r="R87" s="1478" t="s">
        <v>4674</v>
      </c>
      <c r="S87" s="1478"/>
      <c r="T87" s="1478" t="s">
        <v>4675</v>
      </c>
      <c r="U87" s="1478"/>
      <c r="V87" s="1479" t="s">
        <v>5846</v>
      </c>
      <c r="W87" s="1480"/>
      <c r="X87" s="1479" t="s">
        <v>6494</v>
      </c>
      <c r="Y87" s="1480"/>
      <c r="Z87" s="1481" t="s">
        <v>6914</v>
      </c>
      <c r="AA87" s="1467"/>
    </row>
    <row r="88" spans="1:27" ht="15.75">
      <c r="A88" s="3" t="s">
        <v>97</v>
      </c>
      <c r="B88" s="774" t="s">
        <v>95</v>
      </c>
      <c r="C88" s="774" t="s">
        <v>96</v>
      </c>
      <c r="D88" s="774" t="s">
        <v>95</v>
      </c>
      <c r="E88" s="774" t="s">
        <v>96</v>
      </c>
      <c r="F88" s="774" t="s">
        <v>95</v>
      </c>
      <c r="G88" s="774" t="s">
        <v>96</v>
      </c>
      <c r="H88" s="774" t="s">
        <v>95</v>
      </c>
      <c r="I88" s="774" t="s">
        <v>96</v>
      </c>
      <c r="J88" s="774" t="s">
        <v>95</v>
      </c>
      <c r="K88" s="774" t="s">
        <v>96</v>
      </c>
      <c r="L88" s="774" t="s">
        <v>95</v>
      </c>
      <c r="M88" s="774" t="s">
        <v>96</v>
      </c>
      <c r="N88" s="777" t="s">
        <v>95</v>
      </c>
      <c r="O88" s="777" t="s">
        <v>96</v>
      </c>
      <c r="P88" s="777" t="s">
        <v>95</v>
      </c>
      <c r="Q88" s="777" t="s">
        <v>96</v>
      </c>
      <c r="R88" s="777" t="s">
        <v>95</v>
      </c>
      <c r="S88" s="777" t="s">
        <v>96</v>
      </c>
      <c r="T88" s="777" t="s">
        <v>95</v>
      </c>
      <c r="U88" s="777" t="s">
        <v>96</v>
      </c>
      <c r="V88" s="961" t="s">
        <v>95</v>
      </c>
      <c r="W88" s="962" t="s">
        <v>96</v>
      </c>
      <c r="X88" s="961" t="s">
        <v>95</v>
      </c>
      <c r="Y88" s="962" t="s">
        <v>96</v>
      </c>
      <c r="Z88" s="772" t="s">
        <v>95</v>
      </c>
      <c r="AA88" s="856" t="s">
        <v>96</v>
      </c>
    </row>
    <row r="89" spans="1:27" ht="15">
      <c r="A89" s="7" t="s">
        <v>2922</v>
      </c>
      <c r="B89" s="183">
        <v>0</v>
      </c>
      <c r="C89" s="867">
        <v>0</v>
      </c>
      <c r="D89" s="183">
        <v>0</v>
      </c>
      <c r="E89" s="867">
        <v>0</v>
      </c>
      <c r="F89" s="183">
        <v>0</v>
      </c>
      <c r="G89" s="867">
        <v>0</v>
      </c>
      <c r="H89" s="183">
        <v>0</v>
      </c>
      <c r="I89" s="867">
        <v>0</v>
      </c>
      <c r="J89" s="183">
        <v>0</v>
      </c>
      <c r="K89" s="867">
        <v>0</v>
      </c>
      <c r="L89" s="183">
        <v>0</v>
      </c>
      <c r="M89" s="867">
        <v>0</v>
      </c>
      <c r="N89" s="291">
        <v>0</v>
      </c>
      <c r="O89" s="963">
        <v>0</v>
      </c>
      <c r="P89" s="291">
        <v>0</v>
      </c>
      <c r="Q89" s="963">
        <v>0</v>
      </c>
      <c r="R89" s="291" t="s">
        <v>1225</v>
      </c>
      <c r="S89" s="963">
        <v>0</v>
      </c>
      <c r="T89" s="291">
        <v>0</v>
      </c>
      <c r="U89" s="963">
        <v>0</v>
      </c>
      <c r="V89" s="291" t="s">
        <v>5992</v>
      </c>
      <c r="W89" s="963" t="s">
        <v>5992</v>
      </c>
      <c r="X89" s="836"/>
      <c r="Y89" s="649"/>
      <c r="Z89" s="836"/>
      <c r="AA89" s="649"/>
    </row>
    <row r="90" spans="1:27" ht="15">
      <c r="A90" s="7" t="s">
        <v>2923</v>
      </c>
      <c r="B90" s="183">
        <v>0</v>
      </c>
      <c r="C90" s="867">
        <v>0</v>
      </c>
      <c r="D90" s="183">
        <v>0</v>
      </c>
      <c r="E90" s="867">
        <v>0</v>
      </c>
      <c r="F90" s="183">
        <v>0</v>
      </c>
      <c r="G90" s="867">
        <v>0</v>
      </c>
      <c r="H90" s="183">
        <v>0</v>
      </c>
      <c r="I90" s="867">
        <v>0</v>
      </c>
      <c r="J90" s="183">
        <v>0</v>
      </c>
      <c r="K90" s="867">
        <v>0</v>
      </c>
      <c r="L90" s="183">
        <v>0</v>
      </c>
      <c r="M90" s="867">
        <v>0</v>
      </c>
      <c r="N90" s="291">
        <v>0</v>
      </c>
      <c r="O90" s="963">
        <v>0</v>
      </c>
      <c r="P90" s="291">
        <v>0</v>
      </c>
      <c r="Q90" s="963">
        <v>0</v>
      </c>
      <c r="R90" s="291">
        <v>0</v>
      </c>
      <c r="S90" s="963">
        <v>0</v>
      </c>
      <c r="T90" s="291">
        <v>0</v>
      </c>
      <c r="U90" s="963">
        <v>0</v>
      </c>
      <c r="V90" s="291">
        <v>0</v>
      </c>
      <c r="W90" s="963">
        <v>0</v>
      </c>
      <c r="X90" s="836"/>
      <c r="Y90" s="649"/>
      <c r="Z90" s="836"/>
      <c r="AA90" s="649"/>
    </row>
    <row r="91" spans="1:27" ht="15">
      <c r="A91" s="7" t="s">
        <v>2924</v>
      </c>
      <c r="B91" s="183">
        <v>0</v>
      </c>
      <c r="C91" s="867">
        <v>0</v>
      </c>
      <c r="D91" s="183">
        <v>0</v>
      </c>
      <c r="E91" s="867">
        <v>0</v>
      </c>
      <c r="F91" s="183">
        <v>0</v>
      </c>
      <c r="G91" s="867">
        <v>0</v>
      </c>
      <c r="H91" s="183">
        <v>0</v>
      </c>
      <c r="I91" s="867">
        <v>0</v>
      </c>
      <c r="J91" s="183">
        <v>0</v>
      </c>
      <c r="K91" s="867">
        <v>0</v>
      </c>
      <c r="L91" s="183">
        <v>0</v>
      </c>
      <c r="M91" s="867">
        <v>0</v>
      </c>
      <c r="N91" s="291">
        <v>0</v>
      </c>
      <c r="O91" s="963">
        <v>0</v>
      </c>
      <c r="P91" s="291">
        <v>0</v>
      </c>
      <c r="Q91" s="963">
        <v>0</v>
      </c>
      <c r="R91" s="291">
        <v>0</v>
      </c>
      <c r="S91" s="963">
        <v>0</v>
      </c>
      <c r="T91" s="291">
        <v>0</v>
      </c>
      <c r="U91" s="963">
        <v>0</v>
      </c>
      <c r="V91" s="291">
        <v>0</v>
      </c>
      <c r="W91" s="963">
        <v>0</v>
      </c>
      <c r="X91" s="836"/>
      <c r="Y91" s="649"/>
      <c r="Z91" s="836"/>
      <c r="AA91" s="649"/>
    </row>
    <row r="92" spans="1:27" ht="15">
      <c r="A92" s="7" t="s">
        <v>2925</v>
      </c>
      <c r="B92" s="183">
        <v>0</v>
      </c>
      <c r="C92" s="867">
        <v>0</v>
      </c>
      <c r="D92" s="183">
        <v>0</v>
      </c>
      <c r="E92" s="867">
        <v>0</v>
      </c>
      <c r="F92" s="183">
        <v>0</v>
      </c>
      <c r="G92" s="867">
        <v>0</v>
      </c>
      <c r="H92" s="183">
        <v>0</v>
      </c>
      <c r="I92" s="867">
        <v>0</v>
      </c>
      <c r="J92" s="183">
        <v>0</v>
      </c>
      <c r="K92" s="867">
        <v>0</v>
      </c>
      <c r="L92" s="183">
        <v>0</v>
      </c>
      <c r="M92" s="867">
        <v>0</v>
      </c>
      <c r="N92" s="291">
        <v>0</v>
      </c>
      <c r="O92" s="963">
        <v>0</v>
      </c>
      <c r="P92" s="291">
        <v>0</v>
      </c>
      <c r="Q92" s="963">
        <v>0</v>
      </c>
      <c r="R92" s="291">
        <v>0</v>
      </c>
      <c r="S92" s="963">
        <v>0</v>
      </c>
      <c r="T92" s="291">
        <v>0</v>
      </c>
      <c r="U92" s="963">
        <v>0</v>
      </c>
      <c r="V92" s="291">
        <v>0</v>
      </c>
      <c r="W92" s="963">
        <v>0</v>
      </c>
      <c r="X92" s="836"/>
      <c r="Y92" s="649"/>
      <c r="Z92" s="836"/>
      <c r="AA92" s="649"/>
    </row>
    <row r="93" spans="1:27" ht="15">
      <c r="A93" s="7" t="s">
        <v>2926</v>
      </c>
      <c r="B93" s="183">
        <v>0</v>
      </c>
      <c r="C93" s="867">
        <v>0</v>
      </c>
      <c r="D93" s="183">
        <v>0</v>
      </c>
      <c r="E93" s="867">
        <v>0</v>
      </c>
      <c r="F93" s="183">
        <v>0</v>
      </c>
      <c r="G93" s="867">
        <v>0</v>
      </c>
      <c r="H93" s="183">
        <v>0</v>
      </c>
      <c r="I93" s="867">
        <v>0</v>
      </c>
      <c r="J93" s="183">
        <v>0</v>
      </c>
      <c r="K93" s="867">
        <v>0</v>
      </c>
      <c r="L93" s="183">
        <v>0</v>
      </c>
      <c r="M93" s="867">
        <v>0</v>
      </c>
      <c r="N93" s="291">
        <v>0</v>
      </c>
      <c r="O93" s="963">
        <v>0</v>
      </c>
      <c r="P93" s="291">
        <v>0</v>
      </c>
      <c r="Q93" s="963">
        <v>0</v>
      </c>
      <c r="R93" s="291">
        <v>0</v>
      </c>
      <c r="S93" s="963">
        <v>0</v>
      </c>
      <c r="T93" s="291">
        <v>0</v>
      </c>
      <c r="U93" s="963">
        <v>0</v>
      </c>
      <c r="V93" s="291">
        <v>0</v>
      </c>
      <c r="W93" s="963">
        <v>0</v>
      </c>
      <c r="X93" s="836"/>
      <c r="Y93" s="649"/>
      <c r="Z93" s="836"/>
      <c r="AA93" s="649"/>
    </row>
    <row r="94" spans="1:27" ht="15">
      <c r="A94" s="7" t="s">
        <v>2927</v>
      </c>
      <c r="B94" s="183">
        <v>0</v>
      </c>
      <c r="C94" s="867">
        <v>0</v>
      </c>
      <c r="D94" s="183">
        <v>0</v>
      </c>
      <c r="E94" s="867">
        <v>0</v>
      </c>
      <c r="F94" s="183">
        <v>0</v>
      </c>
      <c r="G94" s="867">
        <v>0</v>
      </c>
      <c r="H94" s="183">
        <v>0</v>
      </c>
      <c r="I94" s="867">
        <v>0</v>
      </c>
      <c r="J94" s="183">
        <v>0</v>
      </c>
      <c r="K94" s="867">
        <v>0</v>
      </c>
      <c r="L94" s="183">
        <v>0</v>
      </c>
      <c r="M94" s="867">
        <v>0</v>
      </c>
      <c r="N94" s="291">
        <v>0</v>
      </c>
      <c r="O94" s="963">
        <v>0</v>
      </c>
      <c r="P94" s="291">
        <v>0</v>
      </c>
      <c r="Q94" s="963">
        <v>0</v>
      </c>
      <c r="R94" s="291">
        <v>0</v>
      </c>
      <c r="S94" s="963">
        <v>0</v>
      </c>
      <c r="T94" s="291">
        <v>0</v>
      </c>
      <c r="U94" s="963">
        <v>0</v>
      </c>
      <c r="V94" s="291">
        <v>0</v>
      </c>
      <c r="W94" s="963">
        <v>0</v>
      </c>
      <c r="X94" s="836"/>
      <c r="Y94" s="649"/>
      <c r="Z94" s="836"/>
      <c r="AA94" s="649"/>
    </row>
    <row r="95" spans="1:27" ht="15">
      <c r="A95" s="7" t="s">
        <v>2928</v>
      </c>
      <c r="B95" s="183">
        <v>0</v>
      </c>
      <c r="C95" s="867">
        <v>0</v>
      </c>
      <c r="D95" s="183">
        <v>0</v>
      </c>
      <c r="E95" s="867">
        <v>0</v>
      </c>
      <c r="F95" s="183">
        <v>0</v>
      </c>
      <c r="G95" s="867">
        <v>0</v>
      </c>
      <c r="H95" s="183">
        <v>0</v>
      </c>
      <c r="I95" s="867">
        <v>0</v>
      </c>
      <c r="J95" s="183">
        <v>0</v>
      </c>
      <c r="K95" s="867">
        <v>0</v>
      </c>
      <c r="L95" s="183">
        <v>0</v>
      </c>
      <c r="M95" s="867">
        <v>0</v>
      </c>
      <c r="N95" s="291">
        <v>0</v>
      </c>
      <c r="O95" s="963">
        <v>0</v>
      </c>
      <c r="P95" s="291">
        <v>0</v>
      </c>
      <c r="Q95" s="963">
        <v>0</v>
      </c>
      <c r="R95" s="291">
        <v>0</v>
      </c>
      <c r="S95" s="963">
        <v>0</v>
      </c>
      <c r="T95" s="291">
        <v>0</v>
      </c>
      <c r="U95" s="963">
        <v>0</v>
      </c>
      <c r="V95" s="291">
        <v>0</v>
      </c>
      <c r="W95" s="963">
        <v>0</v>
      </c>
      <c r="X95" s="836"/>
      <c r="Y95" s="649"/>
      <c r="Z95" s="836"/>
      <c r="AA95" s="649"/>
    </row>
    <row r="96" spans="1:27" ht="15">
      <c r="A96" s="7" t="s">
        <v>2929</v>
      </c>
      <c r="B96" s="183">
        <v>0</v>
      </c>
      <c r="C96" s="867">
        <v>0</v>
      </c>
      <c r="D96" s="183">
        <v>0</v>
      </c>
      <c r="E96" s="867">
        <v>0</v>
      </c>
      <c r="F96" s="183">
        <v>0</v>
      </c>
      <c r="G96" s="867">
        <v>0</v>
      </c>
      <c r="H96" s="183">
        <v>0</v>
      </c>
      <c r="I96" s="867">
        <v>0</v>
      </c>
      <c r="J96" s="183">
        <v>0</v>
      </c>
      <c r="K96" s="867">
        <v>0</v>
      </c>
      <c r="L96" s="183">
        <v>0</v>
      </c>
      <c r="M96" s="867">
        <v>0</v>
      </c>
      <c r="N96" s="291">
        <v>0</v>
      </c>
      <c r="O96" s="963">
        <v>0</v>
      </c>
      <c r="P96" s="291">
        <v>0</v>
      </c>
      <c r="Q96" s="963">
        <v>0</v>
      </c>
      <c r="R96" s="291">
        <v>0</v>
      </c>
      <c r="S96" s="963">
        <v>0</v>
      </c>
      <c r="T96" s="291">
        <v>0</v>
      </c>
      <c r="U96" s="963">
        <v>0</v>
      </c>
      <c r="V96" s="291">
        <v>0</v>
      </c>
      <c r="W96" s="963">
        <v>0</v>
      </c>
      <c r="X96" s="836"/>
      <c r="Y96" s="649"/>
      <c r="Z96" s="836"/>
      <c r="AA96" s="649"/>
    </row>
    <row r="97" spans="1:27" ht="15">
      <c r="A97" s="7" t="s">
        <v>2930</v>
      </c>
      <c r="B97" s="183">
        <v>0</v>
      </c>
      <c r="C97" s="867">
        <v>0</v>
      </c>
      <c r="D97" s="183">
        <v>0</v>
      </c>
      <c r="E97" s="867">
        <v>0</v>
      </c>
      <c r="F97" s="183">
        <v>0</v>
      </c>
      <c r="G97" s="867">
        <v>0</v>
      </c>
      <c r="H97" s="183">
        <v>0</v>
      </c>
      <c r="I97" s="867">
        <v>0</v>
      </c>
      <c r="J97" s="183">
        <v>0</v>
      </c>
      <c r="K97" s="867">
        <v>0</v>
      </c>
      <c r="L97" s="183">
        <v>0</v>
      </c>
      <c r="M97" s="867">
        <v>0</v>
      </c>
      <c r="N97" s="291">
        <v>0</v>
      </c>
      <c r="O97" s="963">
        <v>0</v>
      </c>
      <c r="P97" s="291">
        <v>0</v>
      </c>
      <c r="Q97" s="963">
        <v>0</v>
      </c>
      <c r="R97" s="291">
        <v>0</v>
      </c>
      <c r="S97" s="963">
        <v>0</v>
      </c>
      <c r="T97" s="291">
        <v>0</v>
      </c>
      <c r="U97" s="963">
        <v>0</v>
      </c>
      <c r="V97" s="291">
        <v>0</v>
      </c>
      <c r="W97" s="963">
        <v>0</v>
      </c>
      <c r="X97" s="836"/>
      <c r="Y97" s="649"/>
      <c r="Z97" s="836"/>
      <c r="AA97" s="649"/>
    </row>
    <row r="98" spans="1:27" ht="15">
      <c r="A98" s="7" t="s">
        <v>2931</v>
      </c>
      <c r="B98" s="183">
        <v>0</v>
      </c>
      <c r="C98" s="867">
        <v>0</v>
      </c>
      <c r="D98" s="183">
        <v>0</v>
      </c>
      <c r="E98" s="867">
        <v>0</v>
      </c>
      <c r="F98" s="183">
        <v>0</v>
      </c>
      <c r="G98" s="867">
        <v>0</v>
      </c>
      <c r="H98" s="183">
        <v>0</v>
      </c>
      <c r="I98" s="867">
        <v>0</v>
      </c>
      <c r="J98" s="183">
        <v>0</v>
      </c>
      <c r="K98" s="867">
        <v>0</v>
      </c>
      <c r="L98" s="183">
        <v>0</v>
      </c>
      <c r="M98" s="867">
        <v>0</v>
      </c>
      <c r="N98" s="291">
        <v>0</v>
      </c>
      <c r="O98" s="963">
        <v>0</v>
      </c>
      <c r="P98" s="291">
        <v>0</v>
      </c>
      <c r="Q98" s="963">
        <v>0</v>
      </c>
      <c r="R98" s="291">
        <v>0</v>
      </c>
      <c r="S98" s="963">
        <v>0</v>
      </c>
      <c r="T98" s="291">
        <v>0</v>
      </c>
      <c r="U98" s="963">
        <v>0</v>
      </c>
      <c r="V98" s="291">
        <v>0</v>
      </c>
      <c r="W98" s="963">
        <v>0</v>
      </c>
      <c r="X98" s="836"/>
      <c r="Y98" s="649"/>
      <c r="Z98" s="836"/>
      <c r="AA98" s="649"/>
    </row>
    <row r="99" spans="1:27">
      <c r="V99"/>
      <c r="W99"/>
    </row>
  </sheetData>
  <mergeCells count="39">
    <mergeCell ref="L87:M87"/>
    <mergeCell ref="N87:O87"/>
    <mergeCell ref="P87:Q87"/>
    <mergeCell ref="R87:S87"/>
    <mergeCell ref="T87:U87"/>
    <mergeCell ref="B87:C87"/>
    <mergeCell ref="D87:E87"/>
    <mergeCell ref="F87:G87"/>
    <mergeCell ref="H87:I87"/>
    <mergeCell ref="J87:K87"/>
    <mergeCell ref="Z87:AA87"/>
    <mergeCell ref="F73:G73"/>
    <mergeCell ref="X60:Y60"/>
    <mergeCell ref="X73:Y73"/>
    <mergeCell ref="X87:Y87"/>
    <mergeCell ref="P73:Q73"/>
    <mergeCell ref="V60:W60"/>
    <mergeCell ref="V73:W73"/>
    <mergeCell ref="V87:W87"/>
    <mergeCell ref="L60:M60"/>
    <mergeCell ref="N60:O60"/>
    <mergeCell ref="P60:Q60"/>
    <mergeCell ref="F60:G60"/>
    <mergeCell ref="H60:I60"/>
    <mergeCell ref="J60:K60"/>
    <mergeCell ref="R73:S73"/>
    <mergeCell ref="R60:S60"/>
    <mergeCell ref="T60:U60"/>
    <mergeCell ref="B73:C73"/>
    <mergeCell ref="D73:E73"/>
    <mergeCell ref="Z60:AA60"/>
    <mergeCell ref="Z73:AA73"/>
    <mergeCell ref="B60:C60"/>
    <mergeCell ref="D60:E60"/>
    <mergeCell ref="T73:U73"/>
    <mergeCell ref="H73:I73"/>
    <mergeCell ref="J73:K73"/>
    <mergeCell ref="L73:M73"/>
    <mergeCell ref="N73:O73"/>
  </mergeCells>
  <conditionalFormatting sqref="A7:A8">
    <cfRule type="cellIs" dxfId="33" priority="1" stopIfTrue="1" operator="equal">
      <formula>0</formula>
    </cfRule>
    <cfRule type="cellIs" dxfId="32" priority="2" stopIfTrue="1" operator="equal">
      <formula>"na"</formula>
    </cfRule>
  </conditionalFormatting>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5"/>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RowHeight="12.75"/>
  <cols>
    <col min="1" max="1" width="42.42578125" style="543" customWidth="1"/>
    <col min="2" max="2" width="28.28515625" style="543" customWidth="1"/>
    <col min="3" max="20" width="22.140625" style="543" customWidth="1"/>
    <col min="21" max="22" width="21.140625" style="543" customWidth="1"/>
    <col min="23" max="23" width="35.140625" style="543" bestFit="1" customWidth="1"/>
    <col min="24" max="27" width="21.85546875" style="543" customWidth="1"/>
    <col min="28" max="28" width="9.28515625" style="543" customWidth="1"/>
    <col min="29" max="29" width="15.42578125" style="543" bestFit="1" customWidth="1"/>
    <col min="30" max="30" width="12.7109375" style="543" bestFit="1" customWidth="1"/>
    <col min="31" max="16384" width="9.140625" style="543"/>
  </cols>
  <sheetData>
    <row r="1" spans="1:17" ht="15">
      <c r="A1" s="126"/>
      <c r="B1" s="89"/>
      <c r="C1" s="125"/>
      <c r="D1" s="125"/>
      <c r="E1" s="89"/>
      <c r="F1" s="89"/>
      <c r="G1" s="89"/>
      <c r="H1" s="89"/>
      <c r="I1" s="89"/>
      <c r="J1" s="89"/>
      <c r="K1" s="89"/>
      <c r="L1" s="89"/>
      <c r="M1" s="89"/>
      <c r="N1" s="89"/>
      <c r="O1" s="89"/>
      <c r="P1" s="89"/>
      <c r="Q1" s="89"/>
    </row>
    <row r="2" spans="1:17" ht="15">
      <c r="A2" s="126"/>
      <c r="B2" s="89"/>
      <c r="C2" s="89"/>
      <c r="D2" s="89"/>
      <c r="E2" s="89"/>
      <c r="F2" s="89"/>
      <c r="G2" s="89"/>
      <c r="H2" s="89"/>
      <c r="I2" s="89"/>
      <c r="J2" s="89"/>
      <c r="K2" s="89"/>
      <c r="L2" s="89"/>
      <c r="M2" s="89"/>
      <c r="N2" s="89"/>
      <c r="O2" s="89"/>
      <c r="P2" s="89"/>
      <c r="Q2" s="89"/>
    </row>
    <row r="3" spans="1:17" ht="15">
      <c r="A3" s="126"/>
      <c r="B3" s="89"/>
      <c r="C3" s="89"/>
      <c r="D3" s="89"/>
      <c r="E3" s="89"/>
      <c r="F3" s="89"/>
      <c r="G3" s="89"/>
      <c r="H3" s="89"/>
      <c r="I3" s="89"/>
      <c r="J3" s="89"/>
      <c r="K3" s="89"/>
      <c r="L3" s="89"/>
      <c r="M3" s="89"/>
      <c r="N3" s="89"/>
      <c r="O3" s="89"/>
      <c r="P3" s="89"/>
      <c r="Q3" s="89"/>
    </row>
    <row r="4" spans="1:17" ht="15">
      <c r="A4" s="126"/>
      <c r="B4" s="89"/>
      <c r="C4" s="89"/>
      <c r="D4" s="89"/>
      <c r="E4" s="89"/>
      <c r="F4" s="89"/>
      <c r="G4" s="89"/>
      <c r="H4" s="89"/>
      <c r="I4" s="89"/>
      <c r="J4" s="89"/>
      <c r="K4" s="89"/>
      <c r="L4" s="89"/>
      <c r="M4" s="89"/>
      <c r="N4" s="89"/>
      <c r="O4" s="89"/>
      <c r="P4" s="89"/>
      <c r="Q4" s="89"/>
    </row>
    <row r="5" spans="1:17" ht="15">
      <c r="A5" s="126"/>
      <c r="B5" s="89"/>
      <c r="C5" s="89"/>
      <c r="D5" s="89"/>
      <c r="E5" s="89"/>
      <c r="F5" s="89"/>
      <c r="G5" s="89"/>
      <c r="H5" s="89"/>
      <c r="I5" s="89"/>
      <c r="J5" s="89"/>
      <c r="K5" s="89"/>
      <c r="L5" s="89"/>
      <c r="M5" s="89"/>
      <c r="N5" s="89"/>
      <c r="O5" s="89"/>
      <c r="P5" s="89"/>
      <c r="Q5" s="89"/>
    </row>
    <row r="6" spans="1:17" ht="15">
      <c r="A6" s="126"/>
      <c r="B6" s="89"/>
      <c r="C6" s="89"/>
      <c r="D6" s="89"/>
      <c r="E6" s="89"/>
      <c r="F6" s="89"/>
      <c r="G6" s="89"/>
      <c r="H6" s="89"/>
      <c r="I6" s="89"/>
      <c r="J6" s="89"/>
      <c r="K6" s="89"/>
      <c r="L6" s="89"/>
      <c r="M6" s="89"/>
      <c r="N6" s="89"/>
      <c r="O6" s="89"/>
      <c r="P6" s="89"/>
      <c r="Q6" s="89"/>
    </row>
    <row r="7" spans="1:17" ht="36">
      <c r="A7" s="13" t="s">
        <v>2282</v>
      </c>
      <c r="B7" s="125"/>
      <c r="C7" s="125"/>
      <c r="D7" s="125"/>
      <c r="E7" s="125"/>
      <c r="F7" s="125"/>
      <c r="G7" s="125"/>
      <c r="H7" s="125"/>
      <c r="I7" s="125"/>
      <c r="J7" s="125"/>
      <c r="K7" s="125"/>
      <c r="L7" s="125"/>
      <c r="M7" s="89"/>
      <c r="N7" s="89"/>
      <c r="O7" s="89"/>
      <c r="P7" s="89"/>
      <c r="Q7" s="89"/>
    </row>
    <row r="8" spans="1:17" ht="15">
      <c r="A8" s="126"/>
      <c r="B8" s="89"/>
      <c r="C8" s="89"/>
      <c r="D8" s="89"/>
      <c r="E8" s="89"/>
      <c r="F8" s="89"/>
      <c r="G8" s="89"/>
      <c r="H8" s="89"/>
      <c r="I8" s="89"/>
      <c r="J8" s="89"/>
      <c r="K8" s="89"/>
      <c r="L8" s="89"/>
      <c r="M8" s="89"/>
      <c r="N8" s="89"/>
      <c r="O8" s="89"/>
      <c r="P8" s="89"/>
      <c r="Q8" s="89"/>
    </row>
    <row r="9" spans="1:17" ht="31.5">
      <c r="A9" s="3" t="s">
        <v>2289</v>
      </c>
      <c r="B9" s="4">
        <v>2009</v>
      </c>
      <c r="C9" s="4">
        <v>2010</v>
      </c>
      <c r="D9" s="4">
        <v>2011</v>
      </c>
      <c r="E9" s="4" t="s">
        <v>1185</v>
      </c>
      <c r="F9" s="4">
        <v>2012</v>
      </c>
      <c r="G9" s="4" t="s">
        <v>2325</v>
      </c>
      <c r="H9" s="84" t="s">
        <v>2913</v>
      </c>
      <c r="I9" s="84" t="s">
        <v>3553</v>
      </c>
      <c r="J9" s="84" t="s">
        <v>4165</v>
      </c>
      <c r="K9" s="84" t="s">
        <v>4674</v>
      </c>
      <c r="L9" s="84" t="s">
        <v>4675</v>
      </c>
      <c r="M9" s="84" t="s">
        <v>5846</v>
      </c>
      <c r="N9" s="84" t="s">
        <v>6494</v>
      </c>
      <c r="O9" s="238" t="s">
        <v>6914</v>
      </c>
      <c r="P9" s="89"/>
      <c r="Q9" s="89"/>
    </row>
    <row r="10" spans="1:17" ht="15">
      <c r="A10" s="88" t="s">
        <v>2285</v>
      </c>
      <c r="B10" s="114">
        <v>46371208.333333328</v>
      </c>
      <c r="C10" s="114">
        <v>50596499.999999993</v>
      </c>
      <c r="D10" s="114">
        <v>58590000</v>
      </c>
      <c r="E10" s="114">
        <v>26974951.830443162</v>
      </c>
      <c r="F10" s="114">
        <v>49538559.456879176</v>
      </c>
      <c r="G10" s="114">
        <v>20177562.550443906</v>
      </c>
      <c r="H10" s="262">
        <v>48923679.060665362</v>
      </c>
      <c r="I10" s="262">
        <v>19723865.87771203</v>
      </c>
      <c r="J10" s="262">
        <v>41618112.202430494</v>
      </c>
      <c r="K10" s="262">
        <v>21850576</v>
      </c>
      <c r="L10" s="262">
        <v>44000000</v>
      </c>
      <c r="M10" s="262">
        <v>28799999.999999996</v>
      </c>
      <c r="N10" s="262">
        <v>46000000</v>
      </c>
      <c r="O10" s="262">
        <v>22000000</v>
      </c>
      <c r="P10" s="89"/>
      <c r="Q10" s="89"/>
    </row>
    <row r="11" spans="1:17" ht="15">
      <c r="A11" s="88" t="s">
        <v>2293</v>
      </c>
      <c r="B11" s="263">
        <v>3614635689.583333</v>
      </c>
      <c r="C11" s="263">
        <v>3943997174.9999995</v>
      </c>
      <c r="D11" s="263">
        <v>4567090500</v>
      </c>
      <c r="E11" s="263">
        <v>2100000000</v>
      </c>
      <c r="F11" s="263">
        <v>3856576853.7180438</v>
      </c>
      <c r="G11" s="263">
        <v>2000000000</v>
      </c>
      <c r="H11" s="264">
        <v>5000000000</v>
      </c>
      <c r="I11" s="264">
        <v>2000000000</v>
      </c>
      <c r="J11" s="264">
        <v>5000000000</v>
      </c>
      <c r="K11" s="264">
        <v>2600000000</v>
      </c>
      <c r="L11" s="264">
        <v>5000000000</v>
      </c>
      <c r="M11" s="264">
        <v>3000000000</v>
      </c>
      <c r="N11" s="264">
        <v>5000000000</v>
      </c>
      <c r="O11" s="264">
        <v>2500000000</v>
      </c>
      <c r="P11" s="89"/>
      <c r="Q11" s="89"/>
    </row>
    <row r="12" spans="1:17" ht="15">
      <c r="A12" s="88"/>
      <c r="B12" s="265"/>
      <c r="C12" s="265"/>
      <c r="D12" s="265"/>
      <c r="E12" s="265"/>
      <c r="F12" s="265"/>
      <c r="G12" s="265"/>
      <c r="H12" s="125"/>
      <c r="I12" s="125"/>
      <c r="J12" s="125"/>
      <c r="K12" s="125"/>
      <c r="L12" s="146"/>
      <c r="M12" s="146"/>
      <c r="N12" s="89"/>
      <c r="O12" s="89"/>
      <c r="P12" s="89"/>
      <c r="Q12" s="89"/>
    </row>
    <row r="13" spans="1:17" ht="15">
      <c r="A13" s="88"/>
      <c r="B13" s="125"/>
      <c r="C13" s="125"/>
      <c r="D13" s="125"/>
      <c r="E13" s="125"/>
      <c r="F13" s="125"/>
      <c r="G13" s="89"/>
      <c r="H13" s="125"/>
      <c r="I13" s="125"/>
      <c r="J13" s="125"/>
      <c r="K13" s="125"/>
      <c r="L13" s="125"/>
      <c r="M13" s="125"/>
      <c r="N13" s="89"/>
      <c r="O13" s="89"/>
      <c r="P13" s="89"/>
      <c r="Q13" s="89"/>
    </row>
    <row r="14" spans="1:17" ht="15.75">
      <c r="A14" s="3" t="s">
        <v>53</v>
      </c>
      <c r="B14" s="4">
        <v>2009</v>
      </c>
      <c r="C14" s="4">
        <v>2010</v>
      </c>
      <c r="D14" s="4">
        <v>2011</v>
      </c>
      <c r="E14" s="4" t="s">
        <v>1185</v>
      </c>
      <c r="F14" s="4">
        <v>2012</v>
      </c>
      <c r="G14" s="4" t="s">
        <v>2325</v>
      </c>
      <c r="H14" s="84" t="s">
        <v>2913</v>
      </c>
      <c r="I14" s="84" t="s">
        <v>3553</v>
      </c>
      <c r="J14" s="84" t="s">
        <v>4165</v>
      </c>
      <c r="K14" s="84" t="s">
        <v>4674</v>
      </c>
      <c r="L14" s="84" t="s">
        <v>4675</v>
      </c>
      <c r="M14" s="84" t="s">
        <v>5846</v>
      </c>
      <c r="N14" s="84" t="s">
        <v>6494</v>
      </c>
      <c r="O14" s="238" t="s">
        <v>6914</v>
      </c>
      <c r="P14" s="89"/>
      <c r="Q14" s="89"/>
    </row>
    <row r="15" spans="1:17" ht="15">
      <c r="A15" s="179" t="s">
        <v>54</v>
      </c>
      <c r="B15" s="112">
        <v>440</v>
      </c>
      <c r="C15" s="112">
        <v>980</v>
      </c>
      <c r="D15" s="112">
        <v>1991</v>
      </c>
      <c r="E15" s="112">
        <v>2400</v>
      </c>
      <c r="F15" s="112">
        <v>2897</v>
      </c>
      <c r="G15" s="112">
        <v>2897</v>
      </c>
      <c r="H15" s="112">
        <v>3172</v>
      </c>
      <c r="I15" s="112">
        <v>3172</v>
      </c>
      <c r="J15" s="112">
        <v>3262</v>
      </c>
      <c r="K15" s="112">
        <v>3262</v>
      </c>
      <c r="L15" s="266">
        <v>3351</v>
      </c>
      <c r="M15" s="266">
        <v>3348</v>
      </c>
      <c r="N15" s="267">
        <v>3351</v>
      </c>
      <c r="O15" s="267">
        <v>3366</v>
      </c>
      <c r="P15" s="89"/>
      <c r="Q15" s="89"/>
    </row>
    <row r="16" spans="1:17" ht="15">
      <c r="A16" s="179" t="s">
        <v>90</v>
      </c>
      <c r="B16" s="112">
        <v>351</v>
      </c>
      <c r="C16" s="112">
        <v>763</v>
      </c>
      <c r="D16" s="112">
        <v>951</v>
      </c>
      <c r="E16" s="112">
        <v>2400</v>
      </c>
      <c r="F16" s="112">
        <v>1042</v>
      </c>
      <c r="G16" s="112">
        <v>1042</v>
      </c>
      <c r="H16" s="112">
        <v>1077</v>
      </c>
      <c r="I16" s="112">
        <v>1077</v>
      </c>
      <c r="J16" s="112">
        <v>1106</v>
      </c>
      <c r="K16" s="112">
        <v>1106</v>
      </c>
      <c r="L16" s="266">
        <v>1152</v>
      </c>
      <c r="M16" s="266">
        <v>1141</v>
      </c>
      <c r="N16" s="267">
        <v>1152</v>
      </c>
      <c r="O16" s="267">
        <v>1154</v>
      </c>
      <c r="P16" s="89"/>
      <c r="Q16" s="89"/>
    </row>
    <row r="17" spans="1:17" ht="15">
      <c r="A17" s="179" t="s">
        <v>1457</v>
      </c>
      <c r="B17" s="156">
        <v>0</v>
      </c>
      <c r="C17" s="156">
        <v>0</v>
      </c>
      <c r="D17" s="156">
        <v>0</v>
      </c>
      <c r="E17" s="156">
        <v>0</v>
      </c>
      <c r="F17" s="112">
        <v>393</v>
      </c>
      <c r="G17" s="112">
        <v>393</v>
      </c>
      <c r="H17" s="112">
        <v>146</v>
      </c>
      <c r="I17" s="112">
        <v>148</v>
      </c>
      <c r="J17" s="112">
        <v>102</v>
      </c>
      <c r="K17" s="112">
        <v>102</v>
      </c>
      <c r="L17" s="266">
        <v>102</v>
      </c>
      <c r="M17" s="266">
        <v>102</v>
      </c>
      <c r="N17" s="267">
        <v>121</v>
      </c>
      <c r="O17" s="267">
        <v>121</v>
      </c>
      <c r="P17" s="89"/>
      <c r="Q17" s="89"/>
    </row>
    <row r="18" spans="1:17" ht="15">
      <c r="A18" s="179" t="s">
        <v>91</v>
      </c>
      <c r="B18" s="112">
        <v>3396</v>
      </c>
      <c r="C18" s="112">
        <v>3412</v>
      </c>
      <c r="D18" s="112">
        <v>3412</v>
      </c>
      <c r="E18" s="112">
        <v>3412</v>
      </c>
      <c r="F18" s="112">
        <v>3290</v>
      </c>
      <c r="G18" s="112">
        <v>3290</v>
      </c>
      <c r="H18" s="112">
        <v>3318</v>
      </c>
      <c r="I18" s="112">
        <v>3320</v>
      </c>
      <c r="J18" s="112">
        <v>3364</v>
      </c>
      <c r="K18" s="112">
        <v>3364</v>
      </c>
      <c r="L18" s="266">
        <v>3453</v>
      </c>
      <c r="M18" s="266">
        <v>3450</v>
      </c>
      <c r="N18" s="267">
        <v>3472</v>
      </c>
      <c r="O18" s="267">
        <v>3487</v>
      </c>
      <c r="P18" s="89"/>
      <c r="Q18" s="89"/>
    </row>
    <row r="19" spans="1:17" ht="15">
      <c r="A19" s="88"/>
      <c r="B19" s="125"/>
      <c r="C19" s="125"/>
      <c r="D19" s="125"/>
      <c r="E19" s="125"/>
      <c r="F19" s="125"/>
      <c r="G19" s="89"/>
      <c r="H19" s="89"/>
      <c r="I19" s="89"/>
      <c r="J19" s="89"/>
      <c r="K19" s="89"/>
      <c r="L19" s="89"/>
      <c r="M19" s="89"/>
      <c r="N19" s="89"/>
      <c r="O19" s="89"/>
      <c r="P19" s="89"/>
      <c r="Q19" s="89"/>
    </row>
    <row r="20" spans="1:17" ht="15">
      <c r="A20" s="88"/>
      <c r="B20" s="125"/>
      <c r="C20" s="125"/>
      <c r="D20" s="125"/>
      <c r="E20" s="125"/>
      <c r="F20" s="125"/>
      <c r="G20" s="89"/>
      <c r="H20" s="89"/>
      <c r="I20" s="89"/>
      <c r="J20" s="89"/>
      <c r="K20" s="89"/>
      <c r="L20" s="89"/>
      <c r="M20" s="89"/>
      <c r="N20" s="89"/>
      <c r="O20" s="89"/>
      <c r="P20" s="89"/>
      <c r="Q20" s="89"/>
    </row>
    <row r="21" spans="1:17" ht="15.75">
      <c r="A21" s="3" t="s">
        <v>2290</v>
      </c>
      <c r="B21" s="4">
        <v>2009</v>
      </c>
      <c r="C21" s="4">
        <v>2010</v>
      </c>
      <c r="D21" s="4">
        <v>2011</v>
      </c>
      <c r="E21" s="4" t="s">
        <v>1185</v>
      </c>
      <c r="F21" s="4">
        <v>2012</v>
      </c>
      <c r="G21" s="4" t="s">
        <v>2325</v>
      </c>
      <c r="H21" s="84" t="s">
        <v>2913</v>
      </c>
      <c r="I21" s="84" t="s">
        <v>3553</v>
      </c>
      <c r="J21" s="84" t="s">
        <v>4165</v>
      </c>
      <c r="K21" s="84" t="s">
        <v>4674</v>
      </c>
      <c r="L21" s="84" t="s">
        <v>4675</v>
      </c>
      <c r="M21" s="84" t="s">
        <v>5846</v>
      </c>
      <c r="N21" s="84" t="s">
        <v>6494</v>
      </c>
      <c r="O21" s="238" t="s">
        <v>6914</v>
      </c>
      <c r="P21" s="89"/>
      <c r="Q21" s="89"/>
    </row>
    <row r="22" spans="1:17" ht="15">
      <c r="A22" s="88" t="s">
        <v>2285</v>
      </c>
      <c r="B22" s="114">
        <v>2208663333.333333</v>
      </c>
      <c r="C22" s="114">
        <v>2208663333.333333</v>
      </c>
      <c r="D22" s="114">
        <v>2283082200</v>
      </c>
      <c r="E22" s="114">
        <v>1156069364.1618497</v>
      </c>
      <c r="F22" s="114">
        <v>2070542060.0403099</v>
      </c>
      <c r="G22" s="114" t="s">
        <v>2908</v>
      </c>
      <c r="H22" s="262">
        <v>1900557729.9412916</v>
      </c>
      <c r="I22" s="89" t="s">
        <v>2908</v>
      </c>
      <c r="J22" s="262">
        <v>1723272848.3435991</v>
      </c>
      <c r="K22" s="89" t="s">
        <v>2908</v>
      </c>
      <c r="L22" s="262">
        <v>1910647200</v>
      </c>
      <c r="M22" s="89" t="s">
        <v>2908</v>
      </c>
      <c r="N22" s="262">
        <v>2166673600</v>
      </c>
      <c r="O22" s="89" t="s">
        <v>2908</v>
      </c>
      <c r="P22" s="89"/>
      <c r="Q22" s="89"/>
    </row>
    <row r="23" spans="1:17" ht="15">
      <c r="A23" s="88" t="s">
        <v>2293</v>
      </c>
      <c r="B23" s="263">
        <v>172165306833.33331</v>
      </c>
      <c r="C23" s="263">
        <v>172165306833.33331</v>
      </c>
      <c r="D23" s="263">
        <v>177966257490</v>
      </c>
      <c r="E23" s="263">
        <v>90000000000</v>
      </c>
      <c r="F23" s="263">
        <v>195190000000</v>
      </c>
      <c r="G23" s="263" t="s">
        <v>2908</v>
      </c>
      <c r="H23" s="264">
        <v>194237000000</v>
      </c>
      <c r="I23" s="89" t="s">
        <v>2908</v>
      </c>
      <c r="J23" s="264">
        <v>207034000000</v>
      </c>
      <c r="K23" s="89" t="s">
        <v>2908</v>
      </c>
      <c r="L23" s="264">
        <v>217119000000</v>
      </c>
      <c r="M23" s="89" t="s">
        <v>2908</v>
      </c>
      <c r="N23" s="264">
        <v>235508000000</v>
      </c>
      <c r="O23" s="89" t="s">
        <v>2908</v>
      </c>
      <c r="P23" s="89"/>
      <c r="Q23" s="89"/>
    </row>
    <row r="24" spans="1:17" ht="15">
      <c r="A24" s="88"/>
      <c r="B24" s="125"/>
      <c r="C24" s="125"/>
      <c r="D24" s="125"/>
      <c r="E24" s="125"/>
      <c r="F24" s="125"/>
      <c r="G24" s="89"/>
      <c r="H24" s="89"/>
      <c r="I24" s="89"/>
      <c r="J24" s="89"/>
      <c r="K24" s="89"/>
      <c r="L24" s="89"/>
      <c r="M24" s="89"/>
      <c r="N24" s="89"/>
      <c r="O24" s="89"/>
      <c r="P24" s="89"/>
      <c r="Q24" s="89"/>
    </row>
    <row r="25" spans="1:17" ht="15.75">
      <c r="A25" s="3" t="s">
        <v>59</v>
      </c>
      <c r="B25" s="4">
        <v>2009</v>
      </c>
      <c r="C25" s="4">
        <v>2010</v>
      </c>
      <c r="D25" s="4">
        <v>2011</v>
      </c>
      <c r="E25" s="4" t="s">
        <v>1185</v>
      </c>
      <c r="F25" s="4">
        <v>2012</v>
      </c>
      <c r="G25" s="4" t="s">
        <v>2325</v>
      </c>
      <c r="H25" s="84" t="s">
        <v>2913</v>
      </c>
      <c r="I25" s="84" t="s">
        <v>3553</v>
      </c>
      <c r="J25" s="84" t="s">
        <v>4165</v>
      </c>
      <c r="K25" s="84" t="s">
        <v>4674</v>
      </c>
      <c r="L25" s="84" t="s">
        <v>4675</v>
      </c>
      <c r="M25" s="84" t="s">
        <v>5846</v>
      </c>
      <c r="N25" s="84" t="s">
        <v>6494</v>
      </c>
      <c r="O25" s="238" t="s">
        <v>6914</v>
      </c>
      <c r="P25" s="89"/>
      <c r="Q25" s="89"/>
    </row>
    <row r="26" spans="1:17" ht="15">
      <c r="A26" s="88"/>
      <c r="B26" s="112">
        <v>139297000</v>
      </c>
      <c r="C26" s="112">
        <v>139297000</v>
      </c>
      <c r="D26" s="112">
        <v>144726000</v>
      </c>
      <c r="E26" s="112">
        <v>71900000</v>
      </c>
      <c r="F26" s="112">
        <v>155160000</v>
      </c>
      <c r="G26" s="89" t="s">
        <v>2908</v>
      </c>
      <c r="H26" s="112">
        <v>155888000</v>
      </c>
      <c r="I26" s="89" t="s">
        <v>2908</v>
      </c>
      <c r="J26" s="112">
        <v>161116000</v>
      </c>
      <c r="K26" s="89" t="s">
        <v>2908</v>
      </c>
      <c r="L26" s="267">
        <v>166630000</v>
      </c>
      <c r="M26" s="89" t="s">
        <v>2908</v>
      </c>
      <c r="N26" s="267">
        <v>180189000</v>
      </c>
      <c r="O26" s="267">
        <v>90000000</v>
      </c>
      <c r="P26" s="89"/>
      <c r="Q26" s="89"/>
    </row>
    <row r="27" spans="1:17" ht="15">
      <c r="A27" s="88"/>
      <c r="B27" s="125"/>
      <c r="C27" s="125"/>
      <c r="D27" s="125"/>
      <c r="E27" s="125"/>
      <c r="F27" s="125"/>
      <c r="G27" s="89"/>
      <c r="H27" s="89"/>
      <c r="I27" s="89"/>
      <c r="J27" s="89"/>
      <c r="K27" s="89"/>
      <c r="L27" s="89"/>
      <c r="M27" s="89"/>
      <c r="N27" s="89"/>
      <c r="O27" s="89"/>
      <c r="P27" s="89"/>
      <c r="Q27" s="89"/>
    </row>
    <row r="28" spans="1:17" ht="15">
      <c r="A28" s="88"/>
      <c r="B28" s="125"/>
      <c r="C28" s="125"/>
      <c r="D28" s="125"/>
      <c r="E28" s="125"/>
      <c r="F28" s="125"/>
      <c r="G28" s="89"/>
      <c r="H28" s="89"/>
      <c r="I28" s="89"/>
      <c r="J28" s="89"/>
      <c r="K28" s="89"/>
      <c r="L28" s="89"/>
      <c r="M28" s="89"/>
      <c r="N28" s="89"/>
      <c r="O28" s="89"/>
      <c r="P28" s="89"/>
      <c r="Q28" s="89"/>
    </row>
    <row r="29" spans="1:17" ht="15.75">
      <c r="A29" s="3" t="s">
        <v>60</v>
      </c>
      <c r="B29" s="4">
        <v>2009</v>
      </c>
      <c r="C29" s="4">
        <v>2010</v>
      </c>
      <c r="D29" s="4">
        <v>2011</v>
      </c>
      <c r="E29" s="4" t="s">
        <v>1185</v>
      </c>
      <c r="F29" s="4">
        <v>2012</v>
      </c>
      <c r="G29" s="4" t="s">
        <v>2325</v>
      </c>
      <c r="H29" s="84" t="s">
        <v>2913</v>
      </c>
      <c r="I29" s="84" t="s">
        <v>3553</v>
      </c>
      <c r="J29" s="84" t="s">
        <v>4165</v>
      </c>
      <c r="K29" s="84" t="s">
        <v>4674</v>
      </c>
      <c r="L29" s="84" t="s">
        <v>4675</v>
      </c>
      <c r="M29" s="84" t="s">
        <v>5846</v>
      </c>
      <c r="N29" s="84" t="s">
        <v>6494</v>
      </c>
      <c r="O29" s="238" t="s">
        <v>6914</v>
      </c>
      <c r="P29" s="89"/>
      <c r="Q29" s="89"/>
    </row>
    <row r="30" spans="1:17" ht="15.75">
      <c r="A30" s="7" t="s">
        <v>2284</v>
      </c>
      <c r="B30" s="136"/>
      <c r="C30" s="136"/>
      <c r="D30" s="136"/>
      <c r="E30" s="136"/>
      <c r="F30" s="137">
        <v>127360000</v>
      </c>
      <c r="G30" s="136">
        <v>0</v>
      </c>
      <c r="H30" s="137">
        <v>127180000</v>
      </c>
      <c r="I30" s="136">
        <v>0</v>
      </c>
      <c r="J30" s="137">
        <v>126970000</v>
      </c>
      <c r="K30" s="137">
        <v>0</v>
      </c>
      <c r="L30" s="112">
        <v>126920000</v>
      </c>
      <c r="M30" s="137">
        <v>0</v>
      </c>
      <c r="N30" s="150">
        <v>126760000</v>
      </c>
      <c r="O30" s="137">
        <v>0</v>
      </c>
      <c r="P30" s="2"/>
      <c r="Q30" s="2"/>
    </row>
    <row r="31" spans="1:17" ht="15">
      <c r="A31" s="88" t="s">
        <v>61</v>
      </c>
      <c r="B31" s="156">
        <v>0</v>
      </c>
      <c r="C31" s="139">
        <v>0.4</v>
      </c>
      <c r="D31" s="139">
        <v>0.4</v>
      </c>
      <c r="E31" s="139">
        <v>0.4</v>
      </c>
      <c r="F31" s="139">
        <v>0.4</v>
      </c>
      <c r="G31" s="89" t="s">
        <v>2908</v>
      </c>
      <c r="H31" s="139">
        <v>0.4</v>
      </c>
      <c r="I31" s="89" t="s">
        <v>2908</v>
      </c>
      <c r="J31" s="268">
        <v>0.4</v>
      </c>
      <c r="K31" s="89" t="s">
        <v>2908</v>
      </c>
      <c r="L31" s="268">
        <v>0.48</v>
      </c>
      <c r="M31" s="89" t="s">
        <v>2908</v>
      </c>
      <c r="N31" s="268">
        <v>0.48</v>
      </c>
      <c r="O31" s="89" t="s">
        <v>2908</v>
      </c>
      <c r="P31" s="89"/>
      <c r="Q31" s="89"/>
    </row>
    <row r="32" spans="1:17" ht="15">
      <c r="A32" s="88" t="s">
        <v>62</v>
      </c>
      <c r="B32" s="156">
        <v>0</v>
      </c>
      <c r="C32" s="139">
        <v>0.6</v>
      </c>
      <c r="D32" s="139">
        <v>0.6</v>
      </c>
      <c r="E32" s="139">
        <v>0.6</v>
      </c>
      <c r="F32" s="139">
        <v>0.6</v>
      </c>
      <c r="G32" s="89" t="s">
        <v>2908</v>
      </c>
      <c r="H32" s="139">
        <v>0.6</v>
      </c>
      <c r="I32" s="89" t="s">
        <v>2908</v>
      </c>
      <c r="J32" s="268">
        <v>0.6</v>
      </c>
      <c r="K32" s="89" t="s">
        <v>2908</v>
      </c>
      <c r="L32" s="268">
        <v>0.52</v>
      </c>
      <c r="M32" s="89" t="s">
        <v>2908</v>
      </c>
      <c r="N32" s="268">
        <v>0.52</v>
      </c>
      <c r="O32" s="89" t="s">
        <v>2908</v>
      </c>
      <c r="P32" s="89"/>
      <c r="Q32" s="89"/>
    </row>
    <row r="33" spans="1:27" ht="15">
      <c r="A33" s="88" t="s">
        <v>92</v>
      </c>
      <c r="B33" s="156">
        <v>0</v>
      </c>
      <c r="C33" s="139">
        <v>0.12</v>
      </c>
      <c r="D33" s="139">
        <v>0.12</v>
      </c>
      <c r="E33" s="139">
        <v>0.12</v>
      </c>
      <c r="F33" s="139">
        <v>0.12</v>
      </c>
      <c r="G33" s="89" t="s">
        <v>2908</v>
      </c>
      <c r="H33" s="139">
        <v>0.12</v>
      </c>
      <c r="I33" s="89" t="s">
        <v>2908</v>
      </c>
      <c r="J33" s="268">
        <v>0.12</v>
      </c>
      <c r="K33" s="89" t="s">
        <v>2908</v>
      </c>
      <c r="L33" s="268">
        <v>8.5000000000000006E-2</v>
      </c>
      <c r="M33" s="89" t="s">
        <v>2908</v>
      </c>
      <c r="N33" s="268">
        <v>0.09</v>
      </c>
      <c r="O33" s="89" t="s">
        <v>2908</v>
      </c>
      <c r="P33" s="89"/>
      <c r="Q33" s="89"/>
    </row>
    <row r="34" spans="1:27" ht="15">
      <c r="A34" s="88" t="s">
        <v>93</v>
      </c>
      <c r="B34" s="156">
        <v>0</v>
      </c>
      <c r="C34" s="139">
        <v>0.05</v>
      </c>
      <c r="D34" s="139">
        <v>0.05</v>
      </c>
      <c r="E34" s="139">
        <v>0.05</v>
      </c>
      <c r="F34" s="139">
        <v>0.05</v>
      </c>
      <c r="G34" s="89" t="s">
        <v>2908</v>
      </c>
      <c r="H34" s="139">
        <v>0.05</v>
      </c>
      <c r="I34" s="89" t="s">
        <v>2908</v>
      </c>
      <c r="J34" s="268">
        <v>0.05</v>
      </c>
      <c r="K34" s="89" t="s">
        <v>2908</v>
      </c>
      <c r="L34" s="268">
        <v>4.4999999999999998E-2</v>
      </c>
      <c r="M34" s="89" t="s">
        <v>2908</v>
      </c>
      <c r="N34" s="268">
        <v>0.05</v>
      </c>
      <c r="O34" s="89" t="s">
        <v>2908</v>
      </c>
      <c r="P34" s="89"/>
      <c r="Q34" s="89"/>
    </row>
    <row r="35" spans="1:27" ht="15">
      <c r="A35" s="88" t="s">
        <v>63</v>
      </c>
      <c r="B35" s="156">
        <v>0</v>
      </c>
      <c r="C35" s="139">
        <v>0.23</v>
      </c>
      <c r="D35" s="139">
        <v>0.23</v>
      </c>
      <c r="E35" s="139">
        <v>0.23</v>
      </c>
      <c r="F35" s="139">
        <v>0.23</v>
      </c>
      <c r="G35" s="89" t="s">
        <v>2908</v>
      </c>
      <c r="H35" s="139">
        <v>0.23</v>
      </c>
      <c r="I35" s="89" t="s">
        <v>2908</v>
      </c>
      <c r="J35" s="268">
        <v>0.23</v>
      </c>
      <c r="K35" s="89" t="s">
        <v>2908</v>
      </c>
      <c r="L35" s="268">
        <v>0.26</v>
      </c>
      <c r="M35" s="89" t="s">
        <v>2908</v>
      </c>
      <c r="N35" s="268">
        <v>0.26</v>
      </c>
      <c r="O35" s="89" t="s">
        <v>2908</v>
      </c>
      <c r="P35" s="89"/>
      <c r="Q35" s="89"/>
    </row>
    <row r="36" spans="1:27" ht="15">
      <c r="A36" s="88" t="s">
        <v>64</v>
      </c>
      <c r="B36" s="156">
        <v>0</v>
      </c>
      <c r="C36" s="139">
        <v>0.3</v>
      </c>
      <c r="D36" s="139">
        <v>0.3</v>
      </c>
      <c r="E36" s="139">
        <v>0.3</v>
      </c>
      <c r="F36" s="139">
        <v>0.3</v>
      </c>
      <c r="G36" s="89" t="s">
        <v>2908</v>
      </c>
      <c r="H36" s="139">
        <v>0.3</v>
      </c>
      <c r="I36" s="89" t="s">
        <v>2908</v>
      </c>
      <c r="J36" s="268">
        <v>0.3</v>
      </c>
      <c r="K36" s="89" t="s">
        <v>2908</v>
      </c>
      <c r="L36" s="268">
        <v>0.33</v>
      </c>
      <c r="M36" s="89" t="s">
        <v>2908</v>
      </c>
      <c r="N36" s="268">
        <v>0.33</v>
      </c>
      <c r="O36" s="89" t="s">
        <v>2908</v>
      </c>
      <c r="P36" s="89"/>
      <c r="Q36" s="89"/>
    </row>
    <row r="37" spans="1:27" ht="15">
      <c r="A37" s="88" t="s">
        <v>703</v>
      </c>
      <c r="B37" s="156">
        <v>0</v>
      </c>
      <c r="C37" s="139">
        <v>0.3</v>
      </c>
      <c r="D37" s="139">
        <v>0.3</v>
      </c>
      <c r="E37" s="139">
        <v>0.3</v>
      </c>
      <c r="F37" s="139">
        <v>0.3</v>
      </c>
      <c r="G37" s="89" t="s">
        <v>2908</v>
      </c>
      <c r="H37" s="139">
        <v>0.3</v>
      </c>
      <c r="I37" s="89" t="s">
        <v>2908</v>
      </c>
      <c r="J37" s="268">
        <v>0.3</v>
      </c>
      <c r="K37" s="89" t="s">
        <v>2908</v>
      </c>
      <c r="L37" s="268">
        <v>0.28000000000000003</v>
      </c>
      <c r="M37" s="89" t="s">
        <v>2908</v>
      </c>
      <c r="N37" s="268">
        <v>0.28000000000000003</v>
      </c>
      <c r="O37" s="89" t="s">
        <v>2908</v>
      </c>
      <c r="P37" s="89"/>
      <c r="Q37" s="89"/>
    </row>
    <row r="38" spans="1:27" ht="15">
      <c r="A38" s="88"/>
      <c r="B38" s="125"/>
      <c r="C38" s="125"/>
      <c r="D38" s="125"/>
      <c r="E38" s="125"/>
      <c r="F38" s="125"/>
      <c r="G38" s="89"/>
      <c r="H38" s="125"/>
      <c r="I38" s="125"/>
      <c r="J38" s="125"/>
      <c r="K38" s="125"/>
      <c r="L38" s="89"/>
      <c r="M38" s="89"/>
      <c r="N38" s="89"/>
      <c r="O38" s="89"/>
      <c r="P38" s="89"/>
      <c r="Q38" s="89"/>
    </row>
    <row r="39" spans="1:27" ht="31.5">
      <c r="A39" s="3" t="s">
        <v>67</v>
      </c>
      <c r="B39" s="4">
        <v>2009</v>
      </c>
      <c r="C39" s="4">
        <v>2010</v>
      </c>
      <c r="D39" s="4">
        <v>2011</v>
      </c>
      <c r="E39" s="4" t="s">
        <v>1185</v>
      </c>
      <c r="F39" s="4">
        <v>2012</v>
      </c>
      <c r="G39" s="4" t="s">
        <v>2325</v>
      </c>
      <c r="H39" s="84" t="s">
        <v>2913</v>
      </c>
      <c r="I39" s="84" t="s">
        <v>3553</v>
      </c>
      <c r="J39" s="84" t="s">
        <v>4165</v>
      </c>
      <c r="K39" s="84" t="s">
        <v>4674</v>
      </c>
      <c r="L39" s="84" t="s">
        <v>4675</v>
      </c>
      <c r="M39" s="84" t="s">
        <v>5846</v>
      </c>
      <c r="N39" s="84" t="s">
        <v>6494</v>
      </c>
      <c r="O39" s="238" t="s">
        <v>6914</v>
      </c>
      <c r="P39" s="89"/>
      <c r="Q39" s="89"/>
    </row>
    <row r="40" spans="1:27" ht="30">
      <c r="A40" s="88"/>
      <c r="B40" s="156">
        <v>0</v>
      </c>
      <c r="C40" s="168" t="s">
        <v>121</v>
      </c>
      <c r="D40" s="168" t="s">
        <v>121</v>
      </c>
      <c r="E40" s="168" t="s">
        <v>121</v>
      </c>
      <c r="F40" s="168" t="s">
        <v>121</v>
      </c>
      <c r="G40" s="89" t="s">
        <v>2908</v>
      </c>
      <c r="H40" s="168" t="s">
        <v>121</v>
      </c>
      <c r="I40" s="89" t="s">
        <v>2908</v>
      </c>
      <c r="J40" s="168" t="s">
        <v>121</v>
      </c>
      <c r="K40" s="89" t="s">
        <v>2908</v>
      </c>
      <c r="L40" s="89" t="s">
        <v>121</v>
      </c>
      <c r="M40" s="89" t="s">
        <v>2908</v>
      </c>
      <c r="N40" s="89" t="s">
        <v>121</v>
      </c>
      <c r="O40" s="89" t="s">
        <v>2908</v>
      </c>
      <c r="P40" s="89"/>
      <c r="Q40" s="89"/>
    </row>
    <row r="41" spans="1:27" ht="15">
      <c r="A41" s="88"/>
      <c r="B41" s="125"/>
      <c r="C41" s="125"/>
      <c r="D41" s="125"/>
      <c r="E41" s="125"/>
      <c r="F41" s="125"/>
      <c r="G41" s="89"/>
      <c r="H41" s="125"/>
      <c r="I41" s="125"/>
      <c r="J41" s="125"/>
      <c r="K41" s="125"/>
      <c r="L41" s="89"/>
      <c r="M41" s="89"/>
      <c r="N41" s="89"/>
      <c r="O41" s="89"/>
      <c r="P41" s="89"/>
      <c r="Q41" s="89"/>
    </row>
    <row r="42" spans="1:27" ht="15">
      <c r="A42" s="88"/>
      <c r="B42" s="125"/>
      <c r="C42" s="125"/>
      <c r="D42" s="125"/>
      <c r="E42" s="125"/>
      <c r="F42" s="125"/>
      <c r="G42" s="89"/>
      <c r="H42" s="125"/>
      <c r="I42" s="125"/>
      <c r="J42" s="125"/>
      <c r="K42" s="125"/>
      <c r="L42" s="89"/>
      <c r="M42" s="89"/>
      <c r="N42" s="89"/>
      <c r="O42" s="89"/>
      <c r="P42" s="89"/>
      <c r="Q42" s="89"/>
    </row>
    <row r="43" spans="1:27" ht="15.75">
      <c r="A43" s="3" t="s">
        <v>94</v>
      </c>
      <c r="B43" s="4">
        <v>2009</v>
      </c>
      <c r="C43" s="4">
        <v>2010</v>
      </c>
      <c r="D43" s="4">
        <v>2011</v>
      </c>
      <c r="E43" s="4" t="s">
        <v>1185</v>
      </c>
      <c r="F43" s="4">
        <v>2012</v>
      </c>
      <c r="G43" s="4" t="s">
        <v>2325</v>
      </c>
      <c r="H43" s="84" t="s">
        <v>2913</v>
      </c>
      <c r="I43" s="84" t="s">
        <v>3553</v>
      </c>
      <c r="J43" s="84" t="s">
        <v>4165</v>
      </c>
      <c r="K43" s="84" t="s">
        <v>4674</v>
      </c>
      <c r="L43" s="84" t="s">
        <v>4675</v>
      </c>
      <c r="M43" s="84" t="s">
        <v>5846</v>
      </c>
      <c r="N43" s="84" t="s">
        <v>6494</v>
      </c>
      <c r="O43" s="238" t="s">
        <v>6914</v>
      </c>
      <c r="P43" s="89"/>
      <c r="Q43" s="89"/>
    </row>
    <row r="44" spans="1:27" ht="30">
      <c r="A44" s="88" t="s">
        <v>66</v>
      </c>
      <c r="B44" s="156">
        <v>0</v>
      </c>
      <c r="C44" s="139">
        <v>8.0000000000000002E-3</v>
      </c>
      <c r="D44" s="139">
        <v>8.0000000000000002E-3</v>
      </c>
      <c r="E44" s="139">
        <v>8.0000000000000002E-3</v>
      </c>
      <c r="F44" s="139">
        <v>6.9999999999999999E-4</v>
      </c>
      <c r="G44" s="89" t="s">
        <v>2908</v>
      </c>
      <c r="H44" s="139" t="s">
        <v>3425</v>
      </c>
      <c r="I44" s="89" t="s">
        <v>2908</v>
      </c>
      <c r="J44" s="139" t="s">
        <v>4494</v>
      </c>
      <c r="K44" s="89" t="s">
        <v>2908</v>
      </c>
      <c r="L44" s="269">
        <v>8.0000000000000004E-4</v>
      </c>
      <c r="M44" s="89" t="s">
        <v>2908</v>
      </c>
      <c r="N44" s="269">
        <v>8.0000000000000004E-4</v>
      </c>
      <c r="O44" s="269">
        <v>1.6000000000000001E-3</v>
      </c>
      <c r="P44" s="89"/>
      <c r="Q44" s="89"/>
    </row>
    <row r="45" spans="1:27" ht="15">
      <c r="A45" s="126"/>
      <c r="B45" s="125"/>
      <c r="C45" s="125"/>
      <c r="D45" s="125"/>
      <c r="E45" s="125"/>
      <c r="F45" s="125"/>
      <c r="G45" s="125"/>
      <c r="H45" s="125"/>
      <c r="I45" s="125"/>
      <c r="J45" s="125"/>
      <c r="K45" s="125"/>
      <c r="L45" s="89"/>
      <c r="M45" s="89"/>
      <c r="N45" s="89"/>
      <c r="O45" s="89"/>
      <c r="P45" s="89"/>
      <c r="Q45" s="89"/>
    </row>
    <row r="46" spans="1:27" ht="15">
      <c r="A46" s="126"/>
      <c r="B46" s="89"/>
      <c r="C46" s="89"/>
      <c r="D46" s="89"/>
      <c r="E46" s="89"/>
      <c r="F46" s="89"/>
      <c r="G46" s="89"/>
      <c r="H46" s="89"/>
      <c r="I46" s="89"/>
      <c r="J46" s="89"/>
      <c r="K46" s="89"/>
      <c r="L46" s="89"/>
      <c r="M46" s="89"/>
      <c r="N46" s="89"/>
      <c r="O46" s="89"/>
      <c r="P46" s="89"/>
      <c r="Q46" s="89"/>
    </row>
    <row r="47" spans="1:27" ht="15">
      <c r="A47" s="270"/>
      <c r="B47" s="125"/>
      <c r="C47" s="125"/>
      <c r="D47" s="125"/>
      <c r="E47" s="125"/>
      <c r="F47" s="125"/>
      <c r="G47" s="125"/>
      <c r="H47" s="271"/>
      <c r="I47" s="125"/>
      <c r="J47" s="125"/>
      <c r="K47" s="125"/>
      <c r="L47" s="89"/>
      <c r="M47" s="89"/>
      <c r="N47" s="89"/>
      <c r="O47" s="89"/>
      <c r="P47" s="89"/>
      <c r="Q47" s="89"/>
    </row>
    <row r="48" spans="1:27" ht="31.5">
      <c r="A48" s="3" t="s">
        <v>2288</v>
      </c>
      <c r="B48" s="4">
        <v>2009</v>
      </c>
      <c r="C48" s="4">
        <v>2010</v>
      </c>
      <c r="D48" s="4">
        <v>2011</v>
      </c>
      <c r="E48" s="4" t="s">
        <v>2982</v>
      </c>
      <c r="F48" s="4" t="s">
        <v>2915</v>
      </c>
      <c r="G48" s="4" t="s">
        <v>2983</v>
      </c>
      <c r="H48" s="84" t="s">
        <v>2917</v>
      </c>
      <c r="I48" s="84" t="s">
        <v>2984</v>
      </c>
      <c r="J48" s="84" t="s">
        <v>2919</v>
      </c>
      <c r="K48" s="84" t="s">
        <v>2985</v>
      </c>
      <c r="L48" s="84" t="s">
        <v>2921</v>
      </c>
      <c r="M48" s="84" t="s">
        <v>3738</v>
      </c>
      <c r="N48" s="84" t="s">
        <v>3556</v>
      </c>
      <c r="O48" s="84" t="s">
        <v>4495</v>
      </c>
      <c r="P48" s="84" t="s">
        <v>4168</v>
      </c>
      <c r="Q48" s="84" t="s">
        <v>5460</v>
      </c>
      <c r="R48" s="84" t="s">
        <v>5169</v>
      </c>
      <c r="S48" s="84" t="s">
        <v>5461</v>
      </c>
      <c r="T48" s="84" t="s">
        <v>5171</v>
      </c>
      <c r="U48" s="84" t="s">
        <v>6000</v>
      </c>
      <c r="V48" s="84" t="s">
        <v>5848</v>
      </c>
      <c r="W48" s="3" t="s">
        <v>2288</v>
      </c>
      <c r="X48" s="84" t="s">
        <v>6981</v>
      </c>
      <c r="Y48" s="84" t="s">
        <v>5877</v>
      </c>
      <c r="Z48" s="811" t="s">
        <v>6982</v>
      </c>
      <c r="AA48" s="846" t="s">
        <v>6983</v>
      </c>
    </row>
    <row r="49" spans="1:30" ht="15.75">
      <c r="A49" s="88" t="s">
        <v>46</v>
      </c>
      <c r="B49" s="865">
        <v>0</v>
      </c>
      <c r="C49" s="865">
        <v>0</v>
      </c>
      <c r="D49" s="865">
        <v>0</v>
      </c>
      <c r="E49" s="263">
        <v>0</v>
      </c>
      <c r="F49" s="865">
        <v>0</v>
      </c>
      <c r="G49" s="263">
        <v>0</v>
      </c>
      <c r="H49" s="865">
        <v>0</v>
      </c>
      <c r="I49" s="263">
        <v>4000000</v>
      </c>
      <c r="J49" s="865">
        <v>40355.12510088781</v>
      </c>
      <c r="K49" s="263">
        <v>8000000</v>
      </c>
      <c r="L49" s="865">
        <v>78277.886497064581</v>
      </c>
      <c r="M49" s="263">
        <v>30000000</v>
      </c>
      <c r="N49" s="865">
        <v>295857.98816568044</v>
      </c>
      <c r="O49" s="263">
        <v>38000000</v>
      </c>
      <c r="P49" s="865">
        <v>316297.65273847181</v>
      </c>
      <c r="Q49" s="263">
        <v>10000000</v>
      </c>
      <c r="R49" s="865">
        <v>84041</v>
      </c>
      <c r="S49" s="263">
        <v>32000000</v>
      </c>
      <c r="T49" s="865">
        <v>281600</v>
      </c>
      <c r="U49" s="866">
        <v>32500000</v>
      </c>
      <c r="V49" s="865">
        <v>312000</v>
      </c>
      <c r="W49" s="379" t="s">
        <v>6496</v>
      </c>
      <c r="X49" s="866">
        <v>49000000</v>
      </c>
      <c r="Y49" s="865">
        <v>450800</v>
      </c>
      <c r="Z49" s="866">
        <v>87600000</v>
      </c>
      <c r="AA49" s="865">
        <v>770880</v>
      </c>
    </row>
    <row r="50" spans="1:30" ht="15.75">
      <c r="A50" s="88" t="s">
        <v>47</v>
      </c>
      <c r="B50" s="865">
        <v>0</v>
      </c>
      <c r="C50" s="865">
        <v>0</v>
      </c>
      <c r="D50" s="865">
        <v>0</v>
      </c>
      <c r="E50" s="263">
        <v>0</v>
      </c>
      <c r="F50" s="865">
        <v>0</v>
      </c>
      <c r="G50" s="263">
        <v>0</v>
      </c>
      <c r="H50" s="865">
        <v>0</v>
      </c>
      <c r="I50" s="263">
        <v>9000000</v>
      </c>
      <c r="J50" s="865">
        <v>90799.031476997581</v>
      </c>
      <c r="K50" s="263">
        <v>32000000</v>
      </c>
      <c r="L50" s="865">
        <v>313111.54598825832</v>
      </c>
      <c r="M50" s="263">
        <v>15000000</v>
      </c>
      <c r="N50" s="865">
        <v>147928.99408284022</v>
      </c>
      <c r="O50" s="263">
        <v>12000000</v>
      </c>
      <c r="P50" s="865">
        <v>99883.469285833198</v>
      </c>
      <c r="Q50" s="263">
        <v>2000000</v>
      </c>
      <c r="R50" s="865">
        <v>16808</v>
      </c>
      <c r="S50" s="263">
        <v>9500000</v>
      </c>
      <c r="T50" s="865">
        <v>83600</v>
      </c>
      <c r="U50" s="866">
        <v>30000000</v>
      </c>
      <c r="V50" s="865">
        <v>287999.99999999994</v>
      </c>
      <c r="W50" s="379" t="s">
        <v>6497</v>
      </c>
      <c r="X50" s="866">
        <v>0</v>
      </c>
      <c r="Y50" s="865">
        <v>0</v>
      </c>
      <c r="Z50" s="866">
        <v>0</v>
      </c>
      <c r="AA50" s="865">
        <v>0</v>
      </c>
      <c r="AC50" s="873"/>
      <c r="AD50" s="873"/>
    </row>
    <row r="51" spans="1:30" ht="15.75">
      <c r="A51" s="88" t="s">
        <v>48</v>
      </c>
      <c r="B51" s="865">
        <v>0</v>
      </c>
      <c r="C51" s="865">
        <v>0</v>
      </c>
      <c r="D51" s="865">
        <v>0</v>
      </c>
      <c r="E51" s="263">
        <v>0</v>
      </c>
      <c r="F51" s="865">
        <v>0</v>
      </c>
      <c r="G51" s="263">
        <v>0</v>
      </c>
      <c r="H51" s="865">
        <v>0</v>
      </c>
      <c r="I51" s="263">
        <v>0</v>
      </c>
      <c r="J51" s="865">
        <v>0</v>
      </c>
      <c r="K51" s="263">
        <v>0</v>
      </c>
      <c r="L51" s="865">
        <v>0</v>
      </c>
      <c r="M51" s="263">
        <v>0</v>
      </c>
      <c r="N51" s="865">
        <v>0</v>
      </c>
      <c r="O51" s="263">
        <v>0</v>
      </c>
      <c r="P51" s="865">
        <v>0</v>
      </c>
      <c r="Q51" s="263">
        <v>0</v>
      </c>
      <c r="R51" s="865">
        <v>0</v>
      </c>
      <c r="S51" s="263">
        <v>0</v>
      </c>
      <c r="T51" s="865">
        <v>0</v>
      </c>
      <c r="U51" s="866">
        <v>0</v>
      </c>
      <c r="V51" s="865">
        <v>0</v>
      </c>
      <c r="W51" s="380" t="s">
        <v>6498</v>
      </c>
      <c r="X51" s="866">
        <v>0</v>
      </c>
      <c r="Y51" s="865">
        <v>0</v>
      </c>
      <c r="Z51" s="866">
        <v>0</v>
      </c>
      <c r="AA51" s="865">
        <v>0</v>
      </c>
    </row>
    <row r="52" spans="1:30" ht="15.75">
      <c r="A52" s="88" t="s">
        <v>50</v>
      </c>
      <c r="B52" s="865">
        <v>0</v>
      </c>
      <c r="C52" s="865">
        <v>0</v>
      </c>
      <c r="D52" s="865">
        <v>0</v>
      </c>
      <c r="E52" s="263">
        <v>100000000</v>
      </c>
      <c r="F52" s="865">
        <v>1284521.5157353887</v>
      </c>
      <c r="G52" s="263">
        <v>0</v>
      </c>
      <c r="H52" s="865">
        <v>0</v>
      </c>
      <c r="I52" s="263">
        <v>15000000</v>
      </c>
      <c r="J52" s="865">
        <v>151331.71912832928</v>
      </c>
      <c r="K52" s="263">
        <v>40000000</v>
      </c>
      <c r="L52" s="865">
        <v>391389.43248532288</v>
      </c>
      <c r="M52" s="263">
        <v>25000000</v>
      </c>
      <c r="N52" s="865">
        <v>246548.32347140039</v>
      </c>
      <c r="O52" s="263">
        <v>43000000</v>
      </c>
      <c r="P52" s="865">
        <v>357915.7649409023</v>
      </c>
      <c r="Q52" s="263">
        <v>25000000</v>
      </c>
      <c r="R52" s="865">
        <v>210102</v>
      </c>
      <c r="S52" s="263">
        <v>87000000</v>
      </c>
      <c r="T52" s="865">
        <v>765600</v>
      </c>
      <c r="U52" s="866">
        <v>97000000</v>
      </c>
      <c r="V52" s="865">
        <v>931199.99999999988</v>
      </c>
      <c r="W52" s="379" t="s">
        <v>6499</v>
      </c>
      <c r="X52" s="866">
        <v>0</v>
      </c>
      <c r="Y52" s="865">
        <v>0</v>
      </c>
      <c r="Z52" s="866">
        <v>0</v>
      </c>
      <c r="AA52" s="865">
        <v>0</v>
      </c>
    </row>
    <row r="53" spans="1:30" ht="15.75">
      <c r="A53" s="88" t="s">
        <v>51</v>
      </c>
      <c r="B53" s="865">
        <v>0</v>
      </c>
      <c r="C53" s="865">
        <v>0</v>
      </c>
      <c r="D53" s="865">
        <v>0</v>
      </c>
      <c r="E53" s="263">
        <v>0</v>
      </c>
      <c r="F53" s="865">
        <v>0</v>
      </c>
      <c r="G53" s="263">
        <v>0</v>
      </c>
      <c r="H53" s="865">
        <v>0</v>
      </c>
      <c r="I53" s="263">
        <v>0</v>
      </c>
      <c r="J53" s="865">
        <v>0</v>
      </c>
      <c r="K53" s="263">
        <v>0</v>
      </c>
      <c r="L53" s="865">
        <v>0</v>
      </c>
      <c r="M53" s="263">
        <v>0</v>
      </c>
      <c r="N53" s="865">
        <v>0</v>
      </c>
      <c r="O53" s="263">
        <v>0</v>
      </c>
      <c r="P53" s="865">
        <v>0</v>
      </c>
      <c r="Q53" s="263">
        <v>0</v>
      </c>
      <c r="R53" s="865">
        <v>0</v>
      </c>
      <c r="S53" s="263">
        <v>0</v>
      </c>
      <c r="T53" s="865">
        <v>0</v>
      </c>
      <c r="U53" s="866">
        <v>0</v>
      </c>
      <c r="V53" s="865">
        <v>0</v>
      </c>
      <c r="W53" s="379" t="s">
        <v>6500</v>
      </c>
      <c r="X53" s="866">
        <v>3000000</v>
      </c>
      <c r="Y53" s="865">
        <v>27600</v>
      </c>
      <c r="Z53" s="866">
        <v>3000000</v>
      </c>
      <c r="AA53" s="865">
        <v>26400</v>
      </c>
    </row>
    <row r="54" spans="1:30" ht="15.75">
      <c r="A54" s="88" t="s">
        <v>5210</v>
      </c>
      <c r="B54" s="865"/>
      <c r="C54" s="865"/>
      <c r="D54" s="865"/>
      <c r="E54" s="263"/>
      <c r="F54" s="865"/>
      <c r="G54" s="263"/>
      <c r="H54" s="865"/>
      <c r="I54" s="263"/>
      <c r="J54" s="865"/>
      <c r="K54" s="263"/>
      <c r="L54" s="865"/>
      <c r="M54" s="263"/>
      <c r="N54" s="865"/>
      <c r="O54" s="263"/>
      <c r="P54" s="865"/>
      <c r="Q54" s="263"/>
      <c r="R54" s="865"/>
      <c r="S54" s="263">
        <v>0</v>
      </c>
      <c r="T54" s="865">
        <v>0</v>
      </c>
      <c r="U54" s="866">
        <v>0</v>
      </c>
      <c r="V54" s="865">
        <v>0</v>
      </c>
      <c r="W54" s="379" t="s">
        <v>6501</v>
      </c>
      <c r="X54" s="866">
        <v>0</v>
      </c>
      <c r="Y54" s="865">
        <v>0</v>
      </c>
      <c r="Z54" s="866">
        <v>0</v>
      </c>
      <c r="AA54" s="865">
        <v>0</v>
      </c>
    </row>
    <row r="55" spans="1:30" ht="15.75">
      <c r="A55" s="88" t="s">
        <v>5459</v>
      </c>
      <c r="B55" s="865"/>
      <c r="C55" s="865"/>
      <c r="D55" s="865"/>
      <c r="E55" s="263"/>
      <c r="F55" s="865"/>
      <c r="G55" s="263"/>
      <c r="H55" s="865"/>
      <c r="I55" s="263"/>
      <c r="J55" s="865"/>
      <c r="K55" s="263"/>
      <c r="L55" s="865"/>
      <c r="M55" s="263"/>
      <c r="N55" s="865"/>
      <c r="O55" s="263"/>
      <c r="P55" s="865"/>
      <c r="Q55" s="263"/>
      <c r="R55" s="865"/>
      <c r="S55" s="263">
        <v>0</v>
      </c>
      <c r="T55" s="865">
        <v>0</v>
      </c>
      <c r="U55" s="866">
        <v>5000000</v>
      </c>
      <c r="V55" s="865">
        <v>47999.999999999993</v>
      </c>
      <c r="W55" s="379"/>
      <c r="X55" s="866"/>
      <c r="Y55" s="865"/>
      <c r="Z55" s="866"/>
      <c r="AA55" s="865"/>
    </row>
    <row r="56" spans="1:30" ht="15.75">
      <c r="A56" s="88" t="s">
        <v>49</v>
      </c>
      <c r="B56" s="865">
        <v>0</v>
      </c>
      <c r="C56" s="865">
        <v>0</v>
      </c>
      <c r="D56" s="865">
        <v>0</v>
      </c>
      <c r="E56" s="263">
        <v>0</v>
      </c>
      <c r="F56" s="865">
        <v>0</v>
      </c>
      <c r="G56" s="263">
        <v>2121565.7154980376</v>
      </c>
      <c r="H56" s="865">
        <v>27251.968086037734</v>
      </c>
      <c r="I56" s="263">
        <v>0</v>
      </c>
      <c r="J56" s="865">
        <v>0</v>
      </c>
      <c r="K56" s="263">
        <v>0</v>
      </c>
      <c r="L56" s="865">
        <v>0</v>
      </c>
      <c r="M56" s="263">
        <v>0</v>
      </c>
      <c r="N56" s="865">
        <v>0</v>
      </c>
      <c r="O56" s="263">
        <v>26000000</v>
      </c>
      <c r="P56" s="865">
        <v>216414.18345263859</v>
      </c>
      <c r="Q56" s="263">
        <v>4000000</v>
      </c>
      <c r="R56" s="865">
        <v>33616</v>
      </c>
      <c r="S56" s="263">
        <v>5300000</v>
      </c>
      <c r="T56" s="865">
        <v>46640</v>
      </c>
      <c r="U56" s="866">
        <v>0</v>
      </c>
      <c r="V56" s="865">
        <v>0</v>
      </c>
      <c r="W56" s="379"/>
      <c r="X56" s="866"/>
      <c r="Y56" s="865"/>
      <c r="Z56" s="866"/>
      <c r="AA56" s="865"/>
    </row>
    <row r="57" spans="1:30" ht="15.75">
      <c r="A57" s="88" t="s">
        <v>479</v>
      </c>
      <c r="B57" s="865">
        <v>0</v>
      </c>
      <c r="C57" s="865">
        <v>0</v>
      </c>
      <c r="D57" s="865">
        <v>0</v>
      </c>
      <c r="E57" s="263">
        <v>100000000</v>
      </c>
      <c r="F57" s="865">
        <v>1284521.5157353887</v>
      </c>
      <c r="G57" s="263">
        <v>2121565.7154980376</v>
      </c>
      <c r="H57" s="865">
        <v>27251.968086037734</v>
      </c>
      <c r="I57" s="263">
        <v>28000000</v>
      </c>
      <c r="J57" s="865">
        <v>282485.87570621469</v>
      </c>
      <c r="K57" s="263">
        <v>80000000</v>
      </c>
      <c r="L57" s="865">
        <v>782778.86497064575</v>
      </c>
      <c r="M57" s="263">
        <v>70000000</v>
      </c>
      <c r="N57" s="865">
        <v>690335.30571992102</v>
      </c>
      <c r="O57" s="263">
        <v>119000000</v>
      </c>
      <c r="P57" s="865">
        <v>990511.07041784585</v>
      </c>
      <c r="Q57" s="263">
        <v>41000000</v>
      </c>
      <c r="R57" s="865">
        <v>344567</v>
      </c>
      <c r="S57" s="263">
        <f>SUM(S49:S56)</f>
        <v>133800000</v>
      </c>
      <c r="T57" s="865">
        <f>SUM(T49:T56)</f>
        <v>1177440</v>
      </c>
      <c r="U57" s="866">
        <v>164500000</v>
      </c>
      <c r="V57" s="865">
        <v>1579200</v>
      </c>
      <c r="W57" s="379" t="s">
        <v>479</v>
      </c>
      <c r="X57" s="866">
        <f>SUM(X49:X54)</f>
        <v>52000000</v>
      </c>
      <c r="Y57" s="865">
        <f>SUM(Y49:Y54)</f>
        <v>478400</v>
      </c>
      <c r="Z57" s="866">
        <f>SUM(Z49:Z54)</f>
        <v>90600000</v>
      </c>
      <c r="AA57" s="865">
        <f>SUM(AA49:AA54)</f>
        <v>797280</v>
      </c>
    </row>
    <row r="58" spans="1:30" ht="15">
      <c r="A58" s="126"/>
      <c r="B58" s="146"/>
      <c r="C58" s="125"/>
      <c r="D58" s="125"/>
      <c r="E58" s="125"/>
      <c r="F58" s="125"/>
      <c r="G58" s="125"/>
      <c r="H58" s="125"/>
      <c r="I58" s="125"/>
      <c r="J58" s="89"/>
      <c r="K58" s="89"/>
      <c r="L58" s="89"/>
      <c r="M58" s="89"/>
      <c r="N58" s="89"/>
      <c r="O58" s="89"/>
      <c r="P58" s="89"/>
      <c r="Q58" s="89"/>
      <c r="R58"/>
    </row>
    <row r="59" spans="1:30" ht="15.75">
      <c r="A59" s="3"/>
      <c r="B59" s="1469">
        <v>2010</v>
      </c>
      <c r="C59" s="1469"/>
      <c r="D59" s="1469">
        <v>2011</v>
      </c>
      <c r="E59" s="1469"/>
      <c r="F59" s="1469" t="s">
        <v>1185</v>
      </c>
      <c r="G59" s="1469"/>
      <c r="H59" s="1460">
        <v>2012</v>
      </c>
      <c r="I59" s="1460"/>
      <c r="J59" s="1460" t="s">
        <v>2325</v>
      </c>
      <c r="K59" s="1460"/>
      <c r="L59" s="1460" t="s">
        <v>2913</v>
      </c>
      <c r="M59" s="1460"/>
      <c r="N59" s="1460" t="s">
        <v>3553</v>
      </c>
      <c r="O59" s="1460"/>
      <c r="P59" s="1460" t="s">
        <v>4165</v>
      </c>
      <c r="Q59" s="1460"/>
      <c r="R59" s="1460" t="s">
        <v>4674</v>
      </c>
      <c r="S59" s="1460"/>
      <c r="T59" s="1460" t="s">
        <v>5462</v>
      </c>
      <c r="U59" s="1460"/>
      <c r="V59" s="1460" t="s">
        <v>5846</v>
      </c>
      <c r="W59" s="1460"/>
      <c r="X59" s="1460" t="s">
        <v>6494</v>
      </c>
      <c r="Y59" s="1460"/>
      <c r="Z59" s="1482" t="s">
        <v>6914</v>
      </c>
      <c r="AA59" s="1483"/>
    </row>
    <row r="60" spans="1:30" ht="15.75">
      <c r="A60" s="3" t="s">
        <v>2326</v>
      </c>
      <c r="B60" s="774" t="s">
        <v>95</v>
      </c>
      <c r="C60" s="774" t="s">
        <v>96</v>
      </c>
      <c r="D60" s="774" t="s">
        <v>95</v>
      </c>
      <c r="E60" s="774" t="s">
        <v>96</v>
      </c>
      <c r="F60" s="774" t="s">
        <v>95</v>
      </c>
      <c r="G60" s="774" t="s">
        <v>96</v>
      </c>
      <c r="H60" s="770" t="s">
        <v>95</v>
      </c>
      <c r="I60" s="770" t="s">
        <v>96</v>
      </c>
      <c r="J60" s="770" t="s">
        <v>95</v>
      </c>
      <c r="K60" s="770" t="s">
        <v>96</v>
      </c>
      <c r="L60" s="770" t="s">
        <v>95</v>
      </c>
      <c r="M60" s="770" t="s">
        <v>96</v>
      </c>
      <c r="N60" s="770" t="s">
        <v>95</v>
      </c>
      <c r="O60" s="770" t="s">
        <v>96</v>
      </c>
      <c r="P60" s="770" t="s">
        <v>95</v>
      </c>
      <c r="Q60" s="770" t="s">
        <v>96</v>
      </c>
      <c r="R60" s="770" t="s">
        <v>95</v>
      </c>
      <c r="S60" s="770" t="s">
        <v>96</v>
      </c>
      <c r="T60" s="770" t="s">
        <v>95</v>
      </c>
      <c r="U60" s="770" t="s">
        <v>96</v>
      </c>
      <c r="V60" s="770" t="s">
        <v>95</v>
      </c>
      <c r="W60" s="770" t="s">
        <v>96</v>
      </c>
      <c r="X60" s="770" t="s">
        <v>95</v>
      </c>
      <c r="Y60" s="770" t="s">
        <v>96</v>
      </c>
      <c r="Z60" s="822" t="s">
        <v>95</v>
      </c>
      <c r="AA60" s="780" t="s">
        <v>96</v>
      </c>
    </row>
    <row r="61" spans="1:30" ht="30">
      <c r="A61" s="7" t="s">
        <v>2922</v>
      </c>
      <c r="B61" s="183">
        <v>0</v>
      </c>
      <c r="C61" s="867">
        <v>0</v>
      </c>
      <c r="D61" s="183">
        <v>0</v>
      </c>
      <c r="E61" s="867">
        <v>0</v>
      </c>
      <c r="F61" s="183">
        <v>0</v>
      </c>
      <c r="G61" s="867">
        <v>0</v>
      </c>
      <c r="H61" s="183">
        <v>0</v>
      </c>
      <c r="I61" s="867">
        <v>0</v>
      </c>
      <c r="J61" s="183" t="s">
        <v>2492</v>
      </c>
      <c r="K61" s="867" t="s">
        <v>671</v>
      </c>
      <c r="L61" s="183" t="s">
        <v>2492</v>
      </c>
      <c r="M61" s="867" t="s">
        <v>671</v>
      </c>
      <c r="N61" s="126" t="s">
        <v>1652</v>
      </c>
      <c r="O61" s="867" t="s">
        <v>447</v>
      </c>
      <c r="P61" s="126" t="s">
        <v>1652</v>
      </c>
      <c r="Q61" s="867" t="s">
        <v>447</v>
      </c>
      <c r="R61" s="126" t="s">
        <v>4777</v>
      </c>
      <c r="S61" s="867" t="s">
        <v>12</v>
      </c>
      <c r="T61" s="89" t="s">
        <v>143</v>
      </c>
      <c r="U61" s="89" t="s">
        <v>415</v>
      </c>
      <c r="V61" s="868" t="str">
        <f>[52]Questionnaire!C86</f>
        <v>Pfizer</v>
      </c>
      <c r="W61" s="89" t="str">
        <f>[52]Questionnaire!D86</f>
        <v>medical</v>
      </c>
      <c r="X61" s="868" t="s">
        <v>1658</v>
      </c>
      <c r="Y61" s="869" t="s">
        <v>1380</v>
      </c>
      <c r="Z61" s="868" t="s">
        <v>6984</v>
      </c>
      <c r="AA61" s="869" t="s">
        <v>405</v>
      </c>
    </row>
    <row r="62" spans="1:30" ht="15">
      <c r="A62" s="7" t="s">
        <v>2923</v>
      </c>
      <c r="B62" s="183">
        <v>0</v>
      </c>
      <c r="C62" s="867">
        <v>0</v>
      </c>
      <c r="D62" s="183">
        <v>0</v>
      </c>
      <c r="E62" s="867">
        <v>0</v>
      </c>
      <c r="F62" s="183">
        <v>0</v>
      </c>
      <c r="G62" s="867">
        <v>0</v>
      </c>
      <c r="H62" s="183">
        <v>0</v>
      </c>
      <c r="I62" s="867">
        <v>0</v>
      </c>
      <c r="J62" s="183" t="s">
        <v>2493</v>
      </c>
      <c r="K62" s="867" t="s">
        <v>533</v>
      </c>
      <c r="L62" s="183" t="s">
        <v>3426</v>
      </c>
      <c r="M62" s="867" t="s">
        <v>3427</v>
      </c>
      <c r="N62" s="126" t="s">
        <v>3748</v>
      </c>
      <c r="O62" s="867" t="s">
        <v>3749</v>
      </c>
      <c r="P62" s="126" t="s">
        <v>3748</v>
      </c>
      <c r="Q62" s="867" t="s">
        <v>3749</v>
      </c>
      <c r="R62" s="126" t="s">
        <v>4779</v>
      </c>
      <c r="S62" s="867" t="s">
        <v>408</v>
      </c>
      <c r="T62" s="89" t="s">
        <v>1658</v>
      </c>
      <c r="U62" s="89" t="s">
        <v>1380</v>
      </c>
      <c r="V62" s="868" t="str">
        <f>[52]Questionnaire!C87</f>
        <v>POLA</v>
      </c>
      <c r="W62" s="89" t="str">
        <f>[52]Questionnaire!D87</f>
        <v>cosmetic</v>
      </c>
      <c r="X62" s="868" t="s">
        <v>4792</v>
      </c>
      <c r="Y62" s="869" t="s">
        <v>830</v>
      </c>
      <c r="Z62" s="868" t="s">
        <v>6985</v>
      </c>
      <c r="AA62" s="869" t="s">
        <v>408</v>
      </c>
    </row>
    <row r="63" spans="1:30" ht="30">
      <c r="A63" s="7" t="s">
        <v>2924</v>
      </c>
      <c r="B63" s="183">
        <v>0</v>
      </c>
      <c r="C63" s="867">
        <v>0</v>
      </c>
      <c r="D63" s="183">
        <v>0</v>
      </c>
      <c r="E63" s="867">
        <v>0</v>
      </c>
      <c r="F63" s="183">
        <v>0</v>
      </c>
      <c r="G63" s="867">
        <v>0</v>
      </c>
      <c r="H63" s="183">
        <v>0</v>
      </c>
      <c r="I63" s="867">
        <v>0</v>
      </c>
      <c r="J63" s="183" t="s">
        <v>2494</v>
      </c>
      <c r="K63" s="867" t="s">
        <v>2733</v>
      </c>
      <c r="L63" s="183" t="s">
        <v>124</v>
      </c>
      <c r="M63" s="867" t="s">
        <v>1380</v>
      </c>
      <c r="N63" s="126" t="s">
        <v>3428</v>
      </c>
      <c r="O63" s="867" t="s">
        <v>672</v>
      </c>
      <c r="P63" s="126" t="s">
        <v>3751</v>
      </c>
      <c r="Q63" s="867" t="s">
        <v>3752</v>
      </c>
      <c r="R63" s="126" t="s">
        <v>3753</v>
      </c>
      <c r="S63" s="867" t="s">
        <v>3754</v>
      </c>
      <c r="T63" s="89" t="s">
        <v>4791</v>
      </c>
      <c r="U63" s="89" t="s">
        <v>408</v>
      </c>
      <c r="V63" s="868" t="str">
        <f>[52]Questionnaire!C88</f>
        <v>HOTTOYS</v>
      </c>
      <c r="W63" s="89" t="str">
        <f>[52]Questionnaire!D88</f>
        <v>toy</v>
      </c>
      <c r="X63" s="868" t="s">
        <v>6001</v>
      </c>
      <c r="Y63" s="869" t="s">
        <v>3327</v>
      </c>
      <c r="Z63" s="868" t="s">
        <v>6015</v>
      </c>
      <c r="AA63" s="869" t="s">
        <v>6986</v>
      </c>
    </row>
    <row r="64" spans="1:30" ht="30">
      <c r="A64" s="7" t="s">
        <v>2925</v>
      </c>
      <c r="B64" s="183">
        <v>0</v>
      </c>
      <c r="C64" s="867">
        <v>0</v>
      </c>
      <c r="D64" s="183">
        <v>0</v>
      </c>
      <c r="E64" s="867">
        <v>0</v>
      </c>
      <c r="F64" s="183">
        <v>0</v>
      </c>
      <c r="G64" s="867">
        <v>0</v>
      </c>
      <c r="H64" s="183">
        <v>0</v>
      </c>
      <c r="I64" s="867">
        <v>0</v>
      </c>
      <c r="J64" s="183" t="s">
        <v>369</v>
      </c>
      <c r="K64" s="867" t="s">
        <v>415</v>
      </c>
      <c r="L64" s="183" t="s">
        <v>3428</v>
      </c>
      <c r="M64" s="867" t="s">
        <v>686</v>
      </c>
      <c r="N64" s="126" t="s">
        <v>3750</v>
      </c>
      <c r="O64" s="867" t="s">
        <v>1655</v>
      </c>
      <c r="P64" s="122" t="s">
        <v>3428</v>
      </c>
      <c r="Q64" s="867" t="s">
        <v>672</v>
      </c>
      <c r="R64" s="122" t="s">
        <v>5463</v>
      </c>
      <c r="S64" s="867" t="s">
        <v>830</v>
      </c>
      <c r="T64" s="89" t="s">
        <v>4792</v>
      </c>
      <c r="U64" s="89" t="s">
        <v>830</v>
      </c>
      <c r="V64" s="868" t="str">
        <f>[52]Questionnaire!C89</f>
        <v>SHUEISHA</v>
      </c>
      <c r="W64" s="89" t="str">
        <f>[52]Questionnaire!D89</f>
        <v>publishing</v>
      </c>
      <c r="X64" s="868" t="s">
        <v>6002</v>
      </c>
      <c r="Y64" s="869" t="s">
        <v>412</v>
      </c>
      <c r="Z64" s="868" t="s">
        <v>6987</v>
      </c>
      <c r="AA64" s="869" t="s">
        <v>6988</v>
      </c>
    </row>
    <row r="65" spans="1:27" ht="30">
      <c r="A65" s="7" t="s">
        <v>2926</v>
      </c>
      <c r="B65" s="183">
        <v>0</v>
      </c>
      <c r="C65" s="867">
        <v>0</v>
      </c>
      <c r="D65" s="183">
        <v>0</v>
      </c>
      <c r="E65" s="867">
        <v>0</v>
      </c>
      <c r="F65" s="183">
        <v>0</v>
      </c>
      <c r="G65" s="867">
        <v>0</v>
      </c>
      <c r="H65" s="183">
        <v>0</v>
      </c>
      <c r="I65" s="867">
        <v>0</v>
      </c>
      <c r="J65" s="183" t="s">
        <v>2495</v>
      </c>
      <c r="K65" s="867" t="s">
        <v>2734</v>
      </c>
      <c r="L65" s="183" t="s">
        <v>2494</v>
      </c>
      <c r="M65" s="867" t="s">
        <v>2733</v>
      </c>
      <c r="N65" s="126" t="s">
        <v>3751</v>
      </c>
      <c r="O65" s="867" t="s">
        <v>3752</v>
      </c>
      <c r="P65" s="122" t="s">
        <v>3750</v>
      </c>
      <c r="Q65" s="867" t="s">
        <v>1655</v>
      </c>
      <c r="R65" s="122" t="s">
        <v>2495</v>
      </c>
      <c r="S65" s="867" t="s">
        <v>3757</v>
      </c>
      <c r="T65" s="89" t="s">
        <v>1469</v>
      </c>
      <c r="U65" s="89" t="s">
        <v>4793</v>
      </c>
      <c r="V65" s="868" t="str">
        <f>[52]Questionnaire!C90</f>
        <v>KANEBO</v>
      </c>
      <c r="W65" s="89" t="str">
        <f>[52]Questionnaire!D90</f>
        <v>cosmetic</v>
      </c>
      <c r="X65" s="868" t="s">
        <v>6003</v>
      </c>
      <c r="Y65" s="869" t="s">
        <v>12</v>
      </c>
      <c r="Z65" s="868" t="s">
        <v>6989</v>
      </c>
      <c r="AA65" s="869" t="s">
        <v>408</v>
      </c>
    </row>
    <row r="66" spans="1:27" ht="30">
      <c r="A66" s="7" t="s">
        <v>2927</v>
      </c>
      <c r="B66" s="183">
        <v>0</v>
      </c>
      <c r="C66" s="867">
        <v>0</v>
      </c>
      <c r="D66" s="183">
        <v>0</v>
      </c>
      <c r="E66" s="867">
        <v>0</v>
      </c>
      <c r="F66" s="183">
        <v>0</v>
      </c>
      <c r="G66" s="867">
        <v>0</v>
      </c>
      <c r="H66" s="183">
        <v>0</v>
      </c>
      <c r="I66" s="867">
        <v>0</v>
      </c>
      <c r="J66" s="183">
        <v>0</v>
      </c>
      <c r="K66" s="867">
        <v>0</v>
      </c>
      <c r="L66" s="183">
        <v>0</v>
      </c>
      <c r="M66" s="867">
        <v>0</v>
      </c>
      <c r="N66" s="183">
        <v>0</v>
      </c>
      <c r="O66" s="867">
        <v>0</v>
      </c>
      <c r="P66" s="183">
        <v>0</v>
      </c>
      <c r="Q66" s="867">
        <v>0</v>
      </c>
      <c r="R66" s="183" t="s">
        <v>4500</v>
      </c>
      <c r="S66" s="867" t="s">
        <v>5464</v>
      </c>
      <c r="T66" s="89" t="s">
        <v>4775</v>
      </c>
      <c r="U66" s="89" t="s">
        <v>4776</v>
      </c>
      <c r="V66" s="868" t="s">
        <v>1658</v>
      </c>
      <c r="W66" s="89" t="s">
        <v>1380</v>
      </c>
      <c r="X66" s="868" t="s">
        <v>6004</v>
      </c>
      <c r="Y66" s="869" t="s">
        <v>3327</v>
      </c>
      <c r="Z66" s="868" t="s">
        <v>6990</v>
      </c>
      <c r="AA66" s="869" t="s">
        <v>6991</v>
      </c>
    </row>
    <row r="67" spans="1:27" ht="30">
      <c r="A67" s="7" t="s">
        <v>2928</v>
      </c>
      <c r="B67" s="183">
        <v>0</v>
      </c>
      <c r="C67" s="867">
        <v>0</v>
      </c>
      <c r="D67" s="183">
        <v>0</v>
      </c>
      <c r="E67" s="867">
        <v>0</v>
      </c>
      <c r="F67" s="183">
        <v>0</v>
      </c>
      <c r="G67" s="867">
        <v>0</v>
      </c>
      <c r="H67" s="183">
        <v>0</v>
      </c>
      <c r="I67" s="867">
        <v>0</v>
      </c>
      <c r="J67" s="183">
        <v>0</v>
      </c>
      <c r="K67" s="867">
        <v>0</v>
      </c>
      <c r="L67" s="183">
        <v>0</v>
      </c>
      <c r="M67" s="867">
        <v>0</v>
      </c>
      <c r="N67" s="183">
        <v>0</v>
      </c>
      <c r="O67" s="867">
        <v>0</v>
      </c>
      <c r="P67" s="183">
        <v>0</v>
      </c>
      <c r="Q67" s="867">
        <v>0</v>
      </c>
      <c r="R67" s="183" t="s">
        <v>4791</v>
      </c>
      <c r="S67" s="867" t="s">
        <v>5465</v>
      </c>
      <c r="T67" s="89" t="s">
        <v>4777</v>
      </c>
      <c r="U67" s="89" t="s">
        <v>12</v>
      </c>
      <c r="V67" s="868" t="s">
        <v>4792</v>
      </c>
      <c r="W67" s="89" t="s">
        <v>830</v>
      </c>
      <c r="X67" s="868" t="s">
        <v>6684</v>
      </c>
      <c r="Y67" s="869" t="s">
        <v>408</v>
      </c>
      <c r="Z67" s="868" t="s">
        <v>6992</v>
      </c>
      <c r="AA67" s="869" t="s">
        <v>258</v>
      </c>
    </row>
    <row r="68" spans="1:27" ht="15">
      <c r="A68" s="7" t="s">
        <v>2929</v>
      </c>
      <c r="B68" s="183">
        <v>0</v>
      </c>
      <c r="C68" s="867">
        <v>0</v>
      </c>
      <c r="D68" s="183">
        <v>0</v>
      </c>
      <c r="E68" s="867">
        <v>0</v>
      </c>
      <c r="F68" s="183">
        <v>0</v>
      </c>
      <c r="G68" s="867">
        <v>0</v>
      </c>
      <c r="H68" s="183">
        <v>0</v>
      </c>
      <c r="I68" s="867">
        <v>0</v>
      </c>
      <c r="J68" s="183">
        <v>0</v>
      </c>
      <c r="K68" s="867">
        <v>0</v>
      </c>
      <c r="L68" s="183">
        <v>0</v>
      </c>
      <c r="M68" s="867">
        <v>0</v>
      </c>
      <c r="N68" s="183">
        <v>0</v>
      </c>
      <c r="O68" s="867">
        <v>0</v>
      </c>
      <c r="P68" s="183">
        <v>0</v>
      </c>
      <c r="Q68" s="867">
        <v>0</v>
      </c>
      <c r="R68" s="183" t="s">
        <v>5466</v>
      </c>
      <c r="S68" s="867" t="s">
        <v>5467</v>
      </c>
      <c r="T68" s="89" t="s">
        <v>4778</v>
      </c>
      <c r="U68" s="89" t="s">
        <v>2733</v>
      </c>
      <c r="V68" s="868" t="s">
        <v>401</v>
      </c>
      <c r="W68" s="89" t="s">
        <v>402</v>
      </c>
      <c r="X68" s="868" t="s">
        <v>6007</v>
      </c>
      <c r="Y68" s="869" t="s">
        <v>1007</v>
      </c>
      <c r="Z68" s="868" t="s">
        <v>6997</v>
      </c>
      <c r="AA68" s="869" t="s">
        <v>6998</v>
      </c>
    </row>
    <row r="69" spans="1:27" ht="15">
      <c r="A69" s="7" t="s">
        <v>2930</v>
      </c>
      <c r="B69" s="183">
        <v>0</v>
      </c>
      <c r="C69" s="867">
        <v>0</v>
      </c>
      <c r="D69" s="183">
        <v>0</v>
      </c>
      <c r="E69" s="867">
        <v>0</v>
      </c>
      <c r="F69" s="183">
        <v>0</v>
      </c>
      <c r="G69" s="867">
        <v>0</v>
      </c>
      <c r="H69" s="183">
        <v>0</v>
      </c>
      <c r="I69" s="867">
        <v>0</v>
      </c>
      <c r="J69" s="183">
        <v>0</v>
      </c>
      <c r="K69" s="867">
        <v>0</v>
      </c>
      <c r="L69" s="183">
        <v>0</v>
      </c>
      <c r="M69" s="867">
        <v>0</v>
      </c>
      <c r="N69" s="183">
        <v>0</v>
      </c>
      <c r="O69" s="867">
        <v>0</v>
      </c>
      <c r="P69" s="183">
        <v>0</v>
      </c>
      <c r="Q69" s="867">
        <v>0</v>
      </c>
      <c r="R69" s="183" t="s">
        <v>1658</v>
      </c>
      <c r="S69" s="867" t="s">
        <v>1380</v>
      </c>
      <c r="T69" s="89" t="s">
        <v>4779</v>
      </c>
      <c r="U69" s="89" t="s">
        <v>408</v>
      </c>
      <c r="V69" s="868" t="s">
        <v>6001</v>
      </c>
      <c r="W69" s="89" t="s">
        <v>3327</v>
      </c>
      <c r="X69" s="868" t="s">
        <v>5475</v>
      </c>
      <c r="Y69" s="869" t="s">
        <v>5464</v>
      </c>
      <c r="Z69" s="868" t="s">
        <v>6010</v>
      </c>
      <c r="AA69" s="869" t="s">
        <v>258</v>
      </c>
    </row>
    <row r="70" spans="1:27" ht="30">
      <c r="A70" s="7" t="s">
        <v>2931</v>
      </c>
      <c r="B70" s="183">
        <v>0</v>
      </c>
      <c r="C70" s="867">
        <v>0</v>
      </c>
      <c r="D70" s="183">
        <v>0</v>
      </c>
      <c r="E70" s="867">
        <v>0</v>
      </c>
      <c r="F70" s="183">
        <v>0</v>
      </c>
      <c r="G70" s="867">
        <v>0</v>
      </c>
      <c r="H70" s="183">
        <v>0</v>
      </c>
      <c r="I70" s="867">
        <v>0</v>
      </c>
      <c r="J70" s="183">
        <v>0</v>
      </c>
      <c r="K70" s="867">
        <v>0</v>
      </c>
      <c r="L70" s="183">
        <v>0</v>
      </c>
      <c r="M70" s="867">
        <v>0</v>
      </c>
      <c r="N70" s="183">
        <v>0</v>
      </c>
      <c r="O70" s="867">
        <v>0</v>
      </c>
      <c r="P70" s="183">
        <v>0</v>
      </c>
      <c r="Q70" s="867">
        <v>0</v>
      </c>
      <c r="R70" s="183" t="s">
        <v>5468</v>
      </c>
      <c r="S70" s="867" t="s">
        <v>258</v>
      </c>
      <c r="T70" s="89" t="s">
        <v>4780</v>
      </c>
      <c r="U70" s="89" t="s">
        <v>408</v>
      </c>
      <c r="V70" s="868" t="s">
        <v>6002</v>
      </c>
      <c r="W70" s="89" t="s">
        <v>412</v>
      </c>
      <c r="X70" s="868" t="s">
        <v>6685</v>
      </c>
      <c r="Y70" s="869" t="s">
        <v>252</v>
      </c>
      <c r="Z70" s="868" t="s">
        <v>6999</v>
      </c>
      <c r="AA70" s="869" t="s">
        <v>7000</v>
      </c>
    </row>
    <row r="71" spans="1:27" ht="30">
      <c r="A71" s="7" t="s">
        <v>2986</v>
      </c>
      <c r="B71" s="183"/>
      <c r="C71" s="183"/>
      <c r="D71" s="183"/>
      <c r="E71" s="183"/>
      <c r="F71" s="183"/>
      <c r="G71" s="183"/>
      <c r="H71" s="183"/>
      <c r="I71" s="183"/>
      <c r="J71" s="183"/>
      <c r="K71" s="183"/>
      <c r="L71" s="183"/>
      <c r="M71" s="183"/>
      <c r="N71" s="183"/>
      <c r="O71" s="183"/>
      <c r="P71" s="183"/>
      <c r="Q71" s="183"/>
      <c r="R71" s="183"/>
      <c r="S71" s="183"/>
      <c r="T71" s="89"/>
      <c r="U71" s="89"/>
      <c r="V71" s="868" t="s">
        <v>6003</v>
      </c>
      <c r="W71" s="89" t="s">
        <v>12</v>
      </c>
      <c r="X71" s="868" t="s">
        <v>4775</v>
      </c>
      <c r="Y71" s="869" t="s">
        <v>4776</v>
      </c>
      <c r="Z71" s="868" t="s">
        <v>7001</v>
      </c>
      <c r="AA71" s="869" t="s">
        <v>408</v>
      </c>
    </row>
    <row r="72" spans="1:27" ht="30">
      <c r="A72" s="7" t="s">
        <v>2987</v>
      </c>
      <c r="B72" s="183"/>
      <c r="C72" s="183"/>
      <c r="D72" s="183"/>
      <c r="E72" s="183"/>
      <c r="F72" s="183"/>
      <c r="G72" s="183"/>
      <c r="H72" s="183"/>
      <c r="I72" s="183"/>
      <c r="J72" s="183"/>
      <c r="K72" s="183"/>
      <c r="L72" s="183"/>
      <c r="M72" s="183"/>
      <c r="N72" s="183"/>
      <c r="O72" s="183"/>
      <c r="P72" s="183"/>
      <c r="Q72" s="183"/>
      <c r="R72" s="183"/>
      <c r="S72" s="183"/>
      <c r="T72" s="89"/>
      <c r="U72" s="89"/>
      <c r="V72" s="868" t="s">
        <v>6004</v>
      </c>
      <c r="W72" s="89" t="s">
        <v>3327</v>
      </c>
      <c r="X72" s="868" t="s">
        <v>6335</v>
      </c>
      <c r="Y72" s="869" t="s">
        <v>4247</v>
      </c>
      <c r="Z72" s="868" t="s">
        <v>4775</v>
      </c>
      <c r="AA72" s="869" t="s">
        <v>7002</v>
      </c>
    </row>
    <row r="73" spans="1:27" ht="15">
      <c r="A73" s="7" t="s">
        <v>2988</v>
      </c>
      <c r="B73" s="183"/>
      <c r="C73" s="183"/>
      <c r="D73" s="183"/>
      <c r="E73" s="183"/>
      <c r="F73" s="183"/>
      <c r="G73" s="183"/>
      <c r="H73" s="183"/>
      <c r="I73" s="183"/>
      <c r="J73" s="183"/>
      <c r="K73" s="183"/>
      <c r="L73" s="183"/>
      <c r="M73" s="183"/>
      <c r="N73" s="183"/>
      <c r="O73" s="183"/>
      <c r="P73" s="183"/>
      <c r="Q73" s="183"/>
      <c r="R73" s="183"/>
      <c r="S73" s="183"/>
      <c r="T73" s="89"/>
      <c r="U73" s="89"/>
      <c r="V73" s="868" t="s">
        <v>6005</v>
      </c>
      <c r="W73" s="89" t="s">
        <v>6006</v>
      </c>
      <c r="X73" s="868" t="s">
        <v>6010</v>
      </c>
      <c r="Y73" s="869" t="s">
        <v>4247</v>
      </c>
      <c r="Z73" s="868"/>
      <c r="AA73" s="869"/>
    </row>
    <row r="74" spans="1:27" ht="15">
      <c r="A74" s="7" t="s">
        <v>2989</v>
      </c>
      <c r="B74" s="183"/>
      <c r="C74" s="183"/>
      <c r="D74" s="183"/>
      <c r="E74" s="183"/>
      <c r="F74" s="183"/>
      <c r="G74" s="183"/>
      <c r="H74" s="183"/>
      <c r="I74" s="183"/>
      <c r="J74" s="183"/>
      <c r="K74" s="183"/>
      <c r="L74" s="183"/>
      <c r="M74" s="183"/>
      <c r="N74" s="183"/>
      <c r="O74" s="183"/>
      <c r="P74" s="183"/>
      <c r="Q74" s="183"/>
      <c r="R74" s="183"/>
      <c r="S74" s="183"/>
      <c r="T74" s="89"/>
      <c r="U74" s="89"/>
      <c r="V74" s="868" t="s">
        <v>6007</v>
      </c>
      <c r="W74" s="89" t="s">
        <v>1007</v>
      </c>
      <c r="X74" s="868" t="s">
        <v>6686</v>
      </c>
      <c r="Y74" s="869" t="s">
        <v>2746</v>
      </c>
      <c r="Z74" s="868"/>
      <c r="AA74" s="869"/>
    </row>
    <row r="75" spans="1:27" ht="15">
      <c r="A75" s="7" t="s">
        <v>2990</v>
      </c>
      <c r="B75" s="183"/>
      <c r="C75" s="183"/>
      <c r="D75" s="183"/>
      <c r="E75" s="183"/>
      <c r="F75" s="183"/>
      <c r="G75" s="183"/>
      <c r="H75" s="183"/>
      <c r="I75" s="183"/>
      <c r="J75" s="183"/>
      <c r="K75" s="183"/>
      <c r="L75" s="183"/>
      <c r="M75" s="183"/>
      <c r="N75" s="183"/>
      <c r="O75" s="183"/>
      <c r="P75" s="183"/>
      <c r="Q75" s="183"/>
      <c r="R75" s="183"/>
      <c r="S75" s="183"/>
      <c r="T75" s="89"/>
      <c r="U75" s="89"/>
      <c r="V75" s="868" t="s">
        <v>5475</v>
      </c>
      <c r="W75" s="89" t="s">
        <v>5464</v>
      </c>
      <c r="X75" s="868" t="s">
        <v>4780</v>
      </c>
      <c r="Y75" s="869" t="s">
        <v>408</v>
      </c>
      <c r="Z75" s="868"/>
      <c r="AA75" s="869"/>
    </row>
    <row r="76" spans="1:27" ht="15">
      <c r="A76" s="7"/>
      <c r="B76" s="183"/>
      <c r="C76" s="183"/>
      <c r="D76" s="183"/>
      <c r="E76" s="183"/>
      <c r="F76" s="183"/>
      <c r="G76" s="183"/>
      <c r="H76" s="183"/>
      <c r="I76" s="183"/>
      <c r="J76" s="183"/>
      <c r="K76" s="183"/>
      <c r="L76" s="183"/>
      <c r="M76" s="183"/>
      <c r="N76" s="183"/>
      <c r="O76" s="183"/>
      <c r="P76" s="183"/>
      <c r="Q76" s="183"/>
      <c r="R76" s="183"/>
      <c r="S76" s="183"/>
      <c r="T76" s="89"/>
      <c r="U76" s="89"/>
      <c r="V76" s="868"/>
      <c r="W76" s="89"/>
      <c r="X76" s="868"/>
      <c r="Y76" s="89"/>
      <c r="Z76" s="868"/>
      <c r="AA76" s="89"/>
    </row>
    <row r="77" spans="1:27" ht="15">
      <c r="A77" s="7"/>
      <c r="B77" s="183"/>
      <c r="C77" s="183"/>
      <c r="D77" s="183"/>
      <c r="E77" s="183"/>
      <c r="F77" s="183"/>
      <c r="G77" s="183"/>
      <c r="H77" s="183"/>
      <c r="I77" s="183"/>
      <c r="J77" s="183"/>
      <c r="K77" s="183"/>
      <c r="L77" s="183"/>
      <c r="M77" s="183"/>
      <c r="N77" s="183"/>
      <c r="O77" s="183"/>
      <c r="P77" s="183"/>
      <c r="Q77" s="183"/>
      <c r="R77" s="183"/>
      <c r="S77" s="183"/>
      <c r="T77" s="89"/>
      <c r="U77" s="89"/>
      <c r="V77" s="868"/>
      <c r="W77" s="89"/>
      <c r="X77" s="868"/>
      <c r="Y77" s="89"/>
      <c r="Z77" s="868"/>
      <c r="AA77" s="89"/>
    </row>
    <row r="78" spans="1:27" ht="15">
      <c r="A78" s="126"/>
      <c r="B78" s="146"/>
      <c r="C78" s="125"/>
      <c r="D78" s="125"/>
      <c r="E78" s="125"/>
      <c r="F78" s="125"/>
      <c r="G78" s="125"/>
      <c r="H78" s="125"/>
      <c r="I78" s="125"/>
      <c r="J78" s="89"/>
      <c r="K78" s="89"/>
      <c r="L78" s="161"/>
      <c r="M78" s="161"/>
      <c r="N78" s="89"/>
      <c r="O78" s="89"/>
      <c r="P78" s="89"/>
      <c r="Q78" s="89"/>
      <c r="R78"/>
      <c r="S78"/>
      <c r="T78"/>
      <c r="U78"/>
      <c r="V78" s="870"/>
      <c r="W78" s="592"/>
      <c r="X78" s="870"/>
      <c r="Y78" s="592"/>
      <c r="Z78" s="870"/>
      <c r="AA78" s="592"/>
    </row>
    <row r="79" spans="1:27" ht="15.75">
      <c r="A79" s="3"/>
      <c r="B79" s="1469">
        <v>2010</v>
      </c>
      <c r="C79" s="1469"/>
      <c r="D79" s="1469">
        <v>2011</v>
      </c>
      <c r="E79" s="1469"/>
      <c r="F79" s="1469" t="s">
        <v>1185</v>
      </c>
      <c r="G79" s="1469"/>
      <c r="H79" s="1460">
        <v>2012</v>
      </c>
      <c r="I79" s="1460"/>
      <c r="J79" s="1460" t="s">
        <v>2325</v>
      </c>
      <c r="K79" s="1460"/>
      <c r="L79" s="1460" t="s">
        <v>2913</v>
      </c>
      <c r="M79" s="1460"/>
      <c r="N79" s="1460" t="s">
        <v>3553</v>
      </c>
      <c r="O79" s="1460"/>
      <c r="P79" s="1460" t="s">
        <v>4165</v>
      </c>
      <c r="Q79" s="1460"/>
      <c r="R79" s="1465" t="s">
        <v>4674</v>
      </c>
      <c r="S79" s="1460"/>
      <c r="T79" s="1460" t="s">
        <v>5462</v>
      </c>
      <c r="U79" s="1460"/>
      <c r="V79" s="1460" t="s">
        <v>5846</v>
      </c>
      <c r="W79" s="1460"/>
      <c r="X79" s="1460" t="s">
        <v>6494</v>
      </c>
      <c r="Y79" s="1460"/>
      <c r="Z79" s="1482" t="s">
        <v>6914</v>
      </c>
      <c r="AA79" s="1483"/>
    </row>
    <row r="80" spans="1:27" ht="15.75">
      <c r="A80" s="3" t="s">
        <v>68</v>
      </c>
      <c r="B80" s="774" t="s">
        <v>95</v>
      </c>
      <c r="C80" s="774" t="s">
        <v>96</v>
      </c>
      <c r="D80" s="774" t="s">
        <v>95</v>
      </c>
      <c r="E80" s="774" t="s">
        <v>96</v>
      </c>
      <c r="F80" s="774" t="s">
        <v>95</v>
      </c>
      <c r="G80" s="774" t="s">
        <v>96</v>
      </c>
      <c r="H80" s="770" t="s">
        <v>95</v>
      </c>
      <c r="I80" s="770" t="s">
        <v>96</v>
      </c>
      <c r="J80" s="770" t="s">
        <v>95</v>
      </c>
      <c r="K80" s="770" t="s">
        <v>96</v>
      </c>
      <c r="L80" s="770" t="s">
        <v>95</v>
      </c>
      <c r="M80" s="770" t="s">
        <v>96</v>
      </c>
      <c r="N80" s="770" t="s">
        <v>95</v>
      </c>
      <c r="O80" s="770" t="s">
        <v>96</v>
      </c>
      <c r="P80" s="770" t="s">
        <v>95</v>
      </c>
      <c r="Q80" s="770" t="s">
        <v>96</v>
      </c>
      <c r="R80" s="821" t="s">
        <v>95</v>
      </c>
      <c r="S80" s="770" t="s">
        <v>96</v>
      </c>
      <c r="T80" s="770" t="s">
        <v>95</v>
      </c>
      <c r="U80" s="770" t="s">
        <v>96</v>
      </c>
      <c r="V80" s="770" t="s">
        <v>95</v>
      </c>
      <c r="W80" s="770" t="s">
        <v>96</v>
      </c>
      <c r="X80" s="770" t="s">
        <v>95</v>
      </c>
      <c r="Y80" s="770" t="s">
        <v>96</v>
      </c>
      <c r="Z80" s="822" t="s">
        <v>95</v>
      </c>
      <c r="AA80" s="780" t="s">
        <v>96</v>
      </c>
    </row>
    <row r="81" spans="1:27" ht="60">
      <c r="A81" s="7" t="s">
        <v>2922</v>
      </c>
      <c r="B81" s="183" t="s">
        <v>401</v>
      </c>
      <c r="C81" s="867" t="s">
        <v>402</v>
      </c>
      <c r="D81" s="183" t="s">
        <v>907</v>
      </c>
      <c r="E81" s="867" t="s">
        <v>402</v>
      </c>
      <c r="F81" s="183" t="s">
        <v>406</v>
      </c>
      <c r="G81" s="867" t="s">
        <v>597</v>
      </c>
      <c r="H81" s="183" t="s">
        <v>1656</v>
      </c>
      <c r="I81" s="867" t="s">
        <v>1657</v>
      </c>
      <c r="J81" s="183" t="s">
        <v>2496</v>
      </c>
      <c r="K81" s="867" t="s">
        <v>320</v>
      </c>
      <c r="L81" s="183" t="s">
        <v>1530</v>
      </c>
      <c r="M81" s="867" t="s">
        <v>3256</v>
      </c>
      <c r="N81" s="126" t="s">
        <v>3740</v>
      </c>
      <c r="O81" s="867" t="s">
        <v>320</v>
      </c>
      <c r="P81" s="126" t="s">
        <v>406</v>
      </c>
      <c r="Q81" s="867" t="s">
        <v>597</v>
      </c>
      <c r="R81" s="126" t="s">
        <v>3755</v>
      </c>
      <c r="S81" s="867" t="s">
        <v>3756</v>
      </c>
      <c r="T81" s="89" t="s">
        <v>406</v>
      </c>
      <c r="U81" s="89" t="s">
        <v>597</v>
      </c>
      <c r="V81" s="836" t="s">
        <v>3755</v>
      </c>
      <c r="W81" s="600" t="s">
        <v>3756</v>
      </c>
      <c r="X81" s="871" t="s">
        <v>3740</v>
      </c>
      <c r="Y81" s="872" t="s">
        <v>320</v>
      </c>
      <c r="Z81" s="871" t="s">
        <v>401</v>
      </c>
      <c r="AA81" s="872" t="s">
        <v>402</v>
      </c>
    </row>
    <row r="82" spans="1:27" ht="60">
      <c r="A82" s="7" t="s">
        <v>2923</v>
      </c>
      <c r="B82" s="183" t="s">
        <v>403</v>
      </c>
      <c r="C82" s="867" t="s">
        <v>404</v>
      </c>
      <c r="D82" s="183" t="s">
        <v>406</v>
      </c>
      <c r="E82" s="867" t="s">
        <v>597</v>
      </c>
      <c r="F82" s="183" t="s">
        <v>907</v>
      </c>
      <c r="G82" s="867" t="s">
        <v>402</v>
      </c>
      <c r="H82" s="183" t="s">
        <v>1658</v>
      </c>
      <c r="I82" s="867" t="s">
        <v>1380</v>
      </c>
      <c r="J82" s="183" t="s">
        <v>2497</v>
      </c>
      <c r="K82" s="867" t="s">
        <v>1938</v>
      </c>
      <c r="L82" s="183" t="s">
        <v>124</v>
      </c>
      <c r="M82" s="867" t="s">
        <v>1380</v>
      </c>
      <c r="N82" s="126" t="s">
        <v>406</v>
      </c>
      <c r="O82" s="867" t="s">
        <v>597</v>
      </c>
      <c r="P82" s="126" t="s">
        <v>3740</v>
      </c>
      <c r="Q82" s="867" t="s">
        <v>320</v>
      </c>
      <c r="R82" s="126" t="s">
        <v>124</v>
      </c>
      <c r="S82" s="867" t="s">
        <v>147</v>
      </c>
      <c r="T82" s="89" t="s">
        <v>1656</v>
      </c>
      <c r="U82" s="89" t="s">
        <v>3430</v>
      </c>
      <c r="V82" s="836" t="s">
        <v>3730</v>
      </c>
      <c r="W82" s="600" t="s">
        <v>6008</v>
      </c>
      <c r="X82" s="871" t="s">
        <v>401</v>
      </c>
      <c r="Y82" s="872" t="s">
        <v>402</v>
      </c>
      <c r="Z82" s="871" t="s">
        <v>142</v>
      </c>
      <c r="AA82" s="872" t="s">
        <v>405</v>
      </c>
    </row>
    <row r="83" spans="1:27" ht="60">
      <c r="A83" s="7" t="s">
        <v>2924</v>
      </c>
      <c r="B83" s="183" t="s">
        <v>142</v>
      </c>
      <c r="C83" s="867" t="s">
        <v>405</v>
      </c>
      <c r="D83" s="183" t="s">
        <v>142</v>
      </c>
      <c r="E83" s="867" t="s">
        <v>405</v>
      </c>
      <c r="F83" s="183" t="s">
        <v>912</v>
      </c>
      <c r="G83" s="867" t="s">
        <v>405</v>
      </c>
      <c r="H83" s="183" t="s">
        <v>1659</v>
      </c>
      <c r="I83" s="867" t="s">
        <v>12</v>
      </c>
      <c r="J83" s="183" t="s">
        <v>369</v>
      </c>
      <c r="K83" s="867" t="s">
        <v>415</v>
      </c>
      <c r="L83" s="183" t="s">
        <v>3429</v>
      </c>
      <c r="M83" s="867" t="s">
        <v>447</v>
      </c>
      <c r="N83" s="126" t="s">
        <v>3741</v>
      </c>
      <c r="O83" s="867" t="s">
        <v>3742</v>
      </c>
      <c r="P83" s="126" t="s">
        <v>4496</v>
      </c>
      <c r="Q83" s="867" t="s">
        <v>4497</v>
      </c>
      <c r="R83" s="126" t="s">
        <v>4777</v>
      </c>
      <c r="S83" s="867" t="s">
        <v>12</v>
      </c>
      <c r="T83" s="89" t="s">
        <v>3432</v>
      </c>
      <c r="U83" s="89" t="s">
        <v>415</v>
      </c>
      <c r="V83" s="836" t="s">
        <v>6009</v>
      </c>
      <c r="W83" s="600" t="s">
        <v>2746</v>
      </c>
      <c r="X83" s="871" t="s">
        <v>119</v>
      </c>
      <c r="Y83" s="872" t="s">
        <v>355</v>
      </c>
      <c r="Z83" s="871" t="s">
        <v>6993</v>
      </c>
      <c r="AA83" s="872" t="s">
        <v>6994</v>
      </c>
    </row>
    <row r="84" spans="1:27" ht="60">
      <c r="A84" s="7" t="s">
        <v>2925</v>
      </c>
      <c r="B84" s="183" t="s">
        <v>140</v>
      </c>
      <c r="C84" s="867" t="s">
        <v>596</v>
      </c>
      <c r="D84" s="183" t="s">
        <v>911</v>
      </c>
      <c r="E84" s="867" t="s">
        <v>404</v>
      </c>
      <c r="F84" s="183" t="s">
        <v>142</v>
      </c>
      <c r="G84" s="867" t="s">
        <v>405</v>
      </c>
      <c r="H84" s="183" t="s">
        <v>1660</v>
      </c>
      <c r="I84" s="867" t="s">
        <v>533</v>
      </c>
      <c r="J84" s="183" t="s">
        <v>124</v>
      </c>
      <c r="K84" s="867" t="s">
        <v>1380</v>
      </c>
      <c r="L84" s="183" t="s">
        <v>2496</v>
      </c>
      <c r="M84" s="867" t="s">
        <v>320</v>
      </c>
      <c r="N84" s="126" t="s">
        <v>3743</v>
      </c>
      <c r="O84" s="867" t="s">
        <v>258</v>
      </c>
      <c r="P84" s="122" t="s">
        <v>3741</v>
      </c>
      <c r="Q84" s="867" t="s">
        <v>3742</v>
      </c>
      <c r="R84" s="122" t="s">
        <v>2495</v>
      </c>
      <c r="S84" s="867" t="s">
        <v>3757</v>
      </c>
      <c r="T84" s="89" t="s">
        <v>3740</v>
      </c>
      <c r="U84" s="89" t="s">
        <v>320</v>
      </c>
      <c r="V84" s="836" t="s">
        <v>1471</v>
      </c>
      <c r="W84" s="600" t="s">
        <v>408</v>
      </c>
      <c r="X84" s="871" t="s">
        <v>6687</v>
      </c>
      <c r="Y84" s="872" t="s">
        <v>674</v>
      </c>
      <c r="Z84" s="871" t="s">
        <v>2407</v>
      </c>
      <c r="AA84" s="872" t="s">
        <v>960</v>
      </c>
    </row>
    <row r="85" spans="1:27" ht="30">
      <c r="A85" s="7" t="s">
        <v>2926</v>
      </c>
      <c r="B85" s="183" t="s">
        <v>406</v>
      </c>
      <c r="C85" s="867" t="s">
        <v>597</v>
      </c>
      <c r="D85" s="183" t="s">
        <v>912</v>
      </c>
      <c r="E85" s="867" t="s">
        <v>405</v>
      </c>
      <c r="F85" s="183" t="s">
        <v>1205</v>
      </c>
      <c r="G85" s="867" t="s">
        <v>404</v>
      </c>
      <c r="H85" s="183" t="s">
        <v>1661</v>
      </c>
      <c r="I85" s="867" t="s">
        <v>1389</v>
      </c>
      <c r="J85" s="183" t="s">
        <v>2498</v>
      </c>
      <c r="K85" s="867" t="s">
        <v>320</v>
      </c>
      <c r="L85" s="183" t="s">
        <v>1664</v>
      </c>
      <c r="M85" s="867" t="s">
        <v>533</v>
      </c>
      <c r="N85" s="126" t="s">
        <v>3744</v>
      </c>
      <c r="O85" s="867" t="s">
        <v>3745</v>
      </c>
      <c r="P85" s="122" t="s">
        <v>3743</v>
      </c>
      <c r="Q85" s="867" t="s">
        <v>258</v>
      </c>
      <c r="R85" s="122" t="s">
        <v>5469</v>
      </c>
      <c r="S85" s="867" t="s">
        <v>2746</v>
      </c>
      <c r="T85" s="89" t="s">
        <v>4976</v>
      </c>
      <c r="U85" s="89" t="s">
        <v>408</v>
      </c>
      <c r="V85" s="836" t="s">
        <v>6010</v>
      </c>
      <c r="W85" s="600" t="s">
        <v>4247</v>
      </c>
      <c r="X85" s="871" t="s">
        <v>4976</v>
      </c>
      <c r="Y85" s="872" t="s">
        <v>408</v>
      </c>
      <c r="Z85" s="871" t="s">
        <v>6015</v>
      </c>
      <c r="AA85" s="872" t="s">
        <v>6986</v>
      </c>
    </row>
    <row r="86" spans="1:27" ht="30">
      <c r="A86" s="7" t="s">
        <v>2927</v>
      </c>
      <c r="B86" s="183" t="s">
        <v>598</v>
      </c>
      <c r="C86" s="867" t="s">
        <v>407</v>
      </c>
      <c r="D86" s="183" t="s">
        <v>914</v>
      </c>
      <c r="E86" s="867" t="s">
        <v>139</v>
      </c>
      <c r="F86" s="183" t="s">
        <v>1206</v>
      </c>
      <c r="G86" s="867" t="s">
        <v>355</v>
      </c>
      <c r="H86" s="183" t="s">
        <v>219</v>
      </c>
      <c r="I86" s="867" t="s">
        <v>1662</v>
      </c>
      <c r="J86" s="183" t="s">
        <v>406</v>
      </c>
      <c r="K86" s="867" t="s">
        <v>597</v>
      </c>
      <c r="L86" s="183" t="s">
        <v>406</v>
      </c>
      <c r="M86" s="867" t="s">
        <v>597</v>
      </c>
      <c r="N86" s="126" t="s">
        <v>142</v>
      </c>
      <c r="O86" s="867" t="s">
        <v>405</v>
      </c>
      <c r="P86" s="122" t="s">
        <v>401</v>
      </c>
      <c r="Q86" s="867" t="s">
        <v>402</v>
      </c>
      <c r="R86" s="122" t="s">
        <v>5470</v>
      </c>
      <c r="S86" s="867" t="s">
        <v>320</v>
      </c>
      <c r="T86" s="89" t="s">
        <v>4977</v>
      </c>
      <c r="U86" s="89" t="s">
        <v>4978</v>
      </c>
      <c r="V86" s="836" t="s">
        <v>3740</v>
      </c>
      <c r="W86" s="600" t="s">
        <v>320</v>
      </c>
      <c r="X86" s="871" t="s">
        <v>6012</v>
      </c>
      <c r="Y86" s="872" t="s">
        <v>6013</v>
      </c>
      <c r="Z86" s="871" t="s">
        <v>6995</v>
      </c>
      <c r="AA86" s="872" t="s">
        <v>12</v>
      </c>
    </row>
    <row r="87" spans="1:27" ht="30">
      <c r="A87" s="7" t="s">
        <v>2928</v>
      </c>
      <c r="B87" s="183" t="s">
        <v>138</v>
      </c>
      <c r="C87" s="867" t="s">
        <v>408</v>
      </c>
      <c r="D87" s="183" t="s">
        <v>306</v>
      </c>
      <c r="E87" s="867" t="s">
        <v>355</v>
      </c>
      <c r="F87" s="183" t="s">
        <v>1207</v>
      </c>
      <c r="G87" s="867" t="s">
        <v>258</v>
      </c>
      <c r="H87" s="183" t="s">
        <v>1663</v>
      </c>
      <c r="I87" s="867" t="s">
        <v>1380</v>
      </c>
      <c r="J87" s="183" t="s">
        <v>401</v>
      </c>
      <c r="K87" s="867" t="s">
        <v>402</v>
      </c>
      <c r="L87" s="183" t="s">
        <v>401</v>
      </c>
      <c r="M87" s="867" t="s">
        <v>402</v>
      </c>
      <c r="N87" s="126" t="s">
        <v>3746</v>
      </c>
      <c r="O87" s="867" t="s">
        <v>3430</v>
      </c>
      <c r="P87" s="122" t="s">
        <v>142</v>
      </c>
      <c r="Q87" s="867" t="s">
        <v>405</v>
      </c>
      <c r="R87" s="122" t="s">
        <v>5471</v>
      </c>
      <c r="S87" s="867" t="s">
        <v>5472</v>
      </c>
      <c r="T87" s="89" t="s">
        <v>4979</v>
      </c>
      <c r="U87" s="89" t="s">
        <v>408</v>
      </c>
      <c r="V87" s="836" t="s">
        <v>401</v>
      </c>
      <c r="W87" s="600" t="s">
        <v>402</v>
      </c>
      <c r="X87" s="871" t="s">
        <v>6688</v>
      </c>
      <c r="Y87" s="872" t="s">
        <v>160</v>
      </c>
      <c r="Z87" s="871" t="s">
        <v>6005</v>
      </c>
      <c r="AA87" s="872" t="s">
        <v>6006</v>
      </c>
    </row>
    <row r="88" spans="1:27" ht="30">
      <c r="A88" s="7" t="s">
        <v>2929</v>
      </c>
      <c r="B88" s="183" t="s">
        <v>306</v>
      </c>
      <c r="C88" s="867" t="s">
        <v>409</v>
      </c>
      <c r="D88" s="183" t="s">
        <v>919</v>
      </c>
      <c r="E88" s="867" t="s">
        <v>920</v>
      </c>
      <c r="F88" s="183" t="s">
        <v>1208</v>
      </c>
      <c r="G88" s="867" t="s">
        <v>922</v>
      </c>
      <c r="H88" s="183" t="s">
        <v>1664</v>
      </c>
      <c r="I88" s="867" t="s">
        <v>533</v>
      </c>
      <c r="J88" s="183" t="s">
        <v>1656</v>
      </c>
      <c r="K88" s="867" t="s">
        <v>1657</v>
      </c>
      <c r="L88" s="183" t="s">
        <v>1656</v>
      </c>
      <c r="M88" s="867" t="s">
        <v>3430</v>
      </c>
      <c r="N88" s="126" t="s">
        <v>3747</v>
      </c>
      <c r="O88" s="867" t="s">
        <v>160</v>
      </c>
      <c r="P88" s="122" t="s">
        <v>4498</v>
      </c>
      <c r="Q88" s="867" t="s">
        <v>408</v>
      </c>
      <c r="R88" s="122" t="s">
        <v>5473</v>
      </c>
      <c r="S88" s="867" t="s">
        <v>5474</v>
      </c>
      <c r="T88" s="89" t="s">
        <v>4980</v>
      </c>
      <c r="U88" s="89" t="s">
        <v>4981</v>
      </c>
      <c r="V88" s="836" t="s">
        <v>142</v>
      </c>
      <c r="W88" s="600" t="s">
        <v>405</v>
      </c>
      <c r="X88" s="871" t="s">
        <v>6689</v>
      </c>
      <c r="Y88" s="872" t="s">
        <v>6330</v>
      </c>
      <c r="Z88" s="871" t="s">
        <v>6007</v>
      </c>
      <c r="AA88" s="872" t="s">
        <v>1007</v>
      </c>
    </row>
    <row r="89" spans="1:27" ht="30">
      <c r="A89" s="7" t="s">
        <v>2930</v>
      </c>
      <c r="B89" s="183" t="s">
        <v>298</v>
      </c>
      <c r="C89" s="867" t="s">
        <v>410</v>
      </c>
      <c r="D89" s="183" t="s">
        <v>921</v>
      </c>
      <c r="E89" s="867" t="s">
        <v>922</v>
      </c>
      <c r="F89" s="183" t="s">
        <v>1209</v>
      </c>
      <c r="G89" s="867" t="s">
        <v>405</v>
      </c>
      <c r="H89" s="183" t="s">
        <v>1665</v>
      </c>
      <c r="I89" s="867" t="s">
        <v>1666</v>
      </c>
      <c r="J89" s="183" t="s">
        <v>2499</v>
      </c>
      <c r="K89" s="867" t="s">
        <v>1747</v>
      </c>
      <c r="L89" s="183" t="s">
        <v>142</v>
      </c>
      <c r="M89" s="867" t="s">
        <v>405</v>
      </c>
      <c r="N89" s="126" t="s">
        <v>401</v>
      </c>
      <c r="O89" s="867" t="s">
        <v>402</v>
      </c>
      <c r="P89" s="122" t="s">
        <v>3431</v>
      </c>
      <c r="Q89" s="867" t="s">
        <v>922</v>
      </c>
      <c r="R89" s="122" t="s">
        <v>5475</v>
      </c>
      <c r="S89" s="867" t="s">
        <v>5476</v>
      </c>
      <c r="T89" s="89" t="s">
        <v>119</v>
      </c>
      <c r="U89" s="89" t="s">
        <v>4982</v>
      </c>
      <c r="V89" s="836" t="s">
        <v>6011</v>
      </c>
      <c r="W89" s="600" t="s">
        <v>2633</v>
      </c>
      <c r="X89" s="871" t="s">
        <v>6014</v>
      </c>
      <c r="Y89" s="872" t="s">
        <v>316</v>
      </c>
      <c r="Z89" s="871" t="s">
        <v>6996</v>
      </c>
      <c r="AA89" s="872" t="s">
        <v>960</v>
      </c>
    </row>
    <row r="90" spans="1:27" ht="30">
      <c r="A90" s="7" t="s">
        <v>2931</v>
      </c>
      <c r="B90" s="183" t="s">
        <v>599</v>
      </c>
      <c r="C90" s="867" t="s">
        <v>411</v>
      </c>
      <c r="D90" s="183" t="s">
        <v>923</v>
      </c>
      <c r="E90" s="867" t="s">
        <v>924</v>
      </c>
      <c r="F90" s="183" t="s">
        <v>1210</v>
      </c>
      <c r="G90" s="867" t="s">
        <v>1211</v>
      </c>
      <c r="H90" s="183" t="s">
        <v>1667</v>
      </c>
      <c r="I90" s="867" t="s">
        <v>1389</v>
      </c>
      <c r="J90" s="183" t="s">
        <v>912</v>
      </c>
      <c r="K90" s="867" t="s">
        <v>405</v>
      </c>
      <c r="L90" s="183" t="s">
        <v>1672</v>
      </c>
      <c r="M90" s="867" t="s">
        <v>1673</v>
      </c>
      <c r="N90" s="126" t="s">
        <v>1656</v>
      </c>
      <c r="O90" s="867" t="s">
        <v>3430</v>
      </c>
      <c r="P90" s="122" t="s">
        <v>3744</v>
      </c>
      <c r="Q90" s="867" t="s">
        <v>3745</v>
      </c>
      <c r="R90" s="122" t="s">
        <v>4498</v>
      </c>
      <c r="S90" s="867" t="s">
        <v>5477</v>
      </c>
      <c r="T90" s="89" t="s">
        <v>2407</v>
      </c>
      <c r="U90" s="89" t="s">
        <v>960</v>
      </c>
      <c r="V90" s="836" t="s">
        <v>6012</v>
      </c>
      <c r="W90" s="600" t="s">
        <v>6013</v>
      </c>
      <c r="X90" s="871" t="s">
        <v>6690</v>
      </c>
      <c r="Y90" s="872" t="s">
        <v>960</v>
      </c>
      <c r="Z90" s="871" t="s">
        <v>1656</v>
      </c>
      <c r="AA90" s="872" t="s">
        <v>3430</v>
      </c>
    </row>
    <row r="91" spans="1:27" ht="15">
      <c r="A91" s="7" t="s">
        <v>2986</v>
      </c>
      <c r="B91" s="183">
        <v>0</v>
      </c>
      <c r="C91" s="867">
        <v>0</v>
      </c>
      <c r="D91" s="183">
        <v>0</v>
      </c>
      <c r="E91" s="867">
        <v>0</v>
      </c>
      <c r="F91" s="183">
        <v>0</v>
      </c>
      <c r="G91" s="867">
        <v>0</v>
      </c>
      <c r="H91" s="183" t="s">
        <v>401</v>
      </c>
      <c r="I91" s="867" t="s">
        <v>402</v>
      </c>
      <c r="J91" s="183" t="s">
        <v>142</v>
      </c>
      <c r="K91" s="867" t="s">
        <v>405</v>
      </c>
      <c r="L91" s="183" t="s">
        <v>2499</v>
      </c>
      <c r="M91" s="867" t="s">
        <v>1747</v>
      </c>
      <c r="N91" s="126" t="s">
        <v>124</v>
      </c>
      <c r="O91" s="867" t="s">
        <v>147</v>
      </c>
      <c r="P91" s="183" t="s">
        <v>191</v>
      </c>
      <c r="Q91" s="867" t="s">
        <v>1062</v>
      </c>
      <c r="R91" s="183" t="s">
        <v>2407</v>
      </c>
      <c r="S91" s="867" t="s">
        <v>960</v>
      </c>
      <c r="T91" s="89" t="s">
        <v>3755</v>
      </c>
      <c r="U91" s="89" t="s">
        <v>3756</v>
      </c>
      <c r="V91" s="836" t="s">
        <v>119</v>
      </c>
      <c r="W91" s="600" t="s">
        <v>355</v>
      </c>
      <c r="X91" s="871" t="s">
        <v>3755</v>
      </c>
      <c r="Y91" s="872" t="s">
        <v>3756</v>
      </c>
      <c r="Z91" s="871" t="s">
        <v>3755</v>
      </c>
      <c r="AA91" s="872" t="s">
        <v>3756</v>
      </c>
    </row>
    <row r="92" spans="1:27" ht="30">
      <c r="A92" s="7" t="s">
        <v>2987</v>
      </c>
      <c r="B92" s="183">
        <v>0</v>
      </c>
      <c r="C92" s="867">
        <v>0</v>
      </c>
      <c r="D92" s="183">
        <v>0</v>
      </c>
      <c r="E92" s="867">
        <v>0</v>
      </c>
      <c r="F92" s="183">
        <v>0</v>
      </c>
      <c r="G92" s="867">
        <v>0</v>
      </c>
      <c r="H92" s="183" t="s">
        <v>406</v>
      </c>
      <c r="I92" s="867" t="s">
        <v>597</v>
      </c>
      <c r="J92" s="183" t="s">
        <v>2500</v>
      </c>
      <c r="K92" s="867" t="s">
        <v>2501</v>
      </c>
      <c r="L92" s="183" t="s">
        <v>3431</v>
      </c>
      <c r="M92" s="867" t="s">
        <v>922</v>
      </c>
      <c r="N92" s="126" t="s">
        <v>191</v>
      </c>
      <c r="O92" s="867" t="s">
        <v>1062</v>
      </c>
      <c r="P92" s="183" t="s">
        <v>124</v>
      </c>
      <c r="Q92" s="867" t="s">
        <v>147</v>
      </c>
      <c r="R92" s="183" t="s">
        <v>5478</v>
      </c>
      <c r="S92" s="867" t="s">
        <v>408</v>
      </c>
      <c r="T92" s="89" t="s">
        <v>1530</v>
      </c>
      <c r="U92" s="89" t="s">
        <v>3256</v>
      </c>
      <c r="V92" s="836" t="s">
        <v>6014</v>
      </c>
      <c r="W92" s="600" t="s">
        <v>316</v>
      </c>
      <c r="X92" s="871" t="s">
        <v>1530</v>
      </c>
      <c r="Y92" s="872" t="s">
        <v>3256</v>
      </c>
      <c r="Z92" s="871" t="s">
        <v>7003</v>
      </c>
      <c r="AA92" s="872" t="s">
        <v>320</v>
      </c>
    </row>
    <row r="93" spans="1:27" ht="30">
      <c r="A93" s="7" t="s">
        <v>2988</v>
      </c>
      <c r="B93" s="183">
        <v>0</v>
      </c>
      <c r="C93" s="867">
        <v>0</v>
      </c>
      <c r="D93" s="183">
        <v>0</v>
      </c>
      <c r="E93" s="867">
        <v>0</v>
      </c>
      <c r="F93" s="183">
        <v>0</v>
      </c>
      <c r="G93" s="867">
        <v>0</v>
      </c>
      <c r="H93" s="183" t="s">
        <v>912</v>
      </c>
      <c r="I93" s="867" t="s">
        <v>405</v>
      </c>
      <c r="J93" s="183" t="s">
        <v>1672</v>
      </c>
      <c r="K93" s="867" t="s">
        <v>1673</v>
      </c>
      <c r="L93" s="183" t="s">
        <v>912</v>
      </c>
      <c r="M93" s="867" t="s">
        <v>405</v>
      </c>
      <c r="N93" s="126" t="s">
        <v>3753</v>
      </c>
      <c r="O93" s="867" t="s">
        <v>3754</v>
      </c>
      <c r="P93" s="183" t="s">
        <v>3429</v>
      </c>
      <c r="Q93" s="867" t="s">
        <v>447</v>
      </c>
      <c r="R93" s="183" t="s">
        <v>119</v>
      </c>
      <c r="S93" s="867" t="s">
        <v>355</v>
      </c>
      <c r="T93" s="89" t="s">
        <v>462</v>
      </c>
      <c r="U93" s="89" t="s">
        <v>2733</v>
      </c>
      <c r="V93" s="836" t="s">
        <v>6015</v>
      </c>
      <c r="W93" s="600" t="s">
        <v>916</v>
      </c>
      <c r="X93" s="871" t="s">
        <v>6686</v>
      </c>
      <c r="Y93" s="872" t="s">
        <v>2746</v>
      </c>
      <c r="Z93" s="871" t="s">
        <v>3751</v>
      </c>
      <c r="AA93" s="872" t="s">
        <v>3829</v>
      </c>
    </row>
    <row r="94" spans="1:27" ht="15">
      <c r="A94" s="7" t="s">
        <v>2989</v>
      </c>
      <c r="B94" s="183">
        <v>0</v>
      </c>
      <c r="C94" s="867">
        <v>0</v>
      </c>
      <c r="D94" s="183">
        <v>0</v>
      </c>
      <c r="E94" s="867">
        <v>0</v>
      </c>
      <c r="F94" s="183">
        <v>0</v>
      </c>
      <c r="G94" s="867">
        <v>0</v>
      </c>
      <c r="H94" s="183" t="s">
        <v>911</v>
      </c>
      <c r="I94" s="867" t="s">
        <v>404</v>
      </c>
      <c r="J94" s="183" t="s">
        <v>908</v>
      </c>
      <c r="K94" s="867" t="s">
        <v>412</v>
      </c>
      <c r="L94" s="183" t="s">
        <v>1209</v>
      </c>
      <c r="M94" s="867" t="s">
        <v>405</v>
      </c>
      <c r="N94" s="126" t="s">
        <v>3755</v>
      </c>
      <c r="O94" s="867" t="s">
        <v>3756</v>
      </c>
      <c r="P94" s="183" t="s">
        <v>4499</v>
      </c>
      <c r="Q94" s="867" t="s">
        <v>3754</v>
      </c>
      <c r="R94" s="183" t="s">
        <v>143</v>
      </c>
      <c r="S94" s="867" t="s">
        <v>415</v>
      </c>
      <c r="T94" s="89" t="s">
        <v>124</v>
      </c>
      <c r="U94" s="89" t="s">
        <v>147</v>
      </c>
      <c r="V94" s="836" t="s">
        <v>6016</v>
      </c>
      <c r="W94" s="600" t="s">
        <v>405</v>
      </c>
      <c r="X94" s="871" t="s">
        <v>6691</v>
      </c>
      <c r="Y94" s="872" t="s">
        <v>674</v>
      </c>
      <c r="Z94" s="871" t="s">
        <v>1437</v>
      </c>
      <c r="AA94" s="872" t="s">
        <v>409</v>
      </c>
    </row>
    <row r="95" spans="1:27" ht="15">
      <c r="A95" s="7" t="s">
        <v>2990</v>
      </c>
      <c r="B95" s="183">
        <v>0</v>
      </c>
      <c r="C95" s="867">
        <v>0</v>
      </c>
      <c r="D95" s="183">
        <v>0</v>
      </c>
      <c r="E95" s="867">
        <v>0</v>
      </c>
      <c r="F95" s="183">
        <v>0</v>
      </c>
      <c r="G95" s="867">
        <v>0</v>
      </c>
      <c r="H95" s="183" t="s">
        <v>142</v>
      </c>
      <c r="I95" s="867" t="s">
        <v>405</v>
      </c>
      <c r="J95" s="183" t="s">
        <v>2502</v>
      </c>
      <c r="K95" s="867" t="s">
        <v>2503</v>
      </c>
      <c r="L95" s="183" t="s">
        <v>3432</v>
      </c>
      <c r="M95" s="867" t="s">
        <v>415</v>
      </c>
      <c r="N95" s="126" t="s">
        <v>2495</v>
      </c>
      <c r="O95" s="867" t="s">
        <v>3757</v>
      </c>
      <c r="P95" s="183" t="s">
        <v>4500</v>
      </c>
      <c r="Q95" s="867" t="s">
        <v>4501</v>
      </c>
      <c r="R95" s="183" t="s">
        <v>5195</v>
      </c>
      <c r="S95" s="867" t="s">
        <v>1747</v>
      </c>
      <c r="T95" s="89" t="s">
        <v>1471</v>
      </c>
      <c r="U95" s="89" t="s">
        <v>408</v>
      </c>
      <c r="V95" s="836" t="s">
        <v>6017</v>
      </c>
      <c r="W95" s="600" t="s">
        <v>5464</v>
      </c>
      <c r="X95" s="871" t="s">
        <v>3730</v>
      </c>
      <c r="Y95" s="872" t="s">
        <v>6692</v>
      </c>
      <c r="Z95" s="871" t="s">
        <v>2496</v>
      </c>
      <c r="AA95" s="872" t="s">
        <v>320</v>
      </c>
    </row>
    <row r="96" spans="1:27" ht="15">
      <c r="A96" s="7" t="s">
        <v>2991</v>
      </c>
      <c r="B96" s="183">
        <v>0</v>
      </c>
      <c r="C96" s="867">
        <v>0</v>
      </c>
      <c r="D96" s="183">
        <v>0</v>
      </c>
      <c r="E96" s="867">
        <v>0</v>
      </c>
      <c r="F96" s="183">
        <v>0</v>
      </c>
      <c r="G96" s="867">
        <v>0</v>
      </c>
      <c r="H96" s="183" t="s">
        <v>1668</v>
      </c>
      <c r="I96" s="867" t="s">
        <v>1669</v>
      </c>
      <c r="J96" s="183">
        <v>0</v>
      </c>
      <c r="K96" s="867">
        <v>0</v>
      </c>
      <c r="L96" s="183">
        <v>0</v>
      </c>
      <c r="M96" s="867">
        <v>0</v>
      </c>
      <c r="N96" s="183">
        <v>0</v>
      </c>
      <c r="O96" s="867">
        <v>0</v>
      </c>
      <c r="P96" s="183">
        <v>0</v>
      </c>
      <c r="Q96" s="867">
        <v>0</v>
      </c>
      <c r="V96" s="836"/>
      <c r="W96" s="600"/>
      <c r="X96" s="836"/>
      <c r="Y96" s="649"/>
      <c r="Z96" s="836"/>
      <c r="AA96" s="649"/>
    </row>
    <row r="97" spans="1:27" ht="30">
      <c r="A97" s="7" t="s">
        <v>2992</v>
      </c>
      <c r="B97" s="183">
        <v>0</v>
      </c>
      <c r="C97" s="867">
        <v>0</v>
      </c>
      <c r="D97" s="183">
        <v>0</v>
      </c>
      <c r="E97" s="867">
        <v>0</v>
      </c>
      <c r="F97" s="183">
        <v>0</v>
      </c>
      <c r="G97" s="867">
        <v>0</v>
      </c>
      <c r="H97" s="183" t="s">
        <v>1670</v>
      </c>
      <c r="I97" s="867" t="s">
        <v>1671</v>
      </c>
      <c r="J97" s="183">
        <v>0</v>
      </c>
      <c r="K97" s="867">
        <v>0</v>
      </c>
      <c r="L97" s="183">
        <v>0</v>
      </c>
      <c r="M97" s="867">
        <v>0</v>
      </c>
      <c r="N97" s="183">
        <v>0</v>
      </c>
      <c r="O97" s="867">
        <v>0</v>
      </c>
      <c r="P97" s="183">
        <v>0</v>
      </c>
      <c r="Q97" s="867">
        <v>0</v>
      </c>
      <c r="V97" s="836"/>
      <c r="W97" s="600"/>
      <c r="X97" s="836"/>
      <c r="Y97" s="649"/>
      <c r="Z97" s="836"/>
      <c r="AA97" s="649"/>
    </row>
    <row r="98" spans="1:27" ht="15">
      <c r="A98" s="7" t="s">
        <v>2993</v>
      </c>
      <c r="B98" s="183">
        <v>0</v>
      </c>
      <c r="C98" s="867">
        <v>0</v>
      </c>
      <c r="D98" s="183">
        <v>0</v>
      </c>
      <c r="E98" s="867">
        <v>0</v>
      </c>
      <c r="F98" s="183">
        <v>0</v>
      </c>
      <c r="G98" s="867">
        <v>0</v>
      </c>
      <c r="H98" s="183" t="s">
        <v>298</v>
      </c>
      <c r="I98" s="867" t="s">
        <v>410</v>
      </c>
      <c r="J98" s="183">
        <v>0</v>
      </c>
      <c r="K98" s="867">
        <v>0</v>
      </c>
      <c r="L98" s="183">
        <v>0</v>
      </c>
      <c r="M98" s="867">
        <v>0</v>
      </c>
      <c r="N98" s="183">
        <v>0</v>
      </c>
      <c r="O98" s="867">
        <v>0</v>
      </c>
      <c r="P98" s="183">
        <v>0</v>
      </c>
      <c r="Q98" s="867">
        <v>0</v>
      </c>
      <c r="V98" s="836"/>
      <c r="W98" s="600"/>
      <c r="X98" s="836"/>
      <c r="Y98" s="649"/>
      <c r="Z98" s="836"/>
      <c r="AA98" s="649"/>
    </row>
    <row r="99" spans="1:27" ht="15">
      <c r="A99" s="7" t="s">
        <v>2994</v>
      </c>
      <c r="B99" s="183">
        <v>0</v>
      </c>
      <c r="C99" s="867">
        <v>0</v>
      </c>
      <c r="D99" s="183">
        <v>0</v>
      </c>
      <c r="E99" s="867">
        <v>0</v>
      </c>
      <c r="F99" s="183">
        <v>0</v>
      </c>
      <c r="G99" s="867">
        <v>0</v>
      </c>
      <c r="H99" s="183" t="s">
        <v>1672</v>
      </c>
      <c r="I99" s="867" t="s">
        <v>1673</v>
      </c>
      <c r="J99" s="183">
        <v>0</v>
      </c>
      <c r="K99" s="867">
        <v>0</v>
      </c>
      <c r="L99" s="183">
        <v>0</v>
      </c>
      <c r="M99" s="867">
        <v>0</v>
      </c>
      <c r="N99" s="183">
        <v>0</v>
      </c>
      <c r="O99" s="867">
        <v>0</v>
      </c>
      <c r="P99" s="183">
        <v>0</v>
      </c>
      <c r="Q99" s="867">
        <v>0</v>
      </c>
      <c r="V99" s="836"/>
      <c r="W99" s="600"/>
      <c r="X99" s="836"/>
      <c r="Y99" s="649"/>
      <c r="Z99" s="836"/>
      <c r="AA99" s="649"/>
    </row>
    <row r="100" spans="1:27" ht="15">
      <c r="A100" s="7" t="s">
        <v>2995</v>
      </c>
      <c r="B100" s="183">
        <v>0</v>
      </c>
      <c r="C100" s="867">
        <v>0</v>
      </c>
      <c r="D100" s="183">
        <v>0</v>
      </c>
      <c r="E100" s="867">
        <v>0</v>
      </c>
      <c r="F100" s="183">
        <v>0</v>
      </c>
      <c r="G100" s="867">
        <v>0</v>
      </c>
      <c r="H100" s="183" t="s">
        <v>1209</v>
      </c>
      <c r="I100" s="867" t="s">
        <v>405</v>
      </c>
      <c r="J100" s="183">
        <v>0</v>
      </c>
      <c r="K100" s="867">
        <v>0</v>
      </c>
      <c r="L100" s="183">
        <v>0</v>
      </c>
      <c r="M100" s="867">
        <v>0</v>
      </c>
      <c r="N100" s="183">
        <v>0</v>
      </c>
      <c r="O100" s="867">
        <v>0</v>
      </c>
      <c r="P100" s="183">
        <v>0</v>
      </c>
      <c r="Q100" s="867">
        <v>0</v>
      </c>
      <c r="V100" s="836"/>
      <c r="W100" s="600"/>
      <c r="X100" s="836"/>
      <c r="Y100" s="600"/>
      <c r="Z100" s="836"/>
      <c r="AA100" s="600"/>
    </row>
    <row r="101" spans="1:27" ht="15">
      <c r="A101" s="126"/>
      <c r="B101" s="273"/>
      <c r="C101" s="273"/>
      <c r="D101" s="126"/>
      <c r="E101" s="126"/>
      <c r="F101" s="126"/>
      <c r="G101" s="126"/>
      <c r="H101" s="148"/>
      <c r="I101" s="148"/>
      <c r="J101" s="126"/>
      <c r="K101" s="126"/>
      <c r="L101" s="183"/>
      <c r="M101" s="183"/>
      <c r="N101" s="126"/>
      <c r="O101" s="126"/>
      <c r="P101" s="126"/>
      <c r="Q101" s="126"/>
      <c r="V101" s="836"/>
      <c r="W101" s="600"/>
      <c r="X101" s="836"/>
      <c r="Y101" s="600"/>
      <c r="Z101" s="836"/>
      <c r="AA101" s="600"/>
    </row>
    <row r="102" spans="1:27" ht="15">
      <c r="A102" s="126"/>
      <c r="B102" s="197" t="s">
        <v>114</v>
      </c>
      <c r="C102" s="197" t="s">
        <v>114</v>
      </c>
      <c r="D102" s="125"/>
      <c r="E102" s="89"/>
      <c r="F102" s="125"/>
      <c r="G102" s="125"/>
      <c r="H102" s="150"/>
      <c r="I102" s="150"/>
      <c r="J102" s="125"/>
      <c r="K102" s="125"/>
      <c r="L102" s="161"/>
      <c r="M102" s="161"/>
      <c r="N102" s="89"/>
      <c r="O102" s="89"/>
      <c r="P102" s="89"/>
      <c r="Q102" s="89"/>
      <c r="V102" s="836"/>
      <c r="W102" s="600"/>
      <c r="X102" s="836"/>
      <c r="Y102" s="600"/>
      <c r="Z102" s="836"/>
      <c r="AA102" s="600"/>
    </row>
    <row r="103" spans="1:27" ht="15.75">
      <c r="A103" s="3"/>
      <c r="B103" s="1469">
        <v>2010</v>
      </c>
      <c r="C103" s="1469"/>
      <c r="D103" s="1469">
        <v>2011</v>
      </c>
      <c r="E103" s="1469"/>
      <c r="F103" s="1469" t="s">
        <v>1185</v>
      </c>
      <c r="G103" s="1469"/>
      <c r="H103" s="1460">
        <v>2012</v>
      </c>
      <c r="I103" s="1460"/>
      <c r="J103" s="1460" t="s">
        <v>2325</v>
      </c>
      <c r="K103" s="1460"/>
      <c r="L103" s="1460" t="s">
        <v>2913</v>
      </c>
      <c r="M103" s="1460"/>
      <c r="N103" s="1460" t="s">
        <v>3553</v>
      </c>
      <c r="O103" s="1460"/>
      <c r="P103" s="1460" t="s">
        <v>4165</v>
      </c>
      <c r="Q103" s="1460"/>
      <c r="R103" s="1460" t="s">
        <v>4674</v>
      </c>
      <c r="S103" s="1460"/>
      <c r="T103" s="1460" t="s">
        <v>5462</v>
      </c>
      <c r="U103" s="1460"/>
      <c r="V103" s="1460" t="s">
        <v>5846</v>
      </c>
      <c r="W103" s="1460"/>
      <c r="X103" s="1460" t="s">
        <v>6494</v>
      </c>
      <c r="Y103" s="1460"/>
      <c r="Z103" s="1482" t="s">
        <v>6914</v>
      </c>
      <c r="AA103" s="1483"/>
    </row>
    <row r="104" spans="1:27" ht="15.75">
      <c r="A104" s="3" t="s">
        <v>97</v>
      </c>
      <c r="B104" s="774" t="s">
        <v>95</v>
      </c>
      <c r="C104" s="774" t="s">
        <v>96</v>
      </c>
      <c r="D104" s="774" t="s">
        <v>95</v>
      </c>
      <c r="E104" s="774" t="s">
        <v>96</v>
      </c>
      <c r="F104" s="774" t="s">
        <v>95</v>
      </c>
      <c r="G104" s="774" t="s">
        <v>96</v>
      </c>
      <c r="H104" s="770" t="s">
        <v>95</v>
      </c>
      <c r="I104" s="770" t="s">
        <v>96</v>
      </c>
      <c r="J104" s="770" t="s">
        <v>95</v>
      </c>
      <c r="K104" s="770" t="s">
        <v>96</v>
      </c>
      <c r="L104" s="770" t="s">
        <v>95</v>
      </c>
      <c r="M104" s="770" t="s">
        <v>96</v>
      </c>
      <c r="N104" s="770" t="s">
        <v>95</v>
      </c>
      <c r="O104" s="770" t="s">
        <v>96</v>
      </c>
      <c r="P104" s="770" t="s">
        <v>95</v>
      </c>
      <c r="Q104" s="770" t="s">
        <v>96</v>
      </c>
      <c r="R104" s="770" t="s">
        <v>95</v>
      </c>
      <c r="S104" s="770" t="s">
        <v>96</v>
      </c>
      <c r="T104" s="770" t="s">
        <v>95</v>
      </c>
      <c r="U104" s="770" t="s">
        <v>96</v>
      </c>
      <c r="V104" s="770" t="s">
        <v>95</v>
      </c>
      <c r="W104" s="770" t="s">
        <v>96</v>
      </c>
      <c r="X104" s="770" t="s">
        <v>95</v>
      </c>
      <c r="Y104" s="770" t="s">
        <v>96</v>
      </c>
      <c r="Z104" s="822" t="s">
        <v>95</v>
      </c>
      <c r="AA104" s="780" t="s">
        <v>96</v>
      </c>
    </row>
    <row r="105" spans="1:27" ht="15">
      <c r="A105" s="7" t="s">
        <v>2922</v>
      </c>
      <c r="B105" s="183" t="s">
        <v>119</v>
      </c>
      <c r="C105" s="867" t="s">
        <v>355</v>
      </c>
      <c r="D105" s="183" t="s">
        <v>908</v>
      </c>
      <c r="E105" s="867" t="s">
        <v>412</v>
      </c>
      <c r="F105" s="183">
        <v>0</v>
      </c>
      <c r="G105" s="867">
        <v>0</v>
      </c>
      <c r="H105" s="183" t="s">
        <v>130</v>
      </c>
      <c r="I105" s="867" t="s">
        <v>533</v>
      </c>
      <c r="J105" s="183">
        <v>0</v>
      </c>
      <c r="K105" s="867">
        <v>0</v>
      </c>
      <c r="L105" s="183">
        <v>0</v>
      </c>
      <c r="M105" s="867">
        <v>0</v>
      </c>
      <c r="N105" s="126" t="s">
        <v>124</v>
      </c>
      <c r="O105" s="867" t="s">
        <v>147</v>
      </c>
      <c r="P105" s="126" t="s">
        <v>124</v>
      </c>
      <c r="Q105" s="867" t="s">
        <v>147</v>
      </c>
      <c r="R105" s="126">
        <v>0</v>
      </c>
      <c r="S105" s="867">
        <v>0</v>
      </c>
      <c r="T105" s="89" t="s">
        <v>462</v>
      </c>
      <c r="U105" s="89" t="s">
        <v>2733</v>
      </c>
      <c r="V105" s="836"/>
      <c r="W105" s="600"/>
      <c r="X105" s="836"/>
      <c r="Y105" s="600"/>
      <c r="Z105" s="836"/>
      <c r="AA105" s="600"/>
    </row>
    <row r="106" spans="1:27" ht="30">
      <c r="A106" s="7" t="s">
        <v>2923</v>
      </c>
      <c r="B106" s="183" t="s">
        <v>603</v>
      </c>
      <c r="C106" s="867" t="s">
        <v>355</v>
      </c>
      <c r="D106" s="183" t="s">
        <v>909</v>
      </c>
      <c r="E106" s="867" t="s">
        <v>910</v>
      </c>
      <c r="F106" s="183">
        <v>0</v>
      </c>
      <c r="G106" s="867">
        <v>0</v>
      </c>
      <c r="H106" s="183" t="s">
        <v>1674</v>
      </c>
      <c r="I106" s="867" t="s">
        <v>1675</v>
      </c>
      <c r="J106" s="183">
        <v>0</v>
      </c>
      <c r="K106" s="867">
        <v>0</v>
      </c>
      <c r="L106" s="183">
        <v>0</v>
      </c>
      <c r="M106" s="867">
        <v>0</v>
      </c>
      <c r="N106" s="183">
        <v>0</v>
      </c>
      <c r="O106" s="867">
        <v>0</v>
      </c>
      <c r="P106" s="183">
        <v>0</v>
      </c>
      <c r="Q106" s="867">
        <v>0</v>
      </c>
      <c r="R106" s="183">
        <v>0</v>
      </c>
      <c r="S106" s="867">
        <v>0</v>
      </c>
      <c r="T106" s="89"/>
      <c r="U106" s="89"/>
      <c r="V106" s="836"/>
      <c r="W106" s="600"/>
      <c r="X106" s="836"/>
      <c r="Y106" s="600"/>
      <c r="Z106" s="836"/>
      <c r="AA106" s="600"/>
    </row>
    <row r="107" spans="1:27" ht="15">
      <c r="A107" s="7" t="s">
        <v>2924</v>
      </c>
      <c r="B107" s="183" t="s">
        <v>604</v>
      </c>
      <c r="C107" s="867" t="s">
        <v>414</v>
      </c>
      <c r="D107" s="183" t="s">
        <v>907</v>
      </c>
      <c r="E107" s="867" t="s">
        <v>402</v>
      </c>
      <c r="F107" s="183">
        <v>0</v>
      </c>
      <c r="G107" s="867">
        <v>0</v>
      </c>
      <c r="H107" s="183">
        <v>0</v>
      </c>
      <c r="I107" s="867">
        <v>0</v>
      </c>
      <c r="J107" s="183">
        <v>0</v>
      </c>
      <c r="K107" s="867">
        <v>0</v>
      </c>
      <c r="L107" s="183">
        <v>0</v>
      </c>
      <c r="M107" s="867">
        <v>0</v>
      </c>
      <c r="N107" s="183">
        <v>0</v>
      </c>
      <c r="O107" s="867">
        <v>0</v>
      </c>
      <c r="P107" s="183">
        <v>0</v>
      </c>
      <c r="Q107" s="867">
        <v>0</v>
      </c>
      <c r="R107" s="183">
        <v>0</v>
      </c>
      <c r="S107" s="867">
        <v>0</v>
      </c>
      <c r="T107" s="89"/>
      <c r="U107" s="89"/>
      <c r="V107" s="836"/>
      <c r="W107" s="600"/>
      <c r="X107" s="836"/>
      <c r="Y107" s="600"/>
      <c r="Z107" s="836"/>
      <c r="AA107" s="600"/>
    </row>
    <row r="108" spans="1:27" ht="15">
      <c r="A108" s="7" t="s">
        <v>2925</v>
      </c>
      <c r="B108" s="183" t="s">
        <v>605</v>
      </c>
      <c r="C108" s="867" t="s">
        <v>413</v>
      </c>
      <c r="D108" s="183" t="s">
        <v>306</v>
      </c>
      <c r="E108" s="867" t="s">
        <v>355</v>
      </c>
      <c r="F108" s="183">
        <v>0</v>
      </c>
      <c r="G108" s="867">
        <v>0</v>
      </c>
      <c r="H108" s="183">
        <v>0</v>
      </c>
      <c r="I108" s="867">
        <v>0</v>
      </c>
      <c r="J108" s="183">
        <v>0</v>
      </c>
      <c r="K108" s="867">
        <v>0</v>
      </c>
      <c r="L108" s="183">
        <v>0</v>
      </c>
      <c r="M108" s="867">
        <v>0</v>
      </c>
      <c r="N108" s="183">
        <v>0</v>
      </c>
      <c r="O108" s="867">
        <v>0</v>
      </c>
      <c r="P108" s="183">
        <v>0</v>
      </c>
      <c r="Q108" s="867">
        <v>0</v>
      </c>
      <c r="R108" s="183">
        <v>0</v>
      </c>
      <c r="S108" s="867">
        <v>0</v>
      </c>
      <c r="T108" s="89"/>
      <c r="U108" s="89"/>
      <c r="V108" s="836"/>
      <c r="W108" s="600"/>
      <c r="X108" s="836"/>
      <c r="Y108" s="600"/>
      <c r="Z108" s="836"/>
      <c r="AA108" s="600"/>
    </row>
    <row r="109" spans="1:27" ht="15">
      <c r="A109" s="7" t="s">
        <v>2926</v>
      </c>
      <c r="B109" s="183" t="s">
        <v>143</v>
      </c>
      <c r="C109" s="867" t="s">
        <v>415</v>
      </c>
      <c r="D109" s="183" t="s">
        <v>913</v>
      </c>
      <c r="E109" s="867" t="s">
        <v>412</v>
      </c>
      <c r="F109" s="183">
        <v>0</v>
      </c>
      <c r="G109" s="867">
        <v>0</v>
      </c>
      <c r="H109" s="183">
        <v>0</v>
      </c>
      <c r="I109" s="867">
        <v>0</v>
      </c>
      <c r="J109" s="183">
        <v>0</v>
      </c>
      <c r="K109" s="867">
        <v>0</v>
      </c>
      <c r="L109" s="183">
        <v>0</v>
      </c>
      <c r="M109" s="867">
        <v>0</v>
      </c>
      <c r="N109" s="183">
        <v>0</v>
      </c>
      <c r="O109" s="867">
        <v>0</v>
      </c>
      <c r="P109" s="183">
        <v>0</v>
      </c>
      <c r="Q109" s="867">
        <v>0</v>
      </c>
      <c r="R109" s="183">
        <v>0</v>
      </c>
      <c r="S109" s="867">
        <v>0</v>
      </c>
      <c r="T109" s="89"/>
      <c r="U109" s="89"/>
      <c r="V109" s="836"/>
      <c r="W109" s="600"/>
      <c r="X109" s="836"/>
      <c r="Y109" s="600"/>
      <c r="Z109" s="836"/>
      <c r="AA109" s="600"/>
    </row>
    <row r="110" spans="1:27" ht="30">
      <c r="A110" s="7" t="s">
        <v>2927</v>
      </c>
      <c r="B110" s="183">
        <v>0</v>
      </c>
      <c r="C110" s="867">
        <v>0</v>
      </c>
      <c r="D110" s="183" t="s">
        <v>915</v>
      </c>
      <c r="E110" s="867" t="s">
        <v>916</v>
      </c>
      <c r="F110" s="183">
        <v>0</v>
      </c>
      <c r="G110" s="867">
        <v>0</v>
      </c>
      <c r="H110" s="183">
        <v>0</v>
      </c>
      <c r="I110" s="867">
        <v>0</v>
      </c>
      <c r="J110" s="183">
        <v>0</v>
      </c>
      <c r="K110" s="867">
        <v>0</v>
      </c>
      <c r="L110" s="183">
        <v>0</v>
      </c>
      <c r="M110" s="867">
        <v>0</v>
      </c>
      <c r="N110" s="183">
        <v>0</v>
      </c>
      <c r="O110" s="867">
        <v>0</v>
      </c>
      <c r="P110" s="183">
        <v>0</v>
      </c>
      <c r="Q110" s="867">
        <v>0</v>
      </c>
      <c r="R110" s="183">
        <v>0</v>
      </c>
      <c r="S110" s="867">
        <v>0</v>
      </c>
      <c r="T110" s="89"/>
      <c r="U110" s="89"/>
      <c r="V110" s="836"/>
      <c r="W110" s="600"/>
      <c r="X110" s="836"/>
      <c r="Y110" s="600"/>
      <c r="Z110" s="836"/>
      <c r="AA110" s="600"/>
    </row>
    <row r="111" spans="1:27" ht="15">
      <c r="A111" s="7" t="s">
        <v>2928</v>
      </c>
      <c r="B111" s="183">
        <v>0</v>
      </c>
      <c r="C111" s="867">
        <v>0</v>
      </c>
      <c r="D111" s="183" t="s">
        <v>917</v>
      </c>
      <c r="E111" s="867" t="s">
        <v>918</v>
      </c>
      <c r="F111" s="183">
        <v>0</v>
      </c>
      <c r="G111" s="867">
        <v>0</v>
      </c>
      <c r="H111" s="183">
        <v>0</v>
      </c>
      <c r="I111" s="867">
        <v>0</v>
      </c>
      <c r="J111" s="183">
        <v>0</v>
      </c>
      <c r="K111" s="867">
        <v>0</v>
      </c>
      <c r="L111" s="183">
        <v>0</v>
      </c>
      <c r="M111" s="867">
        <v>0</v>
      </c>
      <c r="N111" s="183">
        <v>0</v>
      </c>
      <c r="O111" s="867">
        <v>0</v>
      </c>
      <c r="P111" s="183">
        <v>0</v>
      </c>
      <c r="Q111" s="867">
        <v>0</v>
      </c>
      <c r="R111" s="183">
        <v>0</v>
      </c>
      <c r="S111" s="867">
        <v>0</v>
      </c>
      <c r="T111" s="89"/>
      <c r="U111" s="89"/>
      <c r="V111" s="836"/>
      <c r="W111" s="600"/>
      <c r="X111" s="836"/>
      <c r="Y111" s="600"/>
      <c r="Z111" s="836"/>
      <c r="AA111" s="600"/>
    </row>
    <row r="112" spans="1:27" ht="15">
      <c r="A112" s="7" t="s">
        <v>2929</v>
      </c>
      <c r="B112" s="183">
        <v>0</v>
      </c>
      <c r="C112" s="867">
        <v>0</v>
      </c>
      <c r="D112" s="183">
        <v>0</v>
      </c>
      <c r="E112" s="867">
        <v>0</v>
      </c>
      <c r="F112" s="183">
        <v>0</v>
      </c>
      <c r="G112" s="867">
        <v>0</v>
      </c>
      <c r="H112" s="183">
        <v>0</v>
      </c>
      <c r="I112" s="867">
        <v>0</v>
      </c>
      <c r="J112" s="183">
        <v>0</v>
      </c>
      <c r="K112" s="867">
        <v>0</v>
      </c>
      <c r="L112" s="183">
        <v>0</v>
      </c>
      <c r="M112" s="867">
        <v>0</v>
      </c>
      <c r="N112" s="183">
        <v>0</v>
      </c>
      <c r="O112" s="867">
        <v>0</v>
      </c>
      <c r="P112" s="183">
        <v>0</v>
      </c>
      <c r="Q112" s="867">
        <v>0</v>
      </c>
      <c r="R112" s="183">
        <v>0</v>
      </c>
      <c r="S112" s="867">
        <v>0</v>
      </c>
      <c r="T112" s="89"/>
      <c r="U112" s="89"/>
      <c r="V112" s="836"/>
      <c r="W112" s="600"/>
      <c r="X112" s="836"/>
      <c r="Y112" s="600"/>
      <c r="Z112" s="836"/>
      <c r="AA112" s="600"/>
    </row>
    <row r="113" spans="1:27" ht="15">
      <c r="A113" s="7" t="s">
        <v>2930</v>
      </c>
      <c r="B113" s="183">
        <v>0</v>
      </c>
      <c r="C113" s="867">
        <v>0</v>
      </c>
      <c r="D113" s="183">
        <v>0</v>
      </c>
      <c r="E113" s="867">
        <v>0</v>
      </c>
      <c r="F113" s="183">
        <v>0</v>
      </c>
      <c r="G113" s="867">
        <v>0</v>
      </c>
      <c r="H113" s="183">
        <v>0</v>
      </c>
      <c r="I113" s="867">
        <v>0</v>
      </c>
      <c r="J113" s="183">
        <v>0</v>
      </c>
      <c r="K113" s="867">
        <v>0</v>
      </c>
      <c r="L113" s="183">
        <v>0</v>
      </c>
      <c r="M113" s="867">
        <v>0</v>
      </c>
      <c r="N113" s="183">
        <v>0</v>
      </c>
      <c r="O113" s="867">
        <v>0</v>
      </c>
      <c r="P113" s="183">
        <v>0</v>
      </c>
      <c r="Q113" s="867">
        <v>0</v>
      </c>
      <c r="R113" s="183">
        <v>0</v>
      </c>
      <c r="S113" s="867">
        <v>0</v>
      </c>
      <c r="T113" s="89"/>
      <c r="U113" s="89"/>
      <c r="V113" s="836"/>
      <c r="W113" s="600"/>
      <c r="X113" s="836"/>
      <c r="Y113" s="600"/>
      <c r="Z113" s="836"/>
      <c r="AA113" s="600"/>
    </row>
    <row r="114" spans="1:27" ht="15">
      <c r="A114" s="7" t="s">
        <v>2931</v>
      </c>
      <c r="B114" s="183">
        <v>0</v>
      </c>
      <c r="C114" s="867">
        <v>0</v>
      </c>
      <c r="D114" s="183">
        <v>0</v>
      </c>
      <c r="E114" s="867">
        <v>0</v>
      </c>
      <c r="F114" s="183">
        <v>0</v>
      </c>
      <c r="G114" s="867">
        <v>0</v>
      </c>
      <c r="H114" s="183">
        <v>0</v>
      </c>
      <c r="I114" s="867">
        <v>0</v>
      </c>
      <c r="J114" s="183">
        <v>0</v>
      </c>
      <c r="K114" s="867">
        <v>0</v>
      </c>
      <c r="L114" s="183">
        <v>0</v>
      </c>
      <c r="M114" s="867">
        <v>0</v>
      </c>
      <c r="N114" s="183">
        <v>0</v>
      </c>
      <c r="O114" s="867">
        <v>0</v>
      </c>
      <c r="P114" s="183">
        <v>0</v>
      </c>
      <c r="Q114" s="867">
        <v>0</v>
      </c>
      <c r="R114" s="183">
        <v>0</v>
      </c>
      <c r="S114" s="867">
        <v>0</v>
      </c>
      <c r="T114" s="89"/>
      <c r="U114" s="89"/>
      <c r="V114" s="836"/>
      <c r="W114" s="600"/>
      <c r="X114" s="836"/>
      <c r="Y114" s="600"/>
      <c r="Z114" s="836"/>
      <c r="AA114" s="600"/>
    </row>
    <row r="115" spans="1:27">
      <c r="V115" s="836"/>
      <c r="W115" s="600"/>
      <c r="X115" s="836"/>
      <c r="Y115" s="600"/>
    </row>
  </sheetData>
  <mergeCells count="39">
    <mergeCell ref="B59:C59"/>
    <mergeCell ref="D59:E59"/>
    <mergeCell ref="T59:U59"/>
    <mergeCell ref="F59:G59"/>
    <mergeCell ref="H59:I59"/>
    <mergeCell ref="J59:K59"/>
    <mergeCell ref="L59:M59"/>
    <mergeCell ref="R59:S59"/>
    <mergeCell ref="B79:C79"/>
    <mergeCell ref="D79:E79"/>
    <mergeCell ref="F79:G79"/>
    <mergeCell ref="H79:I79"/>
    <mergeCell ref="J79:K79"/>
    <mergeCell ref="B103:C103"/>
    <mergeCell ref="D103:E103"/>
    <mergeCell ref="F103:G103"/>
    <mergeCell ref="H103:I103"/>
    <mergeCell ref="J103:K103"/>
    <mergeCell ref="V59:W59"/>
    <mergeCell ref="L79:M79"/>
    <mergeCell ref="N79:O79"/>
    <mergeCell ref="P79:Q79"/>
    <mergeCell ref="R79:S79"/>
    <mergeCell ref="T79:U79"/>
    <mergeCell ref="V79:W79"/>
    <mergeCell ref="N59:O59"/>
    <mergeCell ref="P59:Q59"/>
    <mergeCell ref="V103:W103"/>
    <mergeCell ref="L103:M103"/>
    <mergeCell ref="N103:O103"/>
    <mergeCell ref="P103:Q103"/>
    <mergeCell ref="R103:S103"/>
    <mergeCell ref="T103:U103"/>
    <mergeCell ref="Z59:AA59"/>
    <mergeCell ref="Z79:AA79"/>
    <mergeCell ref="Z103:AA103"/>
    <mergeCell ref="X59:Y59"/>
    <mergeCell ref="X79:Y79"/>
    <mergeCell ref="X103:Y103"/>
  </mergeCells>
  <conditionalFormatting sqref="A7">
    <cfRule type="cellIs" dxfId="31" priority="1" stopIfTrue="1" operator="equal">
      <formula>0</formula>
    </cfRule>
    <cfRule type="cellIs" dxfId="30" priority="2" stopIfTrue="1" operator="equal">
      <formula>"na"</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ColWidth="22.5703125" defaultRowHeight="12.75"/>
  <cols>
    <col min="1" max="1" width="42.28515625" style="543" customWidth="1"/>
    <col min="2" max="21" width="20.7109375" style="543" customWidth="1"/>
    <col min="22" max="16384" width="22.5703125" style="543"/>
  </cols>
  <sheetData>
    <row r="1" spans="1:19" ht="15">
      <c r="A1" s="810"/>
      <c r="B1" s="793"/>
      <c r="C1" s="793"/>
      <c r="D1" s="801"/>
      <c r="E1" s="801"/>
      <c r="F1" s="801"/>
      <c r="G1" s="801"/>
      <c r="H1" s="801"/>
      <c r="I1" s="801"/>
      <c r="J1" s="801"/>
      <c r="K1" s="801"/>
      <c r="L1" s="801"/>
      <c r="M1" s="801"/>
      <c r="N1" s="801"/>
      <c r="O1" s="801"/>
      <c r="P1" s="801"/>
      <c r="Q1" s="801"/>
      <c r="R1" s="801"/>
      <c r="S1" s="801"/>
    </row>
    <row r="2" spans="1:19" ht="15">
      <c r="A2" s="810"/>
      <c r="B2" s="801"/>
      <c r="C2" s="801"/>
      <c r="D2" s="801"/>
      <c r="E2" s="801"/>
      <c r="F2" s="801"/>
      <c r="G2" s="801"/>
      <c r="H2" s="801"/>
      <c r="I2" s="801"/>
      <c r="J2" s="801"/>
      <c r="K2" s="801"/>
      <c r="L2" s="801"/>
      <c r="M2" s="801"/>
      <c r="N2" s="801"/>
      <c r="O2" s="801"/>
      <c r="P2" s="801"/>
      <c r="Q2" s="801"/>
      <c r="R2" s="801"/>
      <c r="S2" s="801"/>
    </row>
    <row r="3" spans="1:19" ht="15">
      <c r="A3" s="810"/>
      <c r="B3" s="801"/>
      <c r="C3" s="801"/>
      <c r="D3" s="801"/>
      <c r="E3" s="801"/>
      <c r="F3" s="801"/>
      <c r="G3" s="801"/>
      <c r="H3" s="801"/>
      <c r="I3" s="801"/>
      <c r="J3" s="801"/>
      <c r="K3" s="801"/>
      <c r="L3" s="801"/>
      <c r="M3" s="801"/>
      <c r="N3" s="801"/>
      <c r="O3" s="801"/>
      <c r="P3" s="801"/>
      <c r="Q3" s="801"/>
      <c r="R3" s="801"/>
      <c r="S3" s="801"/>
    </row>
    <row r="4" spans="1:19" ht="15">
      <c r="A4" s="810"/>
      <c r="B4" s="801"/>
      <c r="C4" s="801"/>
      <c r="D4" s="801"/>
      <c r="E4" s="801"/>
      <c r="F4" s="801"/>
      <c r="G4" s="801"/>
      <c r="H4" s="801"/>
      <c r="I4" s="801"/>
      <c r="J4" s="801"/>
      <c r="K4" s="801"/>
      <c r="L4" s="801"/>
      <c r="M4" s="801"/>
      <c r="N4" s="801"/>
      <c r="O4" s="801"/>
      <c r="P4" s="801"/>
      <c r="Q4" s="801"/>
      <c r="R4" s="801"/>
      <c r="S4" s="801"/>
    </row>
    <row r="5" spans="1:19" ht="15">
      <c r="A5" s="810"/>
      <c r="B5" s="801"/>
      <c r="C5" s="801"/>
      <c r="D5" s="801"/>
      <c r="E5" s="801"/>
      <c r="F5" s="801"/>
      <c r="G5" s="801"/>
      <c r="H5" s="801"/>
      <c r="I5" s="801"/>
      <c r="J5" s="801"/>
      <c r="K5" s="801"/>
      <c r="L5" s="801"/>
      <c r="M5" s="801"/>
      <c r="N5" s="801"/>
      <c r="O5" s="801"/>
      <c r="P5" s="801"/>
      <c r="Q5" s="801"/>
      <c r="R5" s="801"/>
      <c r="S5" s="801"/>
    </row>
    <row r="6" spans="1:19" ht="15">
      <c r="A6" s="810"/>
      <c r="B6" s="801"/>
      <c r="C6" s="801"/>
      <c r="D6" s="801"/>
      <c r="E6" s="801"/>
      <c r="F6" s="801"/>
      <c r="G6" s="801"/>
      <c r="H6" s="801"/>
      <c r="I6" s="801"/>
      <c r="J6" s="801"/>
      <c r="K6" s="801"/>
      <c r="L6" s="801"/>
      <c r="M6" s="801"/>
      <c r="N6" s="801"/>
      <c r="O6" s="801"/>
      <c r="P6" s="801"/>
      <c r="Q6" s="801"/>
      <c r="R6" s="801"/>
      <c r="S6" s="801"/>
    </row>
    <row r="7" spans="1:19" ht="36">
      <c r="A7" s="13" t="s">
        <v>40</v>
      </c>
      <c r="B7" s="793"/>
      <c r="C7" s="793"/>
      <c r="D7" s="793"/>
      <c r="E7" s="793"/>
      <c r="F7" s="793"/>
      <c r="G7" s="793"/>
      <c r="H7" s="801"/>
      <c r="I7" s="801"/>
      <c r="J7" s="801"/>
      <c r="K7" s="801"/>
      <c r="L7" s="801"/>
      <c r="M7" s="801"/>
      <c r="N7" s="801"/>
      <c r="O7" s="801"/>
      <c r="P7" s="801"/>
      <c r="Q7" s="801"/>
      <c r="R7" s="801"/>
      <c r="S7" s="801"/>
    </row>
    <row r="8" spans="1:19" ht="15">
      <c r="A8" s="810"/>
      <c r="B8" s="801"/>
      <c r="C8" s="801"/>
      <c r="D8" s="801"/>
      <c r="E8" s="801"/>
      <c r="F8" s="801"/>
      <c r="G8" s="801"/>
      <c r="H8" s="801"/>
      <c r="I8" s="801"/>
      <c r="J8" s="801"/>
      <c r="K8" s="801"/>
      <c r="L8" s="801"/>
      <c r="M8" s="801"/>
      <c r="N8" s="801"/>
      <c r="O8" s="801"/>
      <c r="P8" s="801"/>
      <c r="Q8" s="801"/>
      <c r="R8" s="801"/>
      <c r="S8" s="801"/>
    </row>
    <row r="9" spans="1:19" ht="31.5">
      <c r="A9" s="3" t="s">
        <v>2289</v>
      </c>
      <c r="B9" s="4">
        <v>2009</v>
      </c>
      <c r="C9" s="4">
        <v>2010</v>
      </c>
      <c r="D9" s="4">
        <v>2011</v>
      </c>
      <c r="E9" s="4" t="s">
        <v>1185</v>
      </c>
      <c r="F9" s="4">
        <v>2012</v>
      </c>
      <c r="G9" s="4" t="s">
        <v>2325</v>
      </c>
      <c r="H9" s="84" t="s">
        <v>2913</v>
      </c>
      <c r="I9" s="84" t="s">
        <v>3553</v>
      </c>
      <c r="J9" s="84" t="s">
        <v>4165</v>
      </c>
      <c r="K9" s="84" t="s">
        <v>4674</v>
      </c>
      <c r="L9" s="84" t="s">
        <v>4675</v>
      </c>
      <c r="M9" s="84" t="s">
        <v>5846</v>
      </c>
      <c r="N9" s="84" t="s">
        <v>6494</v>
      </c>
      <c r="O9" s="106" t="s">
        <v>6914</v>
      </c>
      <c r="P9" s="801"/>
      <c r="Q9" s="801"/>
      <c r="R9" s="801"/>
      <c r="S9" s="801"/>
    </row>
    <row r="10" spans="1:19" ht="15">
      <c r="A10" s="6" t="s">
        <v>2285</v>
      </c>
      <c r="B10" s="977">
        <v>19466243.1908</v>
      </c>
      <c r="C10" s="977">
        <v>18452558.2105175</v>
      </c>
      <c r="D10" s="977">
        <v>21634799.3024</v>
      </c>
      <c r="E10" s="977">
        <v>8290637.7485153629</v>
      </c>
      <c r="F10" s="977">
        <v>16607370.722922564</v>
      </c>
      <c r="G10" s="977">
        <v>10690706.135051684</v>
      </c>
      <c r="H10" s="795">
        <v>21289932.664559569</v>
      </c>
      <c r="I10" s="795">
        <v>8142102.3890784979</v>
      </c>
      <c r="J10" s="795">
        <v>19046675.619582467</v>
      </c>
      <c r="K10" s="795">
        <v>9186167</v>
      </c>
      <c r="L10" s="795">
        <v>8057380.8000000007</v>
      </c>
      <c r="M10" s="795">
        <v>8667894.4000000004</v>
      </c>
      <c r="N10" s="795">
        <v>7844000</v>
      </c>
      <c r="O10" s="795">
        <v>9104408</v>
      </c>
      <c r="P10" s="801"/>
      <c r="Q10" s="801"/>
      <c r="R10" s="801"/>
      <c r="S10" s="801"/>
    </row>
    <row r="11" spans="1:19" ht="15">
      <c r="A11" s="6" t="s">
        <v>2303</v>
      </c>
      <c r="B11" s="997">
        <v>14913088.90847188</v>
      </c>
      <c r="C11" s="997">
        <v>14136504.845077457</v>
      </c>
      <c r="D11" s="997">
        <v>16574419.745568641</v>
      </c>
      <c r="E11" s="997">
        <v>6421928</v>
      </c>
      <c r="F11" s="997">
        <v>12910570</v>
      </c>
      <c r="G11" s="997">
        <v>7963507</v>
      </c>
      <c r="H11" s="998">
        <v>15492684</v>
      </c>
      <c r="I11" s="998">
        <v>5964090</v>
      </c>
      <c r="J11" s="998">
        <v>15601132</v>
      </c>
      <c r="K11" s="998">
        <v>8233929</v>
      </c>
      <c r="L11" s="998">
        <v>7194090</v>
      </c>
      <c r="M11" s="998">
        <v>7879904</v>
      </c>
      <c r="N11" s="998">
        <v>7400000</v>
      </c>
      <c r="O11" s="998">
        <v>7715600</v>
      </c>
      <c r="P11" s="801"/>
      <c r="Q11" s="801"/>
      <c r="R11" s="801"/>
      <c r="S11" s="801"/>
    </row>
    <row r="12" spans="1:19" ht="15">
      <c r="A12" s="6"/>
      <c r="B12" s="801"/>
      <c r="C12" s="801"/>
      <c r="D12" s="801"/>
      <c r="E12" s="801"/>
      <c r="F12" s="801"/>
      <c r="G12" s="801"/>
      <c r="H12" s="791"/>
      <c r="I12" s="791"/>
      <c r="J12" s="791"/>
      <c r="K12" s="791"/>
      <c r="L12" s="102"/>
      <c r="M12" s="102"/>
      <c r="N12" s="791"/>
      <c r="O12" s="791"/>
      <c r="P12" s="801"/>
      <c r="Q12" s="801"/>
      <c r="R12" s="801"/>
      <c r="S12" s="801"/>
    </row>
    <row r="13" spans="1:19" ht="15.75">
      <c r="A13" s="3" t="s">
        <v>53</v>
      </c>
      <c r="B13" s="4">
        <v>2009</v>
      </c>
      <c r="C13" s="4">
        <v>2010</v>
      </c>
      <c r="D13" s="4">
        <v>2011</v>
      </c>
      <c r="E13" s="4" t="s">
        <v>1185</v>
      </c>
      <c r="F13" s="4">
        <v>2012</v>
      </c>
      <c r="G13" s="4" t="s">
        <v>2325</v>
      </c>
      <c r="H13" s="84" t="s">
        <v>2913</v>
      </c>
      <c r="I13" s="84" t="s">
        <v>3553</v>
      </c>
      <c r="J13" s="84" t="s">
        <v>4165</v>
      </c>
      <c r="K13" s="84" t="s">
        <v>4674</v>
      </c>
      <c r="L13" s="84" t="s">
        <v>4675</v>
      </c>
      <c r="M13" s="84" t="s">
        <v>5846</v>
      </c>
      <c r="N13" s="84" t="s">
        <v>6494</v>
      </c>
      <c r="O13" s="106" t="s">
        <v>6914</v>
      </c>
      <c r="P13" s="801"/>
      <c r="Q13" s="801"/>
      <c r="R13" s="801"/>
      <c r="S13" s="801"/>
    </row>
    <row r="14" spans="1:19" ht="15">
      <c r="A14" s="18" t="s">
        <v>54</v>
      </c>
      <c r="B14" s="802">
        <v>0</v>
      </c>
      <c r="C14" s="802">
        <v>341</v>
      </c>
      <c r="D14" s="802">
        <v>636</v>
      </c>
      <c r="E14" s="802">
        <v>765</v>
      </c>
      <c r="F14" s="802">
        <v>765</v>
      </c>
      <c r="G14" s="802">
        <v>821</v>
      </c>
      <c r="H14" s="802">
        <v>1163</v>
      </c>
      <c r="I14" s="802">
        <v>787</v>
      </c>
      <c r="J14" s="802">
        <v>848</v>
      </c>
      <c r="K14" s="802">
        <v>848</v>
      </c>
      <c r="L14" s="113">
        <v>817</v>
      </c>
      <c r="M14" s="113">
        <v>368</v>
      </c>
      <c r="N14" s="804">
        <v>359</v>
      </c>
      <c r="O14" s="804">
        <v>397</v>
      </c>
      <c r="P14" s="801"/>
      <c r="Q14" s="801"/>
      <c r="R14" s="801"/>
      <c r="S14" s="801"/>
    </row>
    <row r="15" spans="1:19" ht="15">
      <c r="A15" s="18" t="s">
        <v>90</v>
      </c>
      <c r="B15" s="802">
        <v>0</v>
      </c>
      <c r="C15" s="802">
        <v>249</v>
      </c>
      <c r="D15" s="802">
        <v>347</v>
      </c>
      <c r="E15" s="802">
        <v>366</v>
      </c>
      <c r="F15" s="802">
        <v>366</v>
      </c>
      <c r="G15" s="802">
        <v>382</v>
      </c>
      <c r="H15" s="802">
        <v>372</v>
      </c>
      <c r="I15" s="802">
        <v>454</v>
      </c>
      <c r="J15" s="802">
        <v>416</v>
      </c>
      <c r="K15" s="802">
        <v>416</v>
      </c>
      <c r="L15" s="113">
        <v>458</v>
      </c>
      <c r="M15" s="113">
        <v>466</v>
      </c>
      <c r="N15" s="804">
        <v>493</v>
      </c>
      <c r="O15" s="804">
        <v>506</v>
      </c>
      <c r="P15" s="801"/>
      <c r="Q15" s="801"/>
      <c r="R15" s="801"/>
      <c r="S15" s="801"/>
    </row>
    <row r="16" spans="1:19" ht="15">
      <c r="A16" s="18" t="s">
        <v>1457</v>
      </c>
      <c r="B16" s="802">
        <v>0</v>
      </c>
      <c r="C16" s="842">
        <v>0</v>
      </c>
      <c r="D16" s="842">
        <v>0</v>
      </c>
      <c r="E16" s="802">
        <v>0</v>
      </c>
      <c r="F16" s="802">
        <v>0</v>
      </c>
      <c r="G16" s="802">
        <v>0</v>
      </c>
      <c r="H16" s="802">
        <v>0</v>
      </c>
      <c r="I16" s="802">
        <v>44</v>
      </c>
      <c r="J16" s="802">
        <v>0</v>
      </c>
      <c r="K16" s="802">
        <v>0</v>
      </c>
      <c r="L16" s="113">
        <v>0</v>
      </c>
      <c r="M16" s="113">
        <v>0</v>
      </c>
      <c r="N16" s="804">
        <v>64</v>
      </c>
      <c r="O16" s="804">
        <v>64</v>
      </c>
      <c r="P16" s="801"/>
      <c r="Q16" s="801"/>
      <c r="R16" s="801"/>
      <c r="S16" s="801"/>
    </row>
    <row r="17" spans="1:19" ht="15">
      <c r="A17" s="18" t="s">
        <v>91</v>
      </c>
      <c r="B17" s="802">
        <v>730</v>
      </c>
      <c r="C17" s="802">
        <v>777</v>
      </c>
      <c r="D17" s="802">
        <v>797</v>
      </c>
      <c r="E17" s="802">
        <v>797</v>
      </c>
      <c r="F17" s="802">
        <v>797</v>
      </c>
      <c r="G17" s="802">
        <v>821</v>
      </c>
      <c r="H17" s="802">
        <v>1163</v>
      </c>
      <c r="I17" s="802">
        <v>831</v>
      </c>
      <c r="J17" s="802">
        <v>848</v>
      </c>
      <c r="K17" s="802">
        <v>848</v>
      </c>
      <c r="L17" s="113">
        <v>817</v>
      </c>
      <c r="M17" s="113">
        <v>834</v>
      </c>
      <c r="N17" s="804">
        <v>916</v>
      </c>
      <c r="O17" s="804">
        <v>967</v>
      </c>
      <c r="P17" s="801"/>
      <c r="Q17" s="801"/>
      <c r="R17" s="801"/>
      <c r="S17" s="801"/>
    </row>
    <row r="18" spans="1:19" ht="15">
      <c r="A18" s="6"/>
      <c r="B18" s="801"/>
      <c r="C18" s="801"/>
      <c r="D18" s="801"/>
      <c r="E18" s="801"/>
      <c r="F18" s="801"/>
      <c r="G18" s="801"/>
      <c r="H18" s="791"/>
      <c r="I18" s="791"/>
      <c r="J18" s="791"/>
      <c r="K18" s="791"/>
      <c r="L18"/>
      <c r="M18"/>
      <c r="N18" s="791"/>
      <c r="O18" s="791"/>
      <c r="P18" s="801"/>
      <c r="Q18" s="801"/>
      <c r="R18" s="801"/>
      <c r="S18" s="801"/>
    </row>
    <row r="19" spans="1:19" ht="15">
      <c r="A19" s="6"/>
      <c r="B19" s="801"/>
      <c r="C19" s="801"/>
      <c r="D19" s="801"/>
      <c r="E19" s="801"/>
      <c r="F19" s="801"/>
      <c r="G19" s="801"/>
      <c r="H19" s="791"/>
      <c r="I19" s="791"/>
      <c r="J19" s="791"/>
      <c r="K19" s="791"/>
      <c r="L19" s="102"/>
      <c r="M19" s="102"/>
      <c r="N19" s="791"/>
      <c r="O19" s="791"/>
      <c r="P19" s="801"/>
      <c r="Q19" s="801"/>
      <c r="R19" s="801"/>
      <c r="S19" s="801"/>
    </row>
    <row r="20" spans="1:19" ht="15">
      <c r="A20" s="6"/>
      <c r="B20" s="801"/>
      <c r="C20" s="801"/>
      <c r="D20" s="801"/>
      <c r="E20" s="801"/>
      <c r="F20" s="801"/>
      <c r="G20" s="801"/>
      <c r="H20" s="791"/>
      <c r="I20" s="791"/>
      <c r="J20" s="791"/>
      <c r="K20" s="791"/>
      <c r="L20" s="102"/>
      <c r="M20" s="102"/>
      <c r="N20" s="791"/>
      <c r="O20" s="791"/>
      <c r="P20" s="801"/>
      <c r="Q20" s="801"/>
      <c r="R20" s="801"/>
      <c r="S20" s="801"/>
    </row>
    <row r="21" spans="1:19" ht="15.75">
      <c r="A21" s="3" t="s">
        <v>2290</v>
      </c>
      <c r="B21" s="4">
        <v>2009</v>
      </c>
      <c r="C21" s="4">
        <v>2010</v>
      </c>
      <c r="D21" s="4">
        <v>2011</v>
      </c>
      <c r="E21" s="4" t="s">
        <v>1185</v>
      </c>
      <c r="F21" s="4">
        <v>2012</v>
      </c>
      <c r="G21" s="4" t="s">
        <v>2325</v>
      </c>
      <c r="H21" s="84" t="s">
        <v>2913</v>
      </c>
      <c r="I21" s="84" t="s">
        <v>3553</v>
      </c>
      <c r="J21" s="84" t="s">
        <v>4165</v>
      </c>
      <c r="K21" s="84" t="s">
        <v>4674</v>
      </c>
      <c r="L21" s="84" t="s">
        <v>4675</v>
      </c>
      <c r="M21" s="84" t="s">
        <v>5846</v>
      </c>
      <c r="N21" s="84" t="s">
        <v>6494</v>
      </c>
      <c r="O21" s="106" t="s">
        <v>6914</v>
      </c>
      <c r="P21" s="801"/>
      <c r="Q21" s="801"/>
      <c r="R21" s="801"/>
      <c r="S21" s="801"/>
    </row>
    <row r="22" spans="1:19" ht="15">
      <c r="A22" s="6" t="s">
        <v>2285</v>
      </c>
      <c r="B22" s="977">
        <v>278576000</v>
      </c>
      <c r="C22" s="977">
        <v>291563116.40669501</v>
      </c>
      <c r="D22" s="977">
        <v>334076359.85600001</v>
      </c>
      <c r="E22" s="977">
        <v>146670130.67389622</v>
      </c>
      <c r="F22" s="977">
        <v>316842793.41394389</v>
      </c>
      <c r="G22" s="977" t="s">
        <v>2908</v>
      </c>
      <c r="H22" s="795">
        <v>342688653.2911914</v>
      </c>
      <c r="I22" s="805" t="s">
        <v>2908</v>
      </c>
      <c r="J22" s="795">
        <v>305069455.49993896</v>
      </c>
      <c r="K22" s="805" t="s">
        <v>2908</v>
      </c>
      <c r="L22" s="795">
        <v>308738767.68000001</v>
      </c>
      <c r="M22" s="805" t="s">
        <v>2908</v>
      </c>
      <c r="N22" s="795">
        <v>304874115.40000004</v>
      </c>
      <c r="O22" s="805" t="s">
        <v>2908</v>
      </c>
      <c r="P22" s="801"/>
      <c r="Q22" s="801"/>
      <c r="R22" s="801"/>
      <c r="S22" s="801"/>
    </row>
    <row r="23" spans="1:19" ht="15">
      <c r="A23" s="6" t="s">
        <v>2303</v>
      </c>
      <c r="B23" s="997">
        <v>213417073.59999999</v>
      </c>
      <c r="C23" s="997">
        <v>223366503.47916904</v>
      </c>
      <c r="D23" s="997">
        <v>255935899.28568161</v>
      </c>
      <c r="E23" s="997">
        <v>113610683.22</v>
      </c>
      <c r="F23" s="997">
        <v>246313587.59999999</v>
      </c>
      <c r="G23" s="997" t="s">
        <v>2908</v>
      </c>
      <c r="H23" s="998">
        <v>249374533</v>
      </c>
      <c r="I23" s="805" t="s">
        <v>2908</v>
      </c>
      <c r="J23" s="998">
        <v>249882391</v>
      </c>
      <c r="K23" s="805" t="s">
        <v>2908</v>
      </c>
      <c r="L23" s="998">
        <v>275659614</v>
      </c>
      <c r="M23" s="805" t="s">
        <v>2908</v>
      </c>
      <c r="N23" s="998">
        <v>287617090</v>
      </c>
      <c r="O23" s="805" t="s">
        <v>2908</v>
      </c>
      <c r="P23" s="801"/>
      <c r="Q23" s="801"/>
      <c r="R23" s="801"/>
      <c r="S23" s="801"/>
    </row>
    <row r="24" spans="1:19" ht="15">
      <c r="A24" s="6"/>
      <c r="B24" s="801"/>
      <c r="C24" s="801"/>
      <c r="D24" s="801"/>
      <c r="E24" s="801"/>
      <c r="F24" s="801"/>
      <c r="G24" s="801"/>
      <c r="H24" s="791"/>
      <c r="I24" s="791"/>
      <c r="J24" s="791"/>
      <c r="K24" s="791"/>
      <c r="L24" s="102"/>
      <c r="M24" s="102"/>
      <c r="N24" s="791"/>
      <c r="O24" s="791"/>
      <c r="P24" s="801"/>
      <c r="Q24" s="801"/>
      <c r="R24" s="801"/>
      <c r="S24" s="801"/>
    </row>
    <row r="25" spans="1:19" ht="15.75">
      <c r="A25" s="3" t="s">
        <v>59</v>
      </c>
      <c r="B25" s="4">
        <v>2009</v>
      </c>
      <c r="C25" s="4">
        <v>2010</v>
      </c>
      <c r="D25" s="4">
        <v>2011</v>
      </c>
      <c r="E25" s="4" t="s">
        <v>1185</v>
      </c>
      <c r="F25" s="4">
        <v>2012</v>
      </c>
      <c r="G25" s="4" t="s">
        <v>2325</v>
      </c>
      <c r="H25" s="84" t="s">
        <v>2913</v>
      </c>
      <c r="I25" s="84" t="s">
        <v>3553</v>
      </c>
      <c r="J25" s="84" t="s">
        <v>4165</v>
      </c>
      <c r="K25" s="84" t="s">
        <v>4674</v>
      </c>
      <c r="L25" s="84" t="s">
        <v>4675</v>
      </c>
      <c r="M25" s="84" t="s">
        <v>5846</v>
      </c>
      <c r="N25" s="84" t="s">
        <v>6494</v>
      </c>
      <c r="O25" s="106" t="s">
        <v>6914</v>
      </c>
      <c r="P25" s="801"/>
      <c r="Q25" s="801"/>
      <c r="R25" s="801"/>
      <c r="S25" s="801"/>
    </row>
    <row r="26" spans="1:19" ht="15">
      <c r="A26" s="6"/>
      <c r="B26" s="802">
        <v>27229874</v>
      </c>
      <c r="C26" s="802">
        <v>28178048</v>
      </c>
      <c r="D26" s="802">
        <v>30434937</v>
      </c>
      <c r="E26" s="802">
        <v>14402621</v>
      </c>
      <c r="F26" s="802">
        <v>30750760</v>
      </c>
      <c r="G26" s="802" t="s">
        <v>2908</v>
      </c>
      <c r="H26" s="802">
        <v>30799363</v>
      </c>
      <c r="I26" s="805" t="s">
        <v>2908</v>
      </c>
      <c r="J26" s="802">
        <v>30757595</v>
      </c>
      <c r="K26" s="805" t="s">
        <v>2908</v>
      </c>
      <c r="L26" s="802">
        <v>32951335</v>
      </c>
      <c r="M26" s="805" t="s">
        <v>2908</v>
      </c>
      <c r="N26" s="804">
        <v>34177932</v>
      </c>
      <c r="O26" s="804">
        <v>18060482</v>
      </c>
      <c r="P26" s="801"/>
      <c r="Q26" s="801"/>
      <c r="R26" s="801"/>
      <c r="S26" s="801"/>
    </row>
    <row r="27" spans="1:19" ht="15">
      <c r="A27" s="6"/>
      <c r="B27" s="801"/>
      <c r="C27" s="801"/>
      <c r="D27" s="801"/>
      <c r="E27" s="801"/>
      <c r="F27" s="801"/>
      <c r="G27" s="801"/>
      <c r="H27" s="791"/>
      <c r="I27" s="791"/>
      <c r="J27" s="791"/>
      <c r="K27" s="805"/>
      <c r="L27" s="791"/>
      <c r="M27" s="791"/>
      <c r="N27" s="791"/>
      <c r="O27" s="791"/>
      <c r="P27" s="801"/>
      <c r="Q27" s="801"/>
      <c r="R27" s="801"/>
      <c r="S27" s="801"/>
    </row>
    <row r="28" spans="1:19" ht="15">
      <c r="A28" s="6"/>
      <c r="B28" s="801"/>
      <c r="C28" s="801"/>
      <c r="D28" s="801"/>
      <c r="E28" s="801"/>
      <c r="F28" s="801"/>
      <c r="G28" s="801"/>
      <c r="H28" s="791"/>
      <c r="I28" s="791"/>
      <c r="J28" s="791"/>
      <c r="K28" s="791"/>
      <c r="L28" s="791"/>
      <c r="M28" s="791"/>
      <c r="N28" s="791"/>
      <c r="O28" s="791"/>
      <c r="P28" s="801"/>
      <c r="Q28" s="801"/>
      <c r="R28" s="801"/>
      <c r="S28" s="801"/>
    </row>
    <row r="29" spans="1:19" ht="15.75">
      <c r="A29" s="3" t="s">
        <v>60</v>
      </c>
      <c r="B29" s="4">
        <v>2009</v>
      </c>
      <c r="C29" s="4">
        <v>2010</v>
      </c>
      <c r="D29" s="4">
        <v>2011</v>
      </c>
      <c r="E29" s="4" t="s">
        <v>1185</v>
      </c>
      <c r="F29" s="4">
        <v>2012</v>
      </c>
      <c r="G29" s="4" t="s">
        <v>2325</v>
      </c>
      <c r="H29" s="84" t="s">
        <v>2913</v>
      </c>
      <c r="I29" s="84" t="s">
        <v>3553</v>
      </c>
      <c r="J29" s="84" t="s">
        <v>4165</v>
      </c>
      <c r="K29" s="84" t="s">
        <v>4674</v>
      </c>
      <c r="L29" s="84" t="s">
        <v>4675</v>
      </c>
      <c r="M29" s="84" t="s">
        <v>5846</v>
      </c>
      <c r="N29" s="84" t="s">
        <v>6494</v>
      </c>
      <c r="O29" s="106" t="s">
        <v>6914</v>
      </c>
      <c r="P29" s="801"/>
      <c r="Q29" s="801"/>
      <c r="R29" s="801"/>
      <c r="S29" s="801"/>
    </row>
    <row r="30" spans="1:19" ht="15.75">
      <c r="A30" s="7" t="s">
        <v>2284</v>
      </c>
      <c r="B30" s="136"/>
      <c r="C30" s="136"/>
      <c r="D30" s="136"/>
      <c r="E30" s="136"/>
      <c r="F30" s="137">
        <v>16778806</v>
      </c>
      <c r="G30" s="136">
        <v>0</v>
      </c>
      <c r="H30" s="137">
        <v>16840400</v>
      </c>
      <c r="I30" s="136">
        <v>0</v>
      </c>
      <c r="J30" s="137">
        <v>16829289</v>
      </c>
      <c r="K30" s="137">
        <v>16829289</v>
      </c>
      <c r="L30" s="137">
        <v>16900726</v>
      </c>
      <c r="M30" s="137" t="s">
        <v>1530</v>
      </c>
      <c r="N30" s="150">
        <v>16979120</v>
      </c>
      <c r="O30" s="137" t="s">
        <v>1530</v>
      </c>
      <c r="P30" s="2"/>
      <c r="Q30" s="2"/>
      <c r="R30" s="2"/>
      <c r="S30" s="2"/>
    </row>
    <row r="31" spans="1:19" ht="15">
      <c r="A31" s="6" t="s">
        <v>61</v>
      </c>
      <c r="B31" s="802">
        <v>0</v>
      </c>
      <c r="C31" s="805">
        <v>0.504</v>
      </c>
      <c r="D31" s="805">
        <v>0.45</v>
      </c>
      <c r="E31" s="805">
        <v>0.45</v>
      </c>
      <c r="F31" s="805">
        <v>0.51</v>
      </c>
      <c r="G31" s="805" t="s">
        <v>2908</v>
      </c>
      <c r="H31" s="805">
        <v>0.45</v>
      </c>
      <c r="I31" s="805" t="s">
        <v>2908</v>
      </c>
      <c r="J31" s="805">
        <v>0.495</v>
      </c>
      <c r="K31" s="805" t="s">
        <v>2908</v>
      </c>
      <c r="L31" s="110">
        <v>0.49</v>
      </c>
      <c r="M31" s="805" t="s">
        <v>2908</v>
      </c>
      <c r="N31" s="806">
        <v>0.49626281827125845</v>
      </c>
      <c r="O31" s="805" t="s">
        <v>2908</v>
      </c>
      <c r="P31" s="801"/>
      <c r="Q31" s="801"/>
      <c r="R31" s="801"/>
      <c r="S31" s="801"/>
    </row>
    <row r="32" spans="1:19" ht="15">
      <c r="A32" s="6" t="s">
        <v>62</v>
      </c>
      <c r="B32" s="802">
        <v>0</v>
      </c>
      <c r="C32" s="805">
        <v>0.496</v>
      </c>
      <c r="D32" s="805">
        <v>0.55000000000000004</v>
      </c>
      <c r="E32" s="805">
        <v>0.55000000000000004</v>
      </c>
      <c r="F32" s="805">
        <v>0.49</v>
      </c>
      <c r="G32" s="805" t="s">
        <v>2908</v>
      </c>
      <c r="H32" s="805">
        <v>0.55000000000000004</v>
      </c>
      <c r="I32" s="805" t="s">
        <v>2908</v>
      </c>
      <c r="J32" s="805">
        <v>0.505</v>
      </c>
      <c r="K32" s="805" t="s">
        <v>2908</v>
      </c>
      <c r="L32" s="110">
        <v>0.51</v>
      </c>
      <c r="M32" s="805" t="s">
        <v>2908</v>
      </c>
      <c r="N32" s="806">
        <v>0.50480297703390054</v>
      </c>
      <c r="O32" s="805" t="s">
        <v>2908</v>
      </c>
      <c r="P32" s="801"/>
      <c r="Q32" s="801"/>
      <c r="R32" s="801"/>
      <c r="S32" s="801"/>
    </row>
    <row r="33" spans="1:27" ht="15">
      <c r="A33" s="6" t="s">
        <v>92</v>
      </c>
      <c r="B33" s="802">
        <v>0</v>
      </c>
      <c r="C33" s="805">
        <v>8.8000000000000009E-2</v>
      </c>
      <c r="D33" s="805">
        <v>0.19</v>
      </c>
      <c r="E33" s="805">
        <v>0.19</v>
      </c>
      <c r="F33" s="805">
        <v>0.2</v>
      </c>
      <c r="G33" s="805" t="s">
        <v>2908</v>
      </c>
      <c r="H33" s="805">
        <v>7.0000000000000007E-2</v>
      </c>
      <c r="I33" s="805" t="s">
        <v>2908</v>
      </c>
      <c r="J33" s="805">
        <v>0.17</v>
      </c>
      <c r="K33" s="805" t="s">
        <v>2908</v>
      </c>
      <c r="L33" s="119">
        <v>0.17</v>
      </c>
      <c r="M33" s="805" t="s">
        <v>2908</v>
      </c>
      <c r="N33" s="806">
        <v>0.1648950004476086</v>
      </c>
      <c r="O33" s="805" t="s">
        <v>2908</v>
      </c>
      <c r="P33" s="801"/>
      <c r="Q33" s="801"/>
      <c r="R33" s="801"/>
      <c r="S33" s="801"/>
    </row>
    <row r="34" spans="1:27" ht="15">
      <c r="A34" s="6" t="s">
        <v>93</v>
      </c>
      <c r="B34" s="802">
        <v>0</v>
      </c>
      <c r="C34" s="805">
        <v>8.900000000000001E-2</v>
      </c>
      <c r="D34" s="805">
        <v>0.08</v>
      </c>
      <c r="E34" s="805">
        <v>0.08</v>
      </c>
      <c r="F34" s="805">
        <v>0.08</v>
      </c>
      <c r="G34" s="805" t="s">
        <v>2908</v>
      </c>
      <c r="H34" s="843">
        <v>0.09</v>
      </c>
      <c r="I34" s="805" t="s">
        <v>2908</v>
      </c>
      <c r="J34" s="805">
        <v>0.04</v>
      </c>
      <c r="K34" s="805" t="s">
        <v>2908</v>
      </c>
      <c r="L34" s="119">
        <v>0.04</v>
      </c>
      <c r="M34" s="805" t="s">
        <v>2908</v>
      </c>
      <c r="N34" s="806">
        <v>3.6327501071904786E-2</v>
      </c>
      <c r="O34" s="805" t="s">
        <v>2908</v>
      </c>
      <c r="P34" s="801"/>
      <c r="Q34" s="801"/>
      <c r="R34" s="801"/>
      <c r="S34" s="801"/>
    </row>
    <row r="35" spans="1:27" ht="15">
      <c r="A35" s="6" t="s">
        <v>63</v>
      </c>
      <c r="B35" s="802">
        <v>0</v>
      </c>
      <c r="C35" s="805">
        <v>8.4000000000000005E-2</v>
      </c>
      <c r="D35" s="805">
        <v>0.34</v>
      </c>
      <c r="E35" s="805">
        <v>0.34</v>
      </c>
      <c r="F35" s="805">
        <v>0.39</v>
      </c>
      <c r="G35" s="805" t="s">
        <v>2908</v>
      </c>
      <c r="H35" s="843">
        <v>0.33</v>
      </c>
      <c r="I35" s="805" t="s">
        <v>2908</v>
      </c>
      <c r="J35" s="805">
        <v>0.21</v>
      </c>
      <c r="K35" s="805" t="s">
        <v>2908</v>
      </c>
      <c r="L35" s="119">
        <v>0.21</v>
      </c>
      <c r="M35" s="805" t="s">
        <v>2908</v>
      </c>
      <c r="N35" s="806">
        <v>0.20944589590037646</v>
      </c>
      <c r="O35" s="805" t="s">
        <v>2908</v>
      </c>
      <c r="P35" s="801"/>
      <c r="Q35" s="801"/>
      <c r="R35" s="801"/>
      <c r="S35" s="801"/>
    </row>
    <row r="36" spans="1:27" ht="15">
      <c r="A36" s="6" t="s">
        <v>64</v>
      </c>
      <c r="B36" s="802">
        <v>0</v>
      </c>
      <c r="C36" s="805">
        <v>0.71</v>
      </c>
      <c r="D36" s="805">
        <v>0.16</v>
      </c>
      <c r="E36" s="805">
        <v>0.16</v>
      </c>
      <c r="F36" s="805">
        <v>0.17</v>
      </c>
      <c r="G36" s="805" t="s">
        <v>2908</v>
      </c>
      <c r="H36" s="843">
        <v>0.19</v>
      </c>
      <c r="I36" s="805" t="s">
        <v>2908</v>
      </c>
      <c r="J36" s="805">
        <v>0.21</v>
      </c>
      <c r="K36" s="805" t="s">
        <v>2908</v>
      </c>
      <c r="L36" s="119">
        <v>0.21</v>
      </c>
      <c r="M36" s="805" t="s">
        <v>2908</v>
      </c>
      <c r="N36" s="806">
        <v>0.20119646954612488</v>
      </c>
      <c r="O36" s="805" t="s">
        <v>2908</v>
      </c>
      <c r="P36" s="801"/>
      <c r="Q36" s="801"/>
      <c r="R36" s="801"/>
      <c r="S36" s="801"/>
    </row>
    <row r="37" spans="1:27" ht="15">
      <c r="A37" s="6" t="s">
        <v>703</v>
      </c>
      <c r="B37" s="802">
        <v>0</v>
      </c>
      <c r="C37" s="805">
        <v>3.7000000000000005E-2</v>
      </c>
      <c r="D37" s="805">
        <v>0.21</v>
      </c>
      <c r="E37" s="805">
        <v>0.21</v>
      </c>
      <c r="F37" s="805">
        <v>0.16</v>
      </c>
      <c r="G37" s="805" t="s">
        <v>2908</v>
      </c>
      <c r="H37" s="843">
        <v>0.32</v>
      </c>
      <c r="I37" s="805" t="s">
        <v>2908</v>
      </c>
      <c r="J37" s="805">
        <v>0.37</v>
      </c>
      <c r="K37" s="805" t="s">
        <v>2908</v>
      </c>
      <c r="L37" s="119">
        <v>0.37</v>
      </c>
      <c r="M37" s="805" t="s">
        <v>2908</v>
      </c>
      <c r="N37" s="806">
        <v>0.38813513303398528</v>
      </c>
      <c r="O37" s="805" t="s">
        <v>2908</v>
      </c>
      <c r="P37" s="801"/>
      <c r="Q37" s="801"/>
      <c r="R37" s="801"/>
      <c r="S37" s="801"/>
    </row>
    <row r="38" spans="1:27" ht="15">
      <c r="A38" s="6"/>
      <c r="B38" s="801"/>
      <c r="C38" s="801"/>
      <c r="D38" s="801"/>
      <c r="E38" s="801"/>
      <c r="F38" s="801"/>
      <c r="G38" s="801"/>
      <c r="H38" s="791"/>
      <c r="I38" s="791"/>
      <c r="J38" s="791"/>
      <c r="K38" s="791"/>
      <c r="L38" s="791"/>
      <c r="M38" s="791"/>
      <c r="N38" s="791"/>
      <c r="O38" s="791"/>
      <c r="P38" s="801"/>
      <c r="Q38" s="801"/>
      <c r="R38" s="801"/>
      <c r="S38" s="801"/>
    </row>
    <row r="39" spans="1:27" ht="31.5">
      <c r="A39" s="3" t="s">
        <v>67</v>
      </c>
      <c r="B39" s="4">
        <v>2009</v>
      </c>
      <c r="C39" s="4">
        <v>2010</v>
      </c>
      <c r="D39" s="4">
        <v>2011</v>
      </c>
      <c r="E39" s="4" t="s">
        <v>1185</v>
      </c>
      <c r="F39" s="4">
        <v>2012</v>
      </c>
      <c r="G39" s="4" t="s">
        <v>2325</v>
      </c>
      <c r="H39" s="84" t="s">
        <v>2913</v>
      </c>
      <c r="I39" s="84" t="s">
        <v>3553</v>
      </c>
      <c r="J39" s="84" t="s">
        <v>4165</v>
      </c>
      <c r="K39" s="84" t="s">
        <v>4674</v>
      </c>
      <c r="L39" s="84" t="s">
        <v>4675</v>
      </c>
      <c r="M39" s="84" t="s">
        <v>5846</v>
      </c>
      <c r="N39" s="84" t="s">
        <v>6494</v>
      </c>
      <c r="O39" s="106" t="s">
        <v>6914</v>
      </c>
      <c r="P39" s="801"/>
      <c r="Q39" s="801"/>
      <c r="R39" s="801"/>
      <c r="S39" s="801"/>
    </row>
    <row r="40" spans="1:27" ht="30">
      <c r="A40" s="6"/>
      <c r="B40" s="802">
        <v>0</v>
      </c>
      <c r="C40" s="981" t="s">
        <v>121</v>
      </c>
      <c r="D40" s="981" t="s">
        <v>725</v>
      </c>
      <c r="E40" s="981" t="s">
        <v>725</v>
      </c>
      <c r="F40" s="981" t="s">
        <v>725</v>
      </c>
      <c r="G40" s="801" t="s">
        <v>2908</v>
      </c>
      <c r="H40" s="981" t="s">
        <v>121</v>
      </c>
      <c r="I40" s="805" t="s">
        <v>2908</v>
      </c>
      <c r="J40" s="805" t="s">
        <v>121</v>
      </c>
      <c r="K40" s="805" t="s">
        <v>2908</v>
      </c>
      <c r="L40" s="102" t="s">
        <v>121</v>
      </c>
      <c r="M40" s="805" t="s">
        <v>2908</v>
      </c>
      <c r="N40" s="791" t="str">
        <f>[53]Questionnaire!B96</f>
        <v>Less than 5 times per year</v>
      </c>
      <c r="O40" s="805" t="s">
        <v>2908</v>
      </c>
      <c r="P40" s="801"/>
      <c r="Q40" s="801"/>
      <c r="R40" s="801"/>
      <c r="S40" s="801"/>
    </row>
    <row r="41" spans="1:27" ht="15">
      <c r="A41" s="6"/>
      <c r="B41" s="801"/>
      <c r="C41" s="801"/>
      <c r="D41" s="801"/>
      <c r="E41" s="801"/>
      <c r="F41" s="801"/>
      <c r="G41" s="801"/>
      <c r="H41" s="791"/>
      <c r="I41" s="791"/>
      <c r="J41" s="791"/>
      <c r="K41" s="791"/>
      <c r="L41" s="791"/>
      <c r="M41" s="791"/>
      <c r="N41" s="791"/>
      <c r="O41" s="791"/>
      <c r="P41" s="801"/>
      <c r="Q41" s="801"/>
      <c r="R41" s="801"/>
      <c r="S41" s="801"/>
    </row>
    <row r="42" spans="1:27" ht="15">
      <c r="A42" s="6"/>
      <c r="B42" s="801"/>
      <c r="C42" s="801"/>
      <c r="D42" s="801"/>
      <c r="E42" s="801"/>
      <c r="F42" s="801"/>
      <c r="G42" s="801"/>
      <c r="H42" s="791"/>
      <c r="I42" s="791"/>
      <c r="J42" s="791"/>
      <c r="K42" s="791"/>
      <c r="L42" s="791"/>
      <c r="M42" s="791"/>
      <c r="N42" s="791"/>
      <c r="O42" s="791"/>
      <c r="P42" s="801"/>
      <c r="Q42" s="801"/>
      <c r="R42" s="801"/>
      <c r="S42" s="801"/>
    </row>
    <row r="43" spans="1:27" ht="15.75">
      <c r="A43" s="3" t="s">
        <v>94</v>
      </c>
      <c r="B43" s="4">
        <v>2009</v>
      </c>
      <c r="C43" s="4">
        <v>2010</v>
      </c>
      <c r="D43" s="4">
        <v>2011</v>
      </c>
      <c r="E43" s="4" t="s">
        <v>1185</v>
      </c>
      <c r="F43" s="4">
        <v>2012</v>
      </c>
      <c r="G43" s="4" t="s">
        <v>2325</v>
      </c>
      <c r="H43" s="84" t="s">
        <v>2913</v>
      </c>
      <c r="I43" s="84" t="s">
        <v>3553</v>
      </c>
      <c r="J43" s="84" t="s">
        <v>4165</v>
      </c>
      <c r="K43" s="84" t="s">
        <v>4674</v>
      </c>
      <c r="L43" s="84" t="s">
        <v>4675</v>
      </c>
      <c r="M43" s="84" t="s">
        <v>5846</v>
      </c>
      <c r="N43" s="84" t="s">
        <v>6494</v>
      </c>
      <c r="O43" s="106" t="s">
        <v>6914</v>
      </c>
      <c r="P43" s="801"/>
      <c r="Q43" s="801"/>
      <c r="R43" s="801"/>
      <c r="S43" s="801"/>
    </row>
    <row r="44" spans="1:27" ht="30">
      <c r="A44" s="6" t="s">
        <v>66</v>
      </c>
      <c r="B44" s="802">
        <v>0</v>
      </c>
      <c r="C44" s="805">
        <v>3.0000000000000001E-3</v>
      </c>
      <c r="D44" s="805">
        <v>2E-3</v>
      </c>
      <c r="E44" s="805">
        <v>2E-3</v>
      </c>
      <c r="F44" s="805">
        <v>2E-3</v>
      </c>
      <c r="G44" s="805" t="s">
        <v>2908</v>
      </c>
      <c r="H44" s="843">
        <v>2.5000000000000001E-3</v>
      </c>
      <c r="I44" s="805" t="s">
        <v>2908</v>
      </c>
      <c r="J44" s="843">
        <v>4.4999999999999997E-3</v>
      </c>
      <c r="K44" s="805" t="s">
        <v>2908</v>
      </c>
      <c r="L44" s="54">
        <v>7.4999999999999997E-3</v>
      </c>
      <c r="M44" s="805" t="s">
        <v>2908</v>
      </c>
      <c r="N44" s="54">
        <v>7.4999999999999997E-3</v>
      </c>
      <c r="O44" s="54">
        <v>3.0000000000000001E-3</v>
      </c>
      <c r="P44" s="801"/>
      <c r="Q44" s="801"/>
      <c r="R44" s="801"/>
      <c r="S44" s="801"/>
    </row>
    <row r="45" spans="1:27" ht="15">
      <c r="A45" s="810"/>
      <c r="B45" s="793"/>
      <c r="C45" s="793"/>
      <c r="D45" s="793"/>
      <c r="E45" s="793"/>
      <c r="F45" s="793"/>
      <c r="G45" s="793"/>
      <c r="H45" s="792"/>
      <c r="I45" s="792"/>
      <c r="J45" s="792"/>
      <c r="K45" s="792"/>
      <c r="L45" s="791"/>
      <c r="M45" s="791"/>
      <c r="N45" s="791"/>
      <c r="O45" s="791"/>
      <c r="P45" s="801"/>
      <c r="Q45" s="801"/>
      <c r="R45" s="801"/>
      <c r="S45" s="801"/>
    </row>
    <row r="46" spans="1:27" ht="15">
      <c r="A46" s="810"/>
      <c r="B46" s="801"/>
      <c r="C46" s="801"/>
      <c r="D46" s="801"/>
      <c r="E46" s="801"/>
      <c r="F46" s="801"/>
      <c r="G46" s="801"/>
      <c r="H46" s="791"/>
      <c r="I46" s="791"/>
      <c r="J46" s="791"/>
      <c r="K46" s="791"/>
      <c r="L46" s="791"/>
      <c r="M46" s="791"/>
      <c r="N46" s="791"/>
      <c r="O46" s="791"/>
      <c r="P46" s="801"/>
      <c r="Q46" s="801"/>
      <c r="R46" s="801"/>
      <c r="S46" s="801"/>
    </row>
    <row r="47" spans="1:27" ht="15">
      <c r="A47" s="810"/>
      <c r="B47" s="801"/>
      <c r="C47" s="801"/>
      <c r="D47" s="801"/>
      <c r="E47" s="801"/>
      <c r="F47" s="801"/>
      <c r="G47" s="801"/>
      <c r="H47" s="791"/>
      <c r="I47" s="791"/>
      <c r="J47" s="791"/>
      <c r="K47" s="791"/>
      <c r="L47" s="791"/>
      <c r="M47" s="791"/>
      <c r="N47" s="791"/>
      <c r="O47" s="791"/>
      <c r="P47" s="801"/>
      <c r="Q47" s="801"/>
      <c r="R47" s="801"/>
      <c r="S47" s="801"/>
    </row>
    <row r="48" spans="1:27" ht="47.25">
      <c r="A48" s="3" t="s">
        <v>2288</v>
      </c>
      <c r="B48" s="4">
        <v>2009</v>
      </c>
      <c r="C48" s="4">
        <v>2010</v>
      </c>
      <c r="D48" s="4">
        <v>2011</v>
      </c>
      <c r="E48" s="4" t="s">
        <v>2933</v>
      </c>
      <c r="F48" s="4" t="s">
        <v>2915</v>
      </c>
      <c r="G48" s="4" t="s">
        <v>2934</v>
      </c>
      <c r="H48" s="84" t="s">
        <v>2917</v>
      </c>
      <c r="I48" s="84" t="s">
        <v>2935</v>
      </c>
      <c r="J48" s="84" t="s">
        <v>2919</v>
      </c>
      <c r="K48" s="84" t="s">
        <v>2936</v>
      </c>
      <c r="L48" s="84" t="s">
        <v>2921</v>
      </c>
      <c r="M48" s="84" t="s">
        <v>3572</v>
      </c>
      <c r="N48" s="84" t="s">
        <v>3556</v>
      </c>
      <c r="O48" s="84" t="s">
        <v>4197</v>
      </c>
      <c r="P48" s="84" t="s">
        <v>4168</v>
      </c>
      <c r="Q48" s="905" t="s">
        <v>5188</v>
      </c>
      <c r="R48" s="906" t="s">
        <v>5169</v>
      </c>
      <c r="S48" s="905" t="s">
        <v>5386</v>
      </c>
      <c r="T48" s="84" t="s">
        <v>5218</v>
      </c>
      <c r="U48" s="905" t="s">
        <v>5849</v>
      </c>
      <c r="V48" s="906" t="s">
        <v>5850</v>
      </c>
      <c r="W48" s="381" t="s">
        <v>2288</v>
      </c>
      <c r="X48" s="905" t="s">
        <v>6510</v>
      </c>
      <c r="Y48" s="906" t="s">
        <v>6508</v>
      </c>
      <c r="Z48" s="106" t="s">
        <v>7052</v>
      </c>
      <c r="AA48" s="106" t="s">
        <v>6919</v>
      </c>
    </row>
    <row r="49" spans="1:27" ht="15.75">
      <c r="A49" s="6" t="s">
        <v>46</v>
      </c>
      <c r="B49" s="812">
        <v>0</v>
      </c>
      <c r="C49" s="812">
        <v>288618.08797749999</v>
      </c>
      <c r="D49" s="812">
        <v>139175.94960000002</v>
      </c>
      <c r="E49" s="997">
        <v>29905</v>
      </c>
      <c r="F49" s="812">
        <v>38607.022979602378</v>
      </c>
      <c r="G49" s="997">
        <v>31214</v>
      </c>
      <c r="H49" s="814">
        <v>40151.788011319783</v>
      </c>
      <c r="I49" s="998">
        <v>1412</v>
      </c>
      <c r="J49" s="814">
        <v>1895.5564505302725</v>
      </c>
      <c r="K49" s="998">
        <v>3209</v>
      </c>
      <c r="L49" s="814">
        <v>4409.7842517520958</v>
      </c>
      <c r="M49" s="998">
        <v>8730</v>
      </c>
      <c r="N49" s="814">
        <v>11918.088737201364</v>
      </c>
      <c r="O49" s="998">
        <v>28270</v>
      </c>
      <c r="P49" s="999">
        <v>34513.490416310582</v>
      </c>
      <c r="Q49" s="1000">
        <v>0</v>
      </c>
      <c r="R49" s="814">
        <v>0</v>
      </c>
      <c r="S49" s="998">
        <v>6051</v>
      </c>
      <c r="T49" s="999">
        <v>6777.1200000000008</v>
      </c>
      <c r="U49" s="1000">
        <v>2491</v>
      </c>
      <c r="V49" s="814">
        <v>2740.1000000000004</v>
      </c>
      <c r="W49" s="370" t="s">
        <v>6496</v>
      </c>
      <c r="X49" s="998">
        <v>89643</v>
      </c>
      <c r="Y49" s="814">
        <v>95021.58</v>
      </c>
      <c r="Z49" s="998">
        <v>3802</v>
      </c>
      <c r="AA49" s="814">
        <v>4486.3599999999997</v>
      </c>
    </row>
    <row r="50" spans="1:27" ht="15.75">
      <c r="A50" s="6" t="s">
        <v>47</v>
      </c>
      <c r="B50" s="812">
        <v>0</v>
      </c>
      <c r="C50" s="812">
        <v>0</v>
      </c>
      <c r="D50" s="812">
        <v>46474.1348</v>
      </c>
      <c r="E50" s="997">
        <v>52393</v>
      </c>
      <c r="F50" s="812">
        <v>67638.781306480771</v>
      </c>
      <c r="G50" s="997">
        <v>56940</v>
      </c>
      <c r="H50" s="814">
        <v>73244.147157190644</v>
      </c>
      <c r="I50" s="998">
        <v>28645</v>
      </c>
      <c r="J50" s="814">
        <v>38454.826151161229</v>
      </c>
      <c r="K50" s="998">
        <v>58270</v>
      </c>
      <c r="L50" s="814">
        <v>80074.2064037378</v>
      </c>
      <c r="M50" s="998">
        <v>22900</v>
      </c>
      <c r="N50" s="814">
        <v>31262.798634812287</v>
      </c>
      <c r="O50" s="998">
        <v>19640</v>
      </c>
      <c r="P50" s="999">
        <v>23977.536320351603</v>
      </c>
      <c r="Q50" s="1000">
        <v>2875</v>
      </c>
      <c r="R50" s="814">
        <v>3207</v>
      </c>
      <c r="S50" s="998">
        <v>6725</v>
      </c>
      <c r="T50" s="999">
        <v>7532.0000000000009</v>
      </c>
      <c r="U50" s="1000">
        <v>20530</v>
      </c>
      <c r="V50" s="814">
        <v>22583.000000000004</v>
      </c>
      <c r="W50" s="370" t="s">
        <v>6497</v>
      </c>
      <c r="X50" s="998">
        <v>0</v>
      </c>
      <c r="Y50" s="814">
        <v>0</v>
      </c>
      <c r="Z50" s="998">
        <v>0</v>
      </c>
      <c r="AA50" s="814">
        <v>0</v>
      </c>
    </row>
    <row r="51" spans="1:27" ht="15.75">
      <c r="A51" s="6" t="s">
        <v>48</v>
      </c>
      <c r="B51" s="812">
        <v>0</v>
      </c>
      <c r="C51" s="812">
        <v>0</v>
      </c>
      <c r="D51" s="812">
        <v>0</v>
      </c>
      <c r="E51" s="997">
        <v>0</v>
      </c>
      <c r="F51" s="812">
        <v>0</v>
      </c>
      <c r="G51" s="997">
        <v>0</v>
      </c>
      <c r="H51" s="814">
        <v>0</v>
      </c>
      <c r="I51" s="998">
        <v>0</v>
      </c>
      <c r="J51" s="814">
        <v>0</v>
      </c>
      <c r="K51" s="998">
        <v>0</v>
      </c>
      <c r="L51" s="814">
        <v>0</v>
      </c>
      <c r="M51" s="998">
        <v>5712</v>
      </c>
      <c r="N51" s="814">
        <v>7797.952218430034</v>
      </c>
      <c r="O51" s="998">
        <v>17230</v>
      </c>
      <c r="P51" s="999">
        <v>21035.282627273835</v>
      </c>
      <c r="Q51" s="1000">
        <v>0</v>
      </c>
      <c r="R51" s="814">
        <v>0</v>
      </c>
      <c r="S51" s="998">
        <v>0</v>
      </c>
      <c r="T51" s="999">
        <v>0</v>
      </c>
      <c r="U51" s="1000"/>
      <c r="V51" s="814"/>
      <c r="W51" s="370" t="s">
        <v>6498</v>
      </c>
      <c r="X51" s="998">
        <v>0</v>
      </c>
      <c r="Y51" s="814">
        <v>0</v>
      </c>
      <c r="Z51" s="998">
        <v>1608</v>
      </c>
      <c r="AA51" s="814">
        <v>1897.4399999999998</v>
      </c>
    </row>
    <row r="52" spans="1:27" ht="15.75">
      <c r="A52" s="6" t="s">
        <v>50</v>
      </c>
      <c r="B52" s="812">
        <v>0</v>
      </c>
      <c r="C52" s="812">
        <v>0</v>
      </c>
      <c r="D52" s="812">
        <v>98515.084800000011</v>
      </c>
      <c r="E52" s="997">
        <v>53325</v>
      </c>
      <c r="F52" s="812">
        <v>68841.982958946552</v>
      </c>
      <c r="G52" s="997">
        <v>0</v>
      </c>
      <c r="H52" s="814">
        <v>0</v>
      </c>
      <c r="I52" s="998">
        <v>13450</v>
      </c>
      <c r="J52" s="814">
        <v>18056.11491475366</v>
      </c>
      <c r="K52" s="998">
        <v>14620</v>
      </c>
      <c r="L52" s="814">
        <v>20090.696715679536</v>
      </c>
      <c r="M52" s="998">
        <v>2860</v>
      </c>
      <c r="N52" s="814">
        <v>3904.4368600682592</v>
      </c>
      <c r="O52" s="998">
        <v>8610</v>
      </c>
      <c r="P52" s="999">
        <v>10511.537052862897</v>
      </c>
      <c r="Q52" s="1000">
        <v>22945</v>
      </c>
      <c r="R52" s="814">
        <v>25599</v>
      </c>
      <c r="S52" s="998">
        <v>22945</v>
      </c>
      <c r="T52" s="999">
        <v>25698.400000000001</v>
      </c>
      <c r="U52" s="1000">
        <v>580</v>
      </c>
      <c r="V52" s="814">
        <v>638</v>
      </c>
      <c r="W52" s="370" t="s">
        <v>6499</v>
      </c>
      <c r="X52" s="998">
        <v>311257</v>
      </c>
      <c r="Y52" s="814">
        <v>329932.42000000004</v>
      </c>
      <c r="Z52" s="998">
        <v>97811.4</v>
      </c>
      <c r="AA52" s="814">
        <v>115417.45199999999</v>
      </c>
    </row>
    <row r="53" spans="1:27" ht="15.75">
      <c r="A53" s="6" t="s">
        <v>51</v>
      </c>
      <c r="B53" s="812">
        <v>0</v>
      </c>
      <c r="C53" s="812">
        <v>0</v>
      </c>
      <c r="D53" s="812">
        <v>0</v>
      </c>
      <c r="E53" s="997">
        <v>0</v>
      </c>
      <c r="F53" s="812">
        <v>0</v>
      </c>
      <c r="G53" s="997">
        <v>119017</v>
      </c>
      <c r="H53" s="814">
        <v>153096.21816310781</v>
      </c>
      <c r="I53" s="998">
        <v>0</v>
      </c>
      <c r="J53" s="814">
        <v>0</v>
      </c>
      <c r="K53" s="998">
        <v>0</v>
      </c>
      <c r="L53" s="814">
        <v>0</v>
      </c>
      <c r="M53" s="998">
        <v>0</v>
      </c>
      <c r="N53" s="814">
        <v>0</v>
      </c>
      <c r="O53" s="998">
        <v>0</v>
      </c>
      <c r="P53" s="999">
        <v>0</v>
      </c>
      <c r="Q53" s="1000">
        <v>0</v>
      </c>
      <c r="R53" s="814">
        <v>0</v>
      </c>
      <c r="S53" s="998">
        <v>0</v>
      </c>
      <c r="T53" s="999">
        <v>0</v>
      </c>
      <c r="U53" s="1000"/>
      <c r="V53" s="814"/>
      <c r="W53" s="370" t="s">
        <v>6500</v>
      </c>
      <c r="X53" s="998">
        <v>69049</v>
      </c>
      <c r="Y53" s="814">
        <v>73191.94</v>
      </c>
      <c r="Z53" s="998">
        <v>24452.85</v>
      </c>
      <c r="AA53" s="814">
        <v>28854.362999999998</v>
      </c>
    </row>
    <row r="54" spans="1:27" ht="15.75">
      <c r="A54" s="6" t="s">
        <v>5210</v>
      </c>
      <c r="B54" s="812"/>
      <c r="C54" s="812"/>
      <c r="D54" s="812"/>
      <c r="E54" s="997"/>
      <c r="F54" s="812"/>
      <c r="G54" s="997"/>
      <c r="H54" s="814"/>
      <c r="I54" s="998"/>
      <c r="J54" s="814"/>
      <c r="K54" s="998"/>
      <c r="L54" s="814"/>
      <c r="M54" s="998"/>
      <c r="N54" s="814"/>
      <c r="O54" s="998"/>
      <c r="P54" s="999"/>
      <c r="Q54" s="1000"/>
      <c r="R54" s="814"/>
      <c r="S54" s="998">
        <v>0</v>
      </c>
      <c r="T54" s="999">
        <v>0</v>
      </c>
      <c r="U54" s="1000"/>
      <c r="V54" s="814"/>
      <c r="W54" s="370" t="s">
        <v>6501</v>
      </c>
      <c r="X54" s="998">
        <v>80000</v>
      </c>
      <c r="Y54" s="814">
        <v>84800</v>
      </c>
      <c r="Z54" s="998">
        <v>41000</v>
      </c>
      <c r="AA54" s="814">
        <v>48380</v>
      </c>
    </row>
    <row r="55" spans="1:27" ht="15.75">
      <c r="A55" s="6" t="s">
        <v>5211</v>
      </c>
      <c r="B55" s="812"/>
      <c r="C55" s="812"/>
      <c r="D55" s="812"/>
      <c r="E55" s="997"/>
      <c r="F55" s="812"/>
      <c r="G55" s="997"/>
      <c r="H55" s="814"/>
      <c r="I55" s="998"/>
      <c r="J55" s="814"/>
      <c r="K55" s="998"/>
      <c r="L55" s="814"/>
      <c r="M55" s="998"/>
      <c r="N55" s="814"/>
      <c r="O55" s="998"/>
      <c r="P55" s="999"/>
      <c r="Q55" s="1000"/>
      <c r="R55" s="814"/>
      <c r="S55" s="998">
        <v>267111.88</v>
      </c>
      <c r="T55" s="999">
        <v>299165.30560000002</v>
      </c>
      <c r="U55" s="1000">
        <v>83500</v>
      </c>
      <c r="V55" s="814">
        <v>91850.000000000015</v>
      </c>
      <c r="W55" s="370"/>
      <c r="X55" s="998"/>
      <c r="Y55" s="814"/>
      <c r="Z55" s="998"/>
      <c r="AA55" s="814"/>
    </row>
    <row r="56" spans="1:27" ht="15.75">
      <c r="A56" s="6" t="s">
        <v>49</v>
      </c>
      <c r="B56" s="812">
        <v>0</v>
      </c>
      <c r="C56" s="812">
        <v>113938.02368500001</v>
      </c>
      <c r="D56" s="812">
        <v>0</v>
      </c>
      <c r="E56" s="997">
        <v>0</v>
      </c>
      <c r="F56" s="812">
        <v>0</v>
      </c>
      <c r="G56" s="997">
        <v>44190</v>
      </c>
      <c r="H56" s="814">
        <v>56843.32390018009</v>
      </c>
      <c r="I56" s="998">
        <v>66288</v>
      </c>
      <c r="J56" s="814">
        <v>88989.126057188885</v>
      </c>
      <c r="K56" s="998">
        <v>115072</v>
      </c>
      <c r="L56" s="814">
        <v>158131.09797993678</v>
      </c>
      <c r="M56" s="998">
        <v>42701</v>
      </c>
      <c r="N56" s="814">
        <v>58294.880546075081</v>
      </c>
      <c r="O56" s="998">
        <v>97200</v>
      </c>
      <c r="P56" s="999">
        <v>118666.82944695397</v>
      </c>
      <c r="Q56" s="1000">
        <v>40000</v>
      </c>
      <c r="R56" s="814">
        <v>44626</v>
      </c>
      <c r="S56" s="998">
        <v>109000</v>
      </c>
      <c r="T56" s="999">
        <v>122080.00000000001</v>
      </c>
      <c r="U56" s="1000">
        <v>6900</v>
      </c>
      <c r="V56" s="814">
        <v>7590.0000000000009</v>
      </c>
      <c r="W56" s="370"/>
      <c r="X56" s="998"/>
      <c r="Y56" s="814"/>
      <c r="Z56" s="998"/>
      <c r="AA56" s="814"/>
    </row>
    <row r="57" spans="1:27" ht="15.75">
      <c r="A57" s="6" t="s">
        <v>479</v>
      </c>
      <c r="B57" s="812">
        <v>0</v>
      </c>
      <c r="C57" s="812">
        <v>0</v>
      </c>
      <c r="D57" s="812">
        <v>284165.1692</v>
      </c>
      <c r="E57" s="997">
        <v>135623</v>
      </c>
      <c r="F57" s="812">
        <v>175087.7872450297</v>
      </c>
      <c r="G57" s="997">
        <v>251361</v>
      </c>
      <c r="H57" s="814">
        <v>323335.47723179829</v>
      </c>
      <c r="I57" s="998">
        <v>109795</v>
      </c>
      <c r="J57" s="814">
        <v>147395.62357363405</v>
      </c>
      <c r="K57" s="998">
        <v>191171</v>
      </c>
      <c r="L57" s="814">
        <v>262705.7853511062</v>
      </c>
      <c r="M57" s="998">
        <v>82903</v>
      </c>
      <c r="N57" s="814">
        <v>113178.15699658703</v>
      </c>
      <c r="O57" s="998">
        <v>170950</v>
      </c>
      <c r="P57" s="999">
        <v>208704.6758637529</v>
      </c>
      <c r="Q57" s="1000">
        <v>65820</v>
      </c>
      <c r="R57" s="814">
        <v>73432</v>
      </c>
      <c r="S57" s="998">
        <v>411832.88</v>
      </c>
      <c r="T57" s="999">
        <v>461252.82560000004</v>
      </c>
      <c r="U57" s="1000">
        <v>114001</v>
      </c>
      <c r="V57" s="814">
        <v>125401.10000000002</v>
      </c>
      <c r="W57" s="370" t="s">
        <v>479</v>
      </c>
      <c r="X57" s="998">
        <f>SUM(X49:X54)</f>
        <v>549949</v>
      </c>
      <c r="Y57" s="814">
        <f>SUM(Y49:Y54)</f>
        <v>582945.94000000006</v>
      </c>
      <c r="Z57" s="998">
        <v>168674.25</v>
      </c>
      <c r="AA57" s="814">
        <v>199035.61499999999</v>
      </c>
    </row>
    <row r="58" spans="1:27" ht="15">
      <c r="A58" s="810"/>
      <c r="B58" s="848"/>
      <c r="C58" s="793"/>
      <c r="D58" s="793"/>
      <c r="E58" s="793"/>
      <c r="F58" s="793"/>
      <c r="G58" s="793"/>
      <c r="H58" s="792"/>
      <c r="I58" s="792"/>
      <c r="J58" s="792"/>
      <c r="K58" s="792"/>
      <c r="L58" s="791"/>
      <c r="M58" s="791"/>
      <c r="N58" s="791"/>
      <c r="O58" s="791"/>
      <c r="P58" s="801"/>
      <c r="Q58" s="801"/>
      <c r="R58" s="801"/>
      <c r="S58" s="801"/>
      <c r="T58"/>
    </row>
    <row r="59" spans="1:27" ht="15.75">
      <c r="A59" s="3"/>
      <c r="B59" s="1469">
        <v>2010</v>
      </c>
      <c r="C59" s="1469"/>
      <c r="D59" s="1469">
        <v>2011</v>
      </c>
      <c r="E59" s="1469"/>
      <c r="F59" s="1469" t="s">
        <v>1185</v>
      </c>
      <c r="G59" s="1469"/>
      <c r="H59" s="1460">
        <v>2012</v>
      </c>
      <c r="I59" s="1460"/>
      <c r="J59" s="1460" t="s">
        <v>2325</v>
      </c>
      <c r="K59" s="1460"/>
      <c r="L59" s="1460" t="s">
        <v>2913</v>
      </c>
      <c r="M59" s="1463"/>
      <c r="N59" s="1460" t="s">
        <v>3553</v>
      </c>
      <c r="O59" s="1463"/>
      <c r="P59" s="1460" t="s">
        <v>4165</v>
      </c>
      <c r="Q59" s="1463"/>
      <c r="R59" s="1460" t="s">
        <v>4674</v>
      </c>
      <c r="S59" s="1460"/>
      <c r="T59" s="1465" t="s">
        <v>4675</v>
      </c>
      <c r="U59" s="1463"/>
      <c r="V59" s="1465" t="s">
        <v>5846</v>
      </c>
      <c r="W59" s="1463"/>
      <c r="X59" s="1465" t="s">
        <v>6494</v>
      </c>
      <c r="Y59" s="1463"/>
      <c r="Z59" s="1466" t="s">
        <v>6914</v>
      </c>
      <c r="AA59" s="1467"/>
    </row>
    <row r="60" spans="1:27" ht="15.75">
      <c r="A60" s="3" t="s">
        <v>2326</v>
      </c>
      <c r="B60" s="774" t="s">
        <v>95</v>
      </c>
      <c r="C60" s="774" t="s">
        <v>96</v>
      </c>
      <c r="D60" s="774" t="s">
        <v>95</v>
      </c>
      <c r="E60" s="774" t="s">
        <v>96</v>
      </c>
      <c r="F60" s="774" t="s">
        <v>95</v>
      </c>
      <c r="G60" s="774" t="s">
        <v>96</v>
      </c>
      <c r="H60" s="770" t="s">
        <v>95</v>
      </c>
      <c r="I60" s="770" t="s">
        <v>96</v>
      </c>
      <c r="J60" s="770" t="s">
        <v>95</v>
      </c>
      <c r="K60" s="770" t="s">
        <v>96</v>
      </c>
      <c r="L60" s="770" t="s">
        <v>95</v>
      </c>
      <c r="M60" s="820" t="s">
        <v>96</v>
      </c>
      <c r="N60" s="770" t="s">
        <v>95</v>
      </c>
      <c r="O60" s="820" t="s">
        <v>96</v>
      </c>
      <c r="P60" s="770" t="s">
        <v>95</v>
      </c>
      <c r="Q60" s="820" t="s">
        <v>96</v>
      </c>
      <c r="R60" s="770" t="s">
        <v>95</v>
      </c>
      <c r="S60" s="770" t="s">
        <v>96</v>
      </c>
      <c r="T60" s="821" t="s">
        <v>95</v>
      </c>
      <c r="U60" s="820" t="s">
        <v>96</v>
      </c>
      <c r="V60" s="821" t="s">
        <v>95</v>
      </c>
      <c r="W60" s="820" t="s">
        <v>96</v>
      </c>
      <c r="X60" s="821" t="s">
        <v>95</v>
      </c>
      <c r="Y60" s="820" t="s">
        <v>96</v>
      </c>
      <c r="Z60" s="855" t="s">
        <v>95</v>
      </c>
      <c r="AA60" s="856" t="s">
        <v>96</v>
      </c>
    </row>
    <row r="61" spans="1:27" ht="30">
      <c r="A61" s="6" t="s">
        <v>2922</v>
      </c>
      <c r="B61" s="823">
        <v>0</v>
      </c>
      <c r="C61" s="824">
        <v>0</v>
      </c>
      <c r="D61" s="823">
        <v>0</v>
      </c>
      <c r="E61" s="824">
        <v>0</v>
      </c>
      <c r="F61" s="823">
        <v>0</v>
      </c>
      <c r="G61" s="824">
        <v>0</v>
      </c>
      <c r="H61" s="823">
        <v>0</v>
      </c>
      <c r="I61" s="824">
        <v>0</v>
      </c>
      <c r="J61" s="823" t="s">
        <v>2638</v>
      </c>
      <c r="K61" s="824" t="s">
        <v>671</v>
      </c>
      <c r="L61" s="825" t="s">
        <v>2638</v>
      </c>
      <c r="M61" s="826" t="s">
        <v>318</v>
      </c>
      <c r="N61" s="827" t="s">
        <v>2057</v>
      </c>
      <c r="O61" s="828" t="s">
        <v>414</v>
      </c>
      <c r="P61" s="827" t="s">
        <v>2057</v>
      </c>
      <c r="Q61" s="828" t="s">
        <v>763</v>
      </c>
      <c r="R61" s="827" t="s">
        <v>5434</v>
      </c>
      <c r="S61" s="828" t="s">
        <v>1465</v>
      </c>
      <c r="T61" s="860" t="s">
        <v>4809</v>
      </c>
      <c r="U61" s="861" t="s">
        <v>5447</v>
      </c>
      <c r="V61" s="860" t="s">
        <v>144</v>
      </c>
      <c r="W61" s="861" t="s">
        <v>331</v>
      </c>
      <c r="X61" s="860" t="s">
        <v>4809</v>
      </c>
      <c r="Y61" s="861" t="s">
        <v>6751</v>
      </c>
      <c r="Z61" s="860" t="s">
        <v>6936</v>
      </c>
      <c r="AA61" s="861" t="s">
        <v>333</v>
      </c>
    </row>
    <row r="62" spans="1:27" ht="30">
      <c r="A62" s="6" t="s">
        <v>2923</v>
      </c>
      <c r="B62" s="823">
        <v>0</v>
      </c>
      <c r="C62" s="824">
        <v>0</v>
      </c>
      <c r="D62" s="823">
        <v>0</v>
      </c>
      <c r="E62" s="824">
        <v>0</v>
      </c>
      <c r="F62" s="823">
        <v>0</v>
      </c>
      <c r="G62" s="824">
        <v>0</v>
      </c>
      <c r="H62" s="823">
        <v>0</v>
      </c>
      <c r="I62" s="824">
        <v>0</v>
      </c>
      <c r="J62" s="823" t="s">
        <v>2639</v>
      </c>
      <c r="K62" s="824" t="s">
        <v>1256</v>
      </c>
      <c r="L62" s="825" t="s">
        <v>3279</v>
      </c>
      <c r="M62" s="826" t="s">
        <v>1256</v>
      </c>
      <c r="N62" s="827" t="s">
        <v>3758</v>
      </c>
      <c r="O62" s="828" t="s">
        <v>399</v>
      </c>
      <c r="P62" s="827" t="s">
        <v>1514</v>
      </c>
      <c r="Q62" s="828" t="s">
        <v>1666</v>
      </c>
      <c r="R62" s="827" t="s">
        <v>4816</v>
      </c>
      <c r="S62" s="828" t="s">
        <v>5435</v>
      </c>
      <c r="T62" s="860" t="s">
        <v>4811</v>
      </c>
      <c r="U62" s="861" t="s">
        <v>4810</v>
      </c>
      <c r="V62" s="860" t="s">
        <v>6161</v>
      </c>
      <c r="W62" s="861" t="s">
        <v>6162</v>
      </c>
      <c r="X62" s="860" t="s">
        <v>4811</v>
      </c>
      <c r="Y62" s="861" t="s">
        <v>6751</v>
      </c>
      <c r="Z62" s="860" t="s">
        <v>3279</v>
      </c>
      <c r="AA62" s="861" t="s">
        <v>6383</v>
      </c>
    </row>
    <row r="63" spans="1:27" ht="30">
      <c r="A63" s="6" t="s">
        <v>2924</v>
      </c>
      <c r="B63" s="823">
        <v>0</v>
      </c>
      <c r="C63" s="824">
        <v>0</v>
      </c>
      <c r="D63" s="823">
        <v>0</v>
      </c>
      <c r="E63" s="824">
        <v>0</v>
      </c>
      <c r="F63" s="823">
        <v>0</v>
      </c>
      <c r="G63" s="824">
        <v>0</v>
      </c>
      <c r="H63" s="823">
        <v>0</v>
      </c>
      <c r="I63" s="824">
        <v>0</v>
      </c>
      <c r="J63" s="823" t="s">
        <v>2057</v>
      </c>
      <c r="K63" s="824" t="s">
        <v>141</v>
      </c>
      <c r="L63" s="825" t="s">
        <v>2057</v>
      </c>
      <c r="M63" s="826" t="s">
        <v>139</v>
      </c>
      <c r="N63" s="827" t="s">
        <v>1514</v>
      </c>
      <c r="O63" s="828" t="s">
        <v>3759</v>
      </c>
      <c r="P63" s="827" t="s">
        <v>4336</v>
      </c>
      <c r="Q63" s="828" t="s">
        <v>4337</v>
      </c>
      <c r="R63" s="827" t="s">
        <v>5436</v>
      </c>
      <c r="S63" s="828" t="s">
        <v>5437</v>
      </c>
      <c r="T63" s="860" t="s">
        <v>4812</v>
      </c>
      <c r="U63" s="861" t="s">
        <v>4810</v>
      </c>
      <c r="V63" s="860" t="s">
        <v>5434</v>
      </c>
      <c r="W63" s="861" t="s">
        <v>535</v>
      </c>
      <c r="X63" s="860" t="s">
        <v>4813</v>
      </c>
      <c r="Y63" s="861" t="s">
        <v>6751</v>
      </c>
      <c r="Z63" s="860" t="s">
        <v>850</v>
      </c>
      <c r="AA63" s="861" t="s">
        <v>447</v>
      </c>
    </row>
    <row r="64" spans="1:27" ht="30">
      <c r="A64" s="6" t="s">
        <v>2925</v>
      </c>
      <c r="B64" s="823">
        <v>0</v>
      </c>
      <c r="C64" s="824">
        <v>0</v>
      </c>
      <c r="D64" s="823">
        <v>0</v>
      </c>
      <c r="E64" s="824">
        <v>0</v>
      </c>
      <c r="F64" s="823">
        <v>0</v>
      </c>
      <c r="G64" s="824">
        <v>0</v>
      </c>
      <c r="H64" s="823">
        <v>0</v>
      </c>
      <c r="I64" s="824">
        <v>0</v>
      </c>
      <c r="J64" s="823" t="s">
        <v>2640</v>
      </c>
      <c r="K64" s="824" t="s">
        <v>283</v>
      </c>
      <c r="L64" s="825" t="s">
        <v>2642</v>
      </c>
      <c r="M64" s="826" t="s">
        <v>181</v>
      </c>
      <c r="N64" s="827" t="s">
        <v>3760</v>
      </c>
      <c r="O64" s="828" t="s">
        <v>447</v>
      </c>
      <c r="P64" s="827" t="s">
        <v>4338</v>
      </c>
      <c r="Q64" s="828" t="s">
        <v>4339</v>
      </c>
      <c r="R64" s="827" t="s">
        <v>227</v>
      </c>
      <c r="S64" s="828" t="s">
        <v>532</v>
      </c>
      <c r="T64" s="860" t="s">
        <v>4813</v>
      </c>
      <c r="U64" s="861" t="s">
        <v>4810</v>
      </c>
      <c r="V64" s="860" t="s">
        <v>3428</v>
      </c>
      <c r="W64" s="861" t="s">
        <v>249</v>
      </c>
      <c r="X64" s="860" t="s">
        <v>6752</v>
      </c>
      <c r="Y64" s="861" t="s">
        <v>6751</v>
      </c>
      <c r="Z64" s="860" t="s">
        <v>5029</v>
      </c>
      <c r="AA64" s="861" t="s">
        <v>249</v>
      </c>
    </row>
    <row r="65" spans="1:27" ht="30">
      <c r="A65" s="6" t="s">
        <v>2926</v>
      </c>
      <c r="B65" s="823">
        <v>0</v>
      </c>
      <c r="C65" s="824">
        <v>0</v>
      </c>
      <c r="D65" s="823">
        <v>0</v>
      </c>
      <c r="E65" s="824">
        <v>0</v>
      </c>
      <c r="F65" s="823">
        <v>0</v>
      </c>
      <c r="G65" s="824">
        <v>0</v>
      </c>
      <c r="H65" s="823">
        <v>0</v>
      </c>
      <c r="I65" s="824">
        <v>0</v>
      </c>
      <c r="J65" s="823" t="s">
        <v>2641</v>
      </c>
      <c r="K65" s="824" t="s">
        <v>1508</v>
      </c>
      <c r="L65" s="825" t="s">
        <v>1509</v>
      </c>
      <c r="M65" s="826" t="s">
        <v>283</v>
      </c>
      <c r="N65" s="827" t="s">
        <v>3761</v>
      </c>
      <c r="O65" s="828" t="s">
        <v>3762</v>
      </c>
      <c r="P65" s="827" t="s">
        <v>4340</v>
      </c>
      <c r="Q65" s="828" t="s">
        <v>3931</v>
      </c>
      <c r="R65" s="827"/>
      <c r="S65" s="828"/>
      <c r="T65" s="860" t="s">
        <v>4814</v>
      </c>
      <c r="U65" s="861" t="s">
        <v>4815</v>
      </c>
      <c r="V65" s="860" t="s">
        <v>6163</v>
      </c>
      <c r="W65" s="861" t="s">
        <v>249</v>
      </c>
      <c r="X65" s="860" t="s">
        <v>4812</v>
      </c>
      <c r="Y65" s="861" t="s">
        <v>6751</v>
      </c>
      <c r="Z65" s="860" t="s">
        <v>7110</v>
      </c>
      <c r="AA65" s="861" t="s">
        <v>7111</v>
      </c>
    </row>
    <row r="66" spans="1:27" ht="15">
      <c r="A66" s="6" t="s">
        <v>2927</v>
      </c>
      <c r="B66" s="823">
        <v>0</v>
      </c>
      <c r="C66" s="824">
        <v>0</v>
      </c>
      <c r="D66" s="823">
        <v>0</v>
      </c>
      <c r="E66" s="824">
        <v>0</v>
      </c>
      <c r="F66" s="823">
        <v>0</v>
      </c>
      <c r="G66" s="824">
        <v>0</v>
      </c>
      <c r="H66" s="823">
        <v>0</v>
      </c>
      <c r="I66" s="824">
        <v>0</v>
      </c>
      <c r="J66" s="823" t="s">
        <v>2642</v>
      </c>
      <c r="K66" s="824" t="s">
        <v>2754</v>
      </c>
      <c r="L66" s="825" t="s">
        <v>2641</v>
      </c>
      <c r="M66" s="826" t="s">
        <v>1508</v>
      </c>
      <c r="N66" s="827" t="s">
        <v>3279</v>
      </c>
      <c r="O66" s="828" t="s">
        <v>549</v>
      </c>
      <c r="P66" s="827" t="s">
        <v>4341</v>
      </c>
      <c r="Q66" s="828" t="s">
        <v>322</v>
      </c>
      <c r="R66" s="827"/>
      <c r="S66" s="828"/>
      <c r="T66" s="860" t="s">
        <v>4816</v>
      </c>
      <c r="U66" s="861" t="s">
        <v>4817</v>
      </c>
      <c r="V66" s="860"/>
      <c r="W66" s="861"/>
      <c r="X66" s="860" t="s">
        <v>615</v>
      </c>
      <c r="Y66" s="861" t="s">
        <v>467</v>
      </c>
      <c r="Z66" s="860" t="s">
        <v>4811</v>
      </c>
      <c r="AA66" s="861" t="s">
        <v>7112</v>
      </c>
    </row>
    <row r="67" spans="1:27" ht="15">
      <c r="A67" s="6" t="s">
        <v>2928</v>
      </c>
      <c r="B67" s="823">
        <v>0</v>
      </c>
      <c r="C67" s="824">
        <v>0</v>
      </c>
      <c r="D67" s="823">
        <v>0</v>
      </c>
      <c r="E67" s="824">
        <v>0</v>
      </c>
      <c r="F67" s="823">
        <v>0</v>
      </c>
      <c r="G67" s="824">
        <v>0</v>
      </c>
      <c r="H67" s="823">
        <v>0</v>
      </c>
      <c r="I67" s="824">
        <v>0</v>
      </c>
      <c r="J67" s="823" t="s">
        <v>2643</v>
      </c>
      <c r="K67" s="824" t="s">
        <v>2755</v>
      </c>
      <c r="L67" s="825" t="s">
        <v>3280</v>
      </c>
      <c r="M67" s="826" t="s">
        <v>139</v>
      </c>
      <c r="N67" s="827" t="s">
        <v>3763</v>
      </c>
      <c r="O67" s="828" t="s">
        <v>192</v>
      </c>
      <c r="P67" s="827" t="s">
        <v>3758</v>
      </c>
      <c r="Q67" s="828" t="s">
        <v>4342</v>
      </c>
      <c r="R67" s="827"/>
      <c r="S67" s="828"/>
      <c r="T67" s="860" t="s">
        <v>1880</v>
      </c>
      <c r="U67" s="861" t="s">
        <v>3203</v>
      </c>
      <c r="V67" s="860"/>
      <c r="W67" s="861"/>
      <c r="X67" s="860" t="s">
        <v>1020</v>
      </c>
      <c r="Y67" s="861" t="s">
        <v>139</v>
      </c>
      <c r="Z67" s="860" t="s">
        <v>4813</v>
      </c>
      <c r="AA67" s="861" t="s">
        <v>7112</v>
      </c>
    </row>
    <row r="68" spans="1:27" ht="15">
      <c r="A68" s="6" t="s">
        <v>2929</v>
      </c>
      <c r="B68" s="823">
        <v>0</v>
      </c>
      <c r="C68" s="824">
        <v>0</v>
      </c>
      <c r="D68" s="823">
        <v>0</v>
      </c>
      <c r="E68" s="824">
        <v>0</v>
      </c>
      <c r="F68" s="823">
        <v>0</v>
      </c>
      <c r="G68" s="824">
        <v>0</v>
      </c>
      <c r="H68" s="823">
        <v>0</v>
      </c>
      <c r="I68" s="824">
        <v>0</v>
      </c>
      <c r="J68" s="823">
        <v>0</v>
      </c>
      <c r="K68" s="824">
        <v>0</v>
      </c>
      <c r="L68" s="825" t="s">
        <v>3281</v>
      </c>
      <c r="M68" s="826" t="s">
        <v>3282</v>
      </c>
      <c r="N68" s="827" t="s">
        <v>3764</v>
      </c>
      <c r="O68" s="828" t="s">
        <v>1339</v>
      </c>
      <c r="P68" s="827" t="s">
        <v>4343</v>
      </c>
      <c r="Q68" s="828" t="s">
        <v>4344</v>
      </c>
      <c r="R68" s="827"/>
      <c r="S68" s="828"/>
      <c r="T68" s="860" t="s">
        <v>1512</v>
      </c>
      <c r="U68" s="861" t="s">
        <v>3931</v>
      </c>
      <c r="V68" s="860"/>
      <c r="W68" s="861"/>
      <c r="X68" s="860" t="s">
        <v>499</v>
      </c>
      <c r="Y68" s="861" t="s">
        <v>163</v>
      </c>
      <c r="Z68" s="860" t="s">
        <v>5545</v>
      </c>
      <c r="AA68" s="861" t="s">
        <v>7112</v>
      </c>
    </row>
    <row r="69" spans="1:27" ht="30">
      <c r="A69" s="6" t="s">
        <v>2930</v>
      </c>
      <c r="B69" s="823">
        <v>0</v>
      </c>
      <c r="C69" s="824">
        <v>0</v>
      </c>
      <c r="D69" s="823">
        <v>0</v>
      </c>
      <c r="E69" s="824">
        <v>0</v>
      </c>
      <c r="F69" s="823">
        <v>0</v>
      </c>
      <c r="G69" s="824">
        <v>0</v>
      </c>
      <c r="H69" s="823">
        <v>0</v>
      </c>
      <c r="I69" s="824">
        <v>0</v>
      </c>
      <c r="J69" s="823">
        <v>0</v>
      </c>
      <c r="K69" s="824">
        <v>0</v>
      </c>
      <c r="L69" s="825">
        <v>0</v>
      </c>
      <c r="M69" s="826">
        <v>0</v>
      </c>
      <c r="N69" s="825">
        <v>0</v>
      </c>
      <c r="O69" s="826">
        <v>0</v>
      </c>
      <c r="P69" s="825" t="s">
        <v>4345</v>
      </c>
      <c r="Q69" s="826" t="s">
        <v>753</v>
      </c>
      <c r="R69" s="825"/>
      <c r="S69" s="826"/>
      <c r="T69" s="860" t="s">
        <v>3441</v>
      </c>
      <c r="U69" s="861" t="s">
        <v>3931</v>
      </c>
      <c r="V69" s="860"/>
      <c r="W69" s="861"/>
      <c r="X69" s="860" t="s">
        <v>2959</v>
      </c>
      <c r="Y69" s="861" t="s">
        <v>6751</v>
      </c>
      <c r="Z69" s="860" t="s">
        <v>7113</v>
      </c>
      <c r="AA69" s="861" t="s">
        <v>3315</v>
      </c>
    </row>
    <row r="70" spans="1:27" ht="15">
      <c r="A70" s="6" t="s">
        <v>2931</v>
      </c>
      <c r="B70" s="823">
        <v>0</v>
      </c>
      <c r="C70" s="824">
        <v>0</v>
      </c>
      <c r="D70" s="823">
        <v>0</v>
      </c>
      <c r="E70" s="824">
        <v>0</v>
      </c>
      <c r="F70" s="823">
        <v>0</v>
      </c>
      <c r="G70" s="824">
        <v>0</v>
      </c>
      <c r="H70" s="823">
        <v>0</v>
      </c>
      <c r="I70" s="824">
        <v>0</v>
      </c>
      <c r="J70" s="823">
        <v>0</v>
      </c>
      <c r="K70" s="824">
        <v>0</v>
      </c>
      <c r="L70" s="825">
        <v>0</v>
      </c>
      <c r="M70" s="826">
        <v>0</v>
      </c>
      <c r="N70" s="825">
        <v>0</v>
      </c>
      <c r="O70" s="826">
        <v>0</v>
      </c>
      <c r="P70" s="825" t="s">
        <v>4346</v>
      </c>
      <c r="Q70" s="826" t="s">
        <v>4347</v>
      </c>
      <c r="R70" s="825"/>
      <c r="S70" s="826"/>
      <c r="T70" s="860" t="s">
        <v>1510</v>
      </c>
      <c r="U70" s="861" t="s">
        <v>5536</v>
      </c>
      <c r="V70" s="860"/>
      <c r="W70" s="861"/>
      <c r="X70" s="860" t="s">
        <v>1512</v>
      </c>
      <c r="Y70" s="861" t="s">
        <v>181</v>
      </c>
      <c r="Z70" s="860" t="s">
        <v>4812</v>
      </c>
      <c r="AA70" s="861" t="s">
        <v>7112</v>
      </c>
    </row>
    <row r="71" spans="1:27" ht="15">
      <c r="A71" s="810"/>
      <c r="B71" s="1001"/>
      <c r="C71" s="810"/>
      <c r="D71" s="810"/>
      <c r="E71" s="810"/>
      <c r="F71" s="810"/>
      <c r="G71" s="810"/>
      <c r="H71" s="790"/>
      <c r="I71" s="790"/>
      <c r="J71" s="790"/>
      <c r="K71" s="790"/>
      <c r="L71" s="790"/>
      <c r="M71" s="790"/>
      <c r="N71" s="790"/>
      <c r="O71" s="790"/>
      <c r="P71" s="790"/>
      <c r="Q71" s="790"/>
      <c r="R71" s="790"/>
      <c r="S71" s="790"/>
      <c r="T71" s="615"/>
      <c r="U71" s="615"/>
      <c r="V71" s="615"/>
      <c r="W71" s="615"/>
    </row>
    <row r="72" spans="1:27" ht="15.75">
      <c r="A72" s="3"/>
      <c r="B72" s="1469">
        <v>2010</v>
      </c>
      <c r="C72" s="1469"/>
      <c r="D72" s="1469">
        <v>2011</v>
      </c>
      <c r="E72" s="1469"/>
      <c r="F72" s="1469" t="s">
        <v>1185</v>
      </c>
      <c r="G72" s="1469"/>
      <c r="H72" s="1460">
        <v>2012</v>
      </c>
      <c r="I72" s="1460"/>
      <c r="J72" s="1460" t="s">
        <v>2325</v>
      </c>
      <c r="K72" s="1460"/>
      <c r="L72" s="1460" t="s">
        <v>2913</v>
      </c>
      <c r="M72" s="1463"/>
      <c r="N72" s="1460" t="s">
        <v>3553</v>
      </c>
      <c r="O72" s="1463"/>
      <c r="P72" s="1460" t="s">
        <v>4165</v>
      </c>
      <c r="Q72" s="1463"/>
      <c r="R72" s="1460" t="s">
        <v>4674</v>
      </c>
      <c r="S72" s="1463"/>
      <c r="T72" s="1460" t="s">
        <v>4675</v>
      </c>
      <c r="U72" s="1460"/>
      <c r="V72" s="1465" t="s">
        <v>5846</v>
      </c>
      <c r="W72" s="1463"/>
      <c r="X72" s="1465" t="s">
        <v>6494</v>
      </c>
      <c r="Y72" s="1463"/>
      <c r="Z72" s="1466" t="s">
        <v>6914</v>
      </c>
      <c r="AA72" s="1467"/>
    </row>
    <row r="73" spans="1:27" ht="15.75">
      <c r="A73" s="3" t="s">
        <v>68</v>
      </c>
      <c r="B73" s="774" t="s">
        <v>95</v>
      </c>
      <c r="C73" s="774" t="s">
        <v>96</v>
      </c>
      <c r="D73" s="774" t="s">
        <v>95</v>
      </c>
      <c r="E73" s="774" t="s">
        <v>96</v>
      </c>
      <c r="F73" s="774" t="s">
        <v>95</v>
      </c>
      <c r="G73" s="774" t="s">
        <v>96</v>
      </c>
      <c r="H73" s="770" t="s">
        <v>95</v>
      </c>
      <c r="I73" s="770" t="s">
        <v>96</v>
      </c>
      <c r="J73" s="770" t="s">
        <v>95</v>
      </c>
      <c r="K73" s="770" t="s">
        <v>96</v>
      </c>
      <c r="L73" s="770" t="s">
        <v>95</v>
      </c>
      <c r="M73" s="820" t="s">
        <v>96</v>
      </c>
      <c r="N73" s="770" t="s">
        <v>95</v>
      </c>
      <c r="O73" s="820" t="s">
        <v>96</v>
      </c>
      <c r="P73" s="770" t="s">
        <v>95</v>
      </c>
      <c r="Q73" s="820" t="s">
        <v>96</v>
      </c>
      <c r="R73" s="770" t="s">
        <v>95</v>
      </c>
      <c r="S73" s="820" t="s">
        <v>96</v>
      </c>
      <c r="T73" s="770" t="s">
        <v>95</v>
      </c>
      <c r="U73" s="770" t="s">
        <v>96</v>
      </c>
      <c r="V73" s="821" t="s">
        <v>95</v>
      </c>
      <c r="W73" s="820" t="s">
        <v>96</v>
      </c>
      <c r="X73" s="821" t="s">
        <v>95</v>
      </c>
      <c r="Y73" s="820" t="s">
        <v>96</v>
      </c>
      <c r="Z73" s="855" t="s">
        <v>95</v>
      </c>
      <c r="AA73" s="856" t="s">
        <v>96</v>
      </c>
    </row>
    <row r="74" spans="1:27" ht="15">
      <c r="A74" s="6" t="s">
        <v>2922</v>
      </c>
      <c r="B74" s="823" t="s">
        <v>272</v>
      </c>
      <c r="C74" s="824" t="s">
        <v>385</v>
      </c>
      <c r="D74" s="823" t="s">
        <v>173</v>
      </c>
      <c r="E74" s="824" t="s">
        <v>1019</v>
      </c>
      <c r="F74" s="823" t="s">
        <v>1255</v>
      </c>
      <c r="G74" s="824" t="s">
        <v>1256</v>
      </c>
      <c r="H74" s="823" t="s">
        <v>325</v>
      </c>
      <c r="I74" s="824" t="s">
        <v>1256</v>
      </c>
      <c r="J74" s="823" t="s">
        <v>325</v>
      </c>
      <c r="K74" s="824" t="s">
        <v>1256</v>
      </c>
      <c r="L74" s="825" t="s">
        <v>1258</v>
      </c>
      <c r="M74" s="826" t="s">
        <v>454</v>
      </c>
      <c r="N74" s="827" t="s">
        <v>272</v>
      </c>
      <c r="O74" s="828" t="s">
        <v>1256</v>
      </c>
      <c r="P74" s="827" t="s">
        <v>272</v>
      </c>
      <c r="Q74" s="828" t="s">
        <v>753</v>
      </c>
      <c r="R74" s="827" t="s">
        <v>3283</v>
      </c>
      <c r="S74" s="828" t="s">
        <v>1631</v>
      </c>
      <c r="T74" s="860" t="s">
        <v>272</v>
      </c>
      <c r="U74" s="861" t="s">
        <v>5028</v>
      </c>
      <c r="V74" s="860" t="s">
        <v>272</v>
      </c>
      <c r="W74" s="861" t="s">
        <v>305</v>
      </c>
      <c r="X74" s="836" t="s">
        <v>272</v>
      </c>
      <c r="Y74" s="649" t="s">
        <v>6753</v>
      </c>
      <c r="Z74" s="836" t="s">
        <v>219</v>
      </c>
      <c r="AA74" s="649" t="s">
        <v>7114</v>
      </c>
    </row>
    <row r="75" spans="1:27" ht="60">
      <c r="A75" s="6" t="s">
        <v>2923</v>
      </c>
      <c r="B75" s="823" t="s">
        <v>168</v>
      </c>
      <c r="C75" s="824" t="s">
        <v>255</v>
      </c>
      <c r="D75" s="823" t="s">
        <v>1020</v>
      </c>
      <c r="E75" s="824" t="s">
        <v>1021</v>
      </c>
      <c r="F75" s="823" t="s">
        <v>1257</v>
      </c>
      <c r="G75" s="824" t="s">
        <v>671</v>
      </c>
      <c r="H75" s="823" t="s">
        <v>272</v>
      </c>
      <c r="I75" s="824" t="s">
        <v>1256</v>
      </c>
      <c r="J75" s="823" t="s">
        <v>272</v>
      </c>
      <c r="K75" s="824" t="s">
        <v>1256</v>
      </c>
      <c r="L75" s="825" t="s">
        <v>272</v>
      </c>
      <c r="M75" s="826" t="s">
        <v>1256</v>
      </c>
      <c r="N75" s="827" t="s">
        <v>325</v>
      </c>
      <c r="O75" s="828" t="s">
        <v>1256</v>
      </c>
      <c r="P75" s="827" t="s">
        <v>325</v>
      </c>
      <c r="Q75" s="828" t="s">
        <v>4344</v>
      </c>
      <c r="R75" s="827" t="s">
        <v>5029</v>
      </c>
      <c r="S75" s="828" t="s">
        <v>2633</v>
      </c>
      <c r="T75" s="860" t="s">
        <v>325</v>
      </c>
      <c r="U75" s="861" t="s">
        <v>4344</v>
      </c>
      <c r="V75" s="860" t="s">
        <v>6164</v>
      </c>
      <c r="W75" s="861" t="s">
        <v>532</v>
      </c>
      <c r="X75" s="836" t="s">
        <v>325</v>
      </c>
      <c r="Y75" s="649" t="s">
        <v>358</v>
      </c>
      <c r="Z75" s="836" t="s">
        <v>7115</v>
      </c>
      <c r="AA75" s="649" t="s">
        <v>4337</v>
      </c>
    </row>
    <row r="76" spans="1:27" ht="15">
      <c r="A76" s="6" t="s">
        <v>2924</v>
      </c>
      <c r="B76" s="823" t="s">
        <v>196</v>
      </c>
      <c r="C76" s="824" t="s">
        <v>385</v>
      </c>
      <c r="D76" s="823" t="s">
        <v>1023</v>
      </c>
      <c r="E76" s="824" t="s">
        <v>283</v>
      </c>
      <c r="F76" s="823" t="s">
        <v>1258</v>
      </c>
      <c r="G76" s="824" t="s">
        <v>1259</v>
      </c>
      <c r="H76" s="823" t="s">
        <v>173</v>
      </c>
      <c r="I76" s="824" t="s">
        <v>1508</v>
      </c>
      <c r="J76" s="823" t="s">
        <v>1509</v>
      </c>
      <c r="K76" s="824" t="s">
        <v>283</v>
      </c>
      <c r="L76" s="825" t="s">
        <v>325</v>
      </c>
      <c r="M76" s="826" t="s">
        <v>1256</v>
      </c>
      <c r="N76" s="827" t="s">
        <v>1258</v>
      </c>
      <c r="O76" s="828" t="s">
        <v>3765</v>
      </c>
      <c r="P76" s="827" t="s">
        <v>196</v>
      </c>
      <c r="Q76" s="828" t="s">
        <v>753</v>
      </c>
      <c r="R76" s="827" t="s">
        <v>173</v>
      </c>
      <c r="S76" s="828" t="s">
        <v>322</v>
      </c>
      <c r="T76" s="860" t="s">
        <v>1162</v>
      </c>
      <c r="U76" s="861" t="s">
        <v>5028</v>
      </c>
      <c r="V76" s="860" t="s">
        <v>6165</v>
      </c>
      <c r="W76" s="861" t="s">
        <v>532</v>
      </c>
      <c r="X76" s="836" t="s">
        <v>6754</v>
      </c>
      <c r="Y76" s="649" t="s">
        <v>6755</v>
      </c>
      <c r="Z76" s="836" t="s">
        <v>1162</v>
      </c>
      <c r="AA76" s="649" t="s">
        <v>753</v>
      </c>
    </row>
    <row r="77" spans="1:27" ht="30">
      <c r="A77" s="6" t="s">
        <v>2925</v>
      </c>
      <c r="B77" s="823" t="s">
        <v>640</v>
      </c>
      <c r="C77" s="824" t="s">
        <v>283</v>
      </c>
      <c r="D77" s="823" t="s">
        <v>1024</v>
      </c>
      <c r="E77" s="824" t="s">
        <v>283</v>
      </c>
      <c r="F77" s="823" t="s">
        <v>1260</v>
      </c>
      <c r="G77" s="824" t="s">
        <v>1256</v>
      </c>
      <c r="H77" s="823" t="s">
        <v>196</v>
      </c>
      <c r="I77" s="824" t="s">
        <v>1256</v>
      </c>
      <c r="J77" s="823" t="s">
        <v>173</v>
      </c>
      <c r="K77" s="824" t="s">
        <v>1508</v>
      </c>
      <c r="L77" s="825" t="s">
        <v>3283</v>
      </c>
      <c r="M77" s="826" t="s">
        <v>283</v>
      </c>
      <c r="N77" s="827" t="s">
        <v>196</v>
      </c>
      <c r="O77" s="828" t="s">
        <v>1256</v>
      </c>
      <c r="P77" s="827" t="s">
        <v>4348</v>
      </c>
      <c r="Q77" s="828" t="s">
        <v>753</v>
      </c>
      <c r="R77" s="827" t="s">
        <v>217</v>
      </c>
      <c r="S77" s="828" t="s">
        <v>5438</v>
      </c>
      <c r="T77" s="860" t="s">
        <v>5029</v>
      </c>
      <c r="U77" s="861" t="s">
        <v>3933</v>
      </c>
      <c r="V77" s="860" t="s">
        <v>325</v>
      </c>
      <c r="W77" s="861" t="s">
        <v>532</v>
      </c>
      <c r="X77" s="836" t="s">
        <v>6595</v>
      </c>
      <c r="Y77" s="649" t="s">
        <v>709</v>
      </c>
      <c r="Z77" s="836" t="s">
        <v>4349</v>
      </c>
      <c r="AA77" s="649" t="s">
        <v>7116</v>
      </c>
    </row>
    <row r="78" spans="1:27" ht="15">
      <c r="A78" s="6" t="s">
        <v>2926</v>
      </c>
      <c r="B78" s="823" t="s">
        <v>641</v>
      </c>
      <c r="C78" s="824" t="s">
        <v>385</v>
      </c>
      <c r="D78" s="823" t="s">
        <v>1025</v>
      </c>
      <c r="E78" s="824" t="s">
        <v>1022</v>
      </c>
      <c r="F78" s="823" t="s">
        <v>1261</v>
      </c>
      <c r="G78" s="824" t="s">
        <v>283</v>
      </c>
      <c r="H78" s="823" t="s">
        <v>1509</v>
      </c>
      <c r="I78" s="824" t="s">
        <v>283</v>
      </c>
      <c r="J78" s="823" t="s">
        <v>120</v>
      </c>
      <c r="K78" s="824" t="s">
        <v>355</v>
      </c>
      <c r="L78" s="825" t="s">
        <v>173</v>
      </c>
      <c r="M78" s="826" t="s">
        <v>1508</v>
      </c>
      <c r="N78" s="827" t="s">
        <v>3766</v>
      </c>
      <c r="O78" s="828" t="s">
        <v>283</v>
      </c>
      <c r="P78" s="827" t="s">
        <v>1512</v>
      </c>
      <c r="Q78" s="828" t="s">
        <v>3931</v>
      </c>
      <c r="R78" s="827" t="s">
        <v>5439</v>
      </c>
      <c r="S78" s="828" t="s">
        <v>5440</v>
      </c>
      <c r="T78" s="860" t="s">
        <v>5030</v>
      </c>
      <c r="U78" s="861" t="s">
        <v>5031</v>
      </c>
      <c r="V78" s="860" t="s">
        <v>5932</v>
      </c>
      <c r="W78" s="861" t="s">
        <v>469</v>
      </c>
      <c r="X78" s="836" t="s">
        <v>219</v>
      </c>
      <c r="Y78" s="649" t="s">
        <v>355</v>
      </c>
      <c r="Z78" s="836" t="s">
        <v>301</v>
      </c>
      <c r="AA78" s="649" t="s">
        <v>169</v>
      </c>
    </row>
    <row r="79" spans="1:27" ht="30">
      <c r="A79" s="6" t="s">
        <v>2927</v>
      </c>
      <c r="B79" s="823" t="s">
        <v>642</v>
      </c>
      <c r="C79" s="824" t="s">
        <v>283</v>
      </c>
      <c r="D79" s="823" t="s">
        <v>218</v>
      </c>
      <c r="E79" s="824" t="s">
        <v>1026</v>
      </c>
      <c r="F79" s="823" t="s">
        <v>1262</v>
      </c>
      <c r="G79" s="824" t="s">
        <v>469</v>
      </c>
      <c r="H79" s="823" t="s">
        <v>1510</v>
      </c>
      <c r="I79" s="824" t="s">
        <v>1511</v>
      </c>
      <c r="J79" s="823" t="s">
        <v>2644</v>
      </c>
      <c r="K79" s="824" t="s">
        <v>1256</v>
      </c>
      <c r="L79" s="825" t="s">
        <v>312</v>
      </c>
      <c r="M79" s="826" t="s">
        <v>283</v>
      </c>
      <c r="N79" s="827" t="s">
        <v>3767</v>
      </c>
      <c r="O79" s="828" t="s">
        <v>1256</v>
      </c>
      <c r="P79" s="827" t="s">
        <v>4349</v>
      </c>
      <c r="Q79" s="828" t="s">
        <v>4350</v>
      </c>
      <c r="R79" s="827" t="s">
        <v>5441</v>
      </c>
      <c r="S79" s="828" t="s">
        <v>5442</v>
      </c>
      <c r="T79" s="860" t="s">
        <v>3767</v>
      </c>
      <c r="U79" s="861" t="s">
        <v>5028</v>
      </c>
      <c r="V79" s="860" t="s">
        <v>6166</v>
      </c>
      <c r="W79" s="861" t="s">
        <v>3282</v>
      </c>
      <c r="X79" s="836" t="s">
        <v>6756</v>
      </c>
      <c r="Y79" s="649" t="s">
        <v>3282</v>
      </c>
      <c r="Z79" s="836" t="s">
        <v>1512</v>
      </c>
      <c r="AA79" s="649" t="s">
        <v>7117</v>
      </c>
    </row>
    <row r="80" spans="1:27" ht="30">
      <c r="A80" s="6" t="s">
        <v>2928</v>
      </c>
      <c r="B80" s="823" t="s">
        <v>643</v>
      </c>
      <c r="C80" s="824" t="s">
        <v>283</v>
      </c>
      <c r="D80" s="823" t="s">
        <v>325</v>
      </c>
      <c r="E80" s="824" t="s">
        <v>1022</v>
      </c>
      <c r="F80" s="823" t="s">
        <v>1263</v>
      </c>
      <c r="G80" s="824" t="s">
        <v>454</v>
      </c>
      <c r="H80" s="823" t="s">
        <v>641</v>
      </c>
      <c r="I80" s="824" t="s">
        <v>1256</v>
      </c>
      <c r="J80" s="823" t="s">
        <v>1247</v>
      </c>
      <c r="K80" s="824" t="s">
        <v>355</v>
      </c>
      <c r="L80" s="825" t="s">
        <v>120</v>
      </c>
      <c r="M80" s="826" t="s">
        <v>355</v>
      </c>
      <c r="N80" s="827" t="s">
        <v>3768</v>
      </c>
      <c r="O80" s="828" t="s">
        <v>331</v>
      </c>
      <c r="P80" s="827" t="s">
        <v>4351</v>
      </c>
      <c r="Q80" s="828" t="s">
        <v>3075</v>
      </c>
      <c r="R80" s="827" t="s">
        <v>5443</v>
      </c>
      <c r="S80" s="828" t="s">
        <v>5444</v>
      </c>
      <c r="T80" s="860" t="s">
        <v>3283</v>
      </c>
      <c r="U80" s="861" t="s">
        <v>1666</v>
      </c>
      <c r="V80" s="860" t="s">
        <v>6167</v>
      </c>
      <c r="W80" s="861" t="s">
        <v>320</v>
      </c>
      <c r="X80" s="836" t="s">
        <v>5032</v>
      </c>
      <c r="Y80" s="649" t="s">
        <v>320</v>
      </c>
      <c r="Z80" s="836" t="s">
        <v>7118</v>
      </c>
      <c r="AA80" s="649" t="s">
        <v>550</v>
      </c>
    </row>
    <row r="81" spans="1:27" ht="30">
      <c r="A81" s="6" t="s">
        <v>2929</v>
      </c>
      <c r="B81" s="823" t="s">
        <v>644</v>
      </c>
      <c r="C81" s="824" t="s">
        <v>141</v>
      </c>
      <c r="D81" s="823" t="s">
        <v>1018</v>
      </c>
      <c r="E81" s="824" t="s">
        <v>454</v>
      </c>
      <c r="F81" s="823" t="s">
        <v>1264</v>
      </c>
      <c r="G81" s="824" t="s">
        <v>1256</v>
      </c>
      <c r="H81" s="823" t="s">
        <v>1512</v>
      </c>
      <c r="I81" s="824" t="s">
        <v>1513</v>
      </c>
      <c r="J81" s="823" t="s">
        <v>2645</v>
      </c>
      <c r="K81" s="824" t="s">
        <v>1256</v>
      </c>
      <c r="L81" s="825" t="s">
        <v>3284</v>
      </c>
      <c r="M81" s="826" t="s">
        <v>1256</v>
      </c>
      <c r="N81" s="827" t="s">
        <v>191</v>
      </c>
      <c r="O81" s="828" t="s">
        <v>1256</v>
      </c>
      <c r="P81" s="827" t="s">
        <v>4352</v>
      </c>
      <c r="Q81" s="828" t="s">
        <v>3192</v>
      </c>
      <c r="R81" s="827" t="s">
        <v>196</v>
      </c>
      <c r="S81" s="828" t="s">
        <v>5445</v>
      </c>
      <c r="T81" s="860" t="s">
        <v>644</v>
      </c>
      <c r="U81" s="861" t="s">
        <v>3705</v>
      </c>
      <c r="V81" s="860" t="s">
        <v>6168</v>
      </c>
      <c r="W81" s="861" t="s">
        <v>469</v>
      </c>
      <c r="X81" s="836" t="s">
        <v>6757</v>
      </c>
      <c r="Y81" s="649" t="s">
        <v>6758</v>
      </c>
      <c r="Z81" s="836" t="s">
        <v>3283</v>
      </c>
      <c r="AA81" s="649" t="s">
        <v>169</v>
      </c>
    </row>
    <row r="82" spans="1:27" ht="30">
      <c r="A82" s="6" t="s">
        <v>2930</v>
      </c>
      <c r="B82" s="823" t="s">
        <v>173</v>
      </c>
      <c r="C82" s="824" t="s">
        <v>260</v>
      </c>
      <c r="D82" s="823" t="s">
        <v>1027</v>
      </c>
      <c r="E82" s="824" t="s">
        <v>242</v>
      </c>
      <c r="F82" s="823" t="s">
        <v>1265</v>
      </c>
      <c r="G82" s="824" t="s">
        <v>1266</v>
      </c>
      <c r="H82" s="823" t="s">
        <v>1514</v>
      </c>
      <c r="I82" s="824" t="s">
        <v>1515</v>
      </c>
      <c r="J82" s="823" t="s">
        <v>2646</v>
      </c>
      <c r="K82" s="824" t="s">
        <v>331</v>
      </c>
      <c r="L82" s="825" t="s">
        <v>462</v>
      </c>
      <c r="M82" s="826" t="s">
        <v>355</v>
      </c>
      <c r="N82" s="827" t="s">
        <v>3769</v>
      </c>
      <c r="O82" s="828" t="s">
        <v>355</v>
      </c>
      <c r="P82" s="827" t="s">
        <v>4336</v>
      </c>
      <c r="Q82" s="828" t="s">
        <v>160</v>
      </c>
      <c r="R82" s="827" t="s">
        <v>120</v>
      </c>
      <c r="S82" s="828" t="s">
        <v>3051</v>
      </c>
      <c r="T82" s="860" t="s">
        <v>5032</v>
      </c>
      <c r="U82" s="861" t="s">
        <v>1666</v>
      </c>
      <c r="V82" s="860" t="s">
        <v>1027</v>
      </c>
      <c r="W82" s="861" t="s">
        <v>469</v>
      </c>
      <c r="X82" s="836" t="s">
        <v>6759</v>
      </c>
      <c r="Y82" s="649" t="s">
        <v>6758</v>
      </c>
      <c r="Z82" s="836" t="s">
        <v>1027</v>
      </c>
      <c r="AA82" s="649" t="s">
        <v>554</v>
      </c>
    </row>
    <row r="83" spans="1:27" ht="30">
      <c r="A83" s="6" t="s">
        <v>2931</v>
      </c>
      <c r="B83" s="823" t="s">
        <v>645</v>
      </c>
      <c r="C83" s="824" t="s">
        <v>284</v>
      </c>
      <c r="D83" s="823" t="s">
        <v>962</v>
      </c>
      <c r="E83" s="824" t="s">
        <v>1021</v>
      </c>
      <c r="F83" s="823" t="s">
        <v>1267</v>
      </c>
      <c r="G83" s="824" t="s">
        <v>283</v>
      </c>
      <c r="H83" s="823" t="s">
        <v>312</v>
      </c>
      <c r="I83" s="824" t="s">
        <v>283</v>
      </c>
      <c r="J83" s="823" t="s">
        <v>1512</v>
      </c>
      <c r="K83" s="824" t="s">
        <v>181</v>
      </c>
      <c r="L83" s="825" t="s">
        <v>2646</v>
      </c>
      <c r="M83" s="826" t="s">
        <v>147</v>
      </c>
      <c r="N83" s="827" t="s">
        <v>301</v>
      </c>
      <c r="O83" s="828" t="s">
        <v>283</v>
      </c>
      <c r="P83" s="827" t="s">
        <v>3283</v>
      </c>
      <c r="Q83" s="828" t="s">
        <v>1666</v>
      </c>
      <c r="R83" s="827" t="s">
        <v>219</v>
      </c>
      <c r="S83" s="828" t="s">
        <v>5446</v>
      </c>
      <c r="T83" s="860" t="s">
        <v>3768</v>
      </c>
      <c r="U83" s="861" t="s">
        <v>4967</v>
      </c>
      <c r="V83" s="860" t="s">
        <v>5032</v>
      </c>
      <c r="W83" s="861" t="s">
        <v>320</v>
      </c>
      <c r="X83" s="836" t="s">
        <v>6760</v>
      </c>
      <c r="Y83" s="649" t="s">
        <v>709</v>
      </c>
      <c r="Z83" s="836" t="s">
        <v>7119</v>
      </c>
      <c r="AA83" s="649" t="s">
        <v>7120</v>
      </c>
    </row>
    <row r="84" spans="1:27" ht="15">
      <c r="A84" s="810"/>
      <c r="B84" s="801"/>
      <c r="C84" s="801"/>
      <c r="D84" s="793"/>
      <c r="E84" s="801"/>
      <c r="F84" s="793"/>
      <c r="G84" s="793"/>
      <c r="H84" s="792"/>
      <c r="I84" s="792"/>
      <c r="J84" s="792"/>
      <c r="K84" s="792"/>
      <c r="L84" s="791"/>
      <c r="M84" s="791"/>
      <c r="N84" s="791"/>
      <c r="O84" s="791"/>
      <c r="P84" s="791"/>
      <c r="Q84" s="791"/>
      <c r="R84" s="791"/>
      <c r="S84" s="791"/>
    </row>
    <row r="85" spans="1:27" ht="15">
      <c r="A85" s="810"/>
      <c r="B85" s="801"/>
      <c r="C85" s="801"/>
      <c r="D85" s="793"/>
      <c r="E85" s="801"/>
      <c r="F85" s="793"/>
      <c r="G85" s="793"/>
      <c r="H85" s="792"/>
      <c r="I85" s="792"/>
      <c r="J85" s="792"/>
      <c r="K85" s="792"/>
      <c r="L85" s="791"/>
      <c r="M85" s="791"/>
      <c r="N85" s="791"/>
      <c r="O85" s="791"/>
      <c r="P85" s="791"/>
      <c r="Q85" s="791"/>
      <c r="R85" s="791"/>
      <c r="S85" s="791"/>
    </row>
    <row r="86" spans="1:27" ht="15.75">
      <c r="A86" s="3"/>
      <c r="B86" s="1469">
        <v>2010</v>
      </c>
      <c r="C86" s="1469"/>
      <c r="D86" s="1469">
        <v>2011</v>
      </c>
      <c r="E86" s="1469"/>
      <c r="F86" s="1469" t="s">
        <v>1185</v>
      </c>
      <c r="G86" s="1469"/>
      <c r="H86" s="1460">
        <v>2012</v>
      </c>
      <c r="I86" s="1460"/>
      <c r="J86" s="1460" t="s">
        <v>2325</v>
      </c>
      <c r="K86" s="1460"/>
      <c r="L86" s="1460" t="s">
        <v>2913</v>
      </c>
      <c r="M86" s="1463"/>
      <c r="N86" s="1460" t="s">
        <v>3553</v>
      </c>
      <c r="O86" s="1463"/>
      <c r="P86" s="1460" t="s">
        <v>4165</v>
      </c>
      <c r="Q86" s="1463"/>
      <c r="R86" s="1460" t="s">
        <v>4674</v>
      </c>
      <c r="S86" s="1463"/>
      <c r="T86" s="1460" t="s">
        <v>4675</v>
      </c>
      <c r="U86" s="1460"/>
      <c r="V86" s="1465" t="s">
        <v>5846</v>
      </c>
      <c r="W86" s="1463"/>
      <c r="X86" s="1465" t="s">
        <v>6494</v>
      </c>
      <c r="Y86" s="1463"/>
      <c r="Z86" s="1466" t="s">
        <v>6914</v>
      </c>
      <c r="AA86" s="1467"/>
    </row>
    <row r="87" spans="1:27" ht="15.75">
      <c r="A87" s="3" t="s">
        <v>97</v>
      </c>
      <c r="B87" s="774" t="s">
        <v>95</v>
      </c>
      <c r="C87" s="774" t="s">
        <v>96</v>
      </c>
      <c r="D87" s="774" t="s">
        <v>95</v>
      </c>
      <c r="E87" s="774" t="s">
        <v>96</v>
      </c>
      <c r="F87" s="774" t="s">
        <v>95</v>
      </c>
      <c r="G87" s="774" t="s">
        <v>96</v>
      </c>
      <c r="H87" s="770" t="s">
        <v>95</v>
      </c>
      <c r="I87" s="770" t="s">
        <v>96</v>
      </c>
      <c r="J87" s="770" t="s">
        <v>95</v>
      </c>
      <c r="K87" s="770" t="s">
        <v>96</v>
      </c>
      <c r="L87" s="770" t="s">
        <v>95</v>
      </c>
      <c r="M87" s="820" t="s">
        <v>96</v>
      </c>
      <c r="N87" s="770" t="s">
        <v>95</v>
      </c>
      <c r="O87" s="820" t="s">
        <v>96</v>
      </c>
      <c r="P87" s="770" t="s">
        <v>95</v>
      </c>
      <c r="Q87" s="820" t="s">
        <v>96</v>
      </c>
      <c r="R87" s="820" t="s">
        <v>95</v>
      </c>
      <c r="S87" s="820" t="s">
        <v>96</v>
      </c>
      <c r="T87" s="770" t="s">
        <v>95</v>
      </c>
      <c r="U87" s="770" t="s">
        <v>96</v>
      </c>
      <c r="V87" s="821" t="s">
        <v>95</v>
      </c>
      <c r="W87" s="820" t="s">
        <v>96</v>
      </c>
      <c r="X87" s="821" t="s">
        <v>95</v>
      </c>
      <c r="Y87" s="820" t="s">
        <v>96</v>
      </c>
      <c r="Z87" s="855" t="s">
        <v>95</v>
      </c>
      <c r="AA87" s="856" t="s">
        <v>96</v>
      </c>
    </row>
    <row r="88" spans="1:27" ht="30">
      <c r="A88" s="6" t="s">
        <v>2922</v>
      </c>
      <c r="B88" s="823">
        <v>0</v>
      </c>
      <c r="C88" s="824">
        <v>0</v>
      </c>
      <c r="D88" s="823" t="s">
        <v>1018</v>
      </c>
      <c r="E88" s="824" t="s">
        <v>454</v>
      </c>
      <c r="F88" s="823" t="s">
        <v>191</v>
      </c>
      <c r="G88" s="824" t="s">
        <v>1268</v>
      </c>
      <c r="H88" s="823" t="s">
        <v>191</v>
      </c>
      <c r="I88" s="824" t="s">
        <v>1256</v>
      </c>
      <c r="J88" s="823" t="s">
        <v>2647</v>
      </c>
      <c r="K88" s="824">
        <v>0</v>
      </c>
      <c r="L88" s="825" t="s">
        <v>3285</v>
      </c>
      <c r="M88" s="826" t="s">
        <v>181</v>
      </c>
      <c r="N88" s="825">
        <v>0</v>
      </c>
      <c r="O88" s="826">
        <v>0</v>
      </c>
      <c r="P88" s="825" t="s">
        <v>4353</v>
      </c>
      <c r="Q88" s="826" t="s">
        <v>753</v>
      </c>
      <c r="R88" s="825" t="s">
        <v>1225</v>
      </c>
      <c r="S88" s="826">
        <v>0</v>
      </c>
      <c r="T88" s="825">
        <v>0</v>
      </c>
      <c r="U88" s="826">
        <v>0</v>
      </c>
      <c r="V88" s="825">
        <v>0</v>
      </c>
      <c r="W88" s="826">
        <v>0</v>
      </c>
      <c r="X88" s="836"/>
      <c r="Y88" s="649"/>
      <c r="Z88" s="836"/>
      <c r="AA88" s="649"/>
    </row>
    <row r="89" spans="1:27" ht="15">
      <c r="A89" s="6" t="s">
        <v>2923</v>
      </c>
      <c r="B89" s="823">
        <v>0</v>
      </c>
      <c r="C89" s="824">
        <v>0</v>
      </c>
      <c r="D89" s="823" t="s">
        <v>191</v>
      </c>
      <c r="E89" s="824" t="s">
        <v>1022</v>
      </c>
      <c r="F89" s="823">
        <v>0</v>
      </c>
      <c r="G89" s="824">
        <v>0</v>
      </c>
      <c r="H89" s="823">
        <v>0</v>
      </c>
      <c r="I89" s="824">
        <v>0</v>
      </c>
      <c r="J89" s="823">
        <v>0</v>
      </c>
      <c r="K89" s="824">
        <v>0</v>
      </c>
      <c r="L89" s="825">
        <v>0</v>
      </c>
      <c r="M89" s="826">
        <v>0</v>
      </c>
      <c r="N89" s="825">
        <v>0</v>
      </c>
      <c r="O89" s="826">
        <v>0</v>
      </c>
      <c r="P89" s="825" t="s">
        <v>1322</v>
      </c>
      <c r="Q89" s="826" t="s">
        <v>3705</v>
      </c>
      <c r="R89" s="825">
        <v>0</v>
      </c>
      <c r="S89" s="826">
        <v>0</v>
      </c>
      <c r="T89" s="825">
        <v>0</v>
      </c>
      <c r="U89" s="826">
        <v>0</v>
      </c>
      <c r="V89" s="825">
        <v>0</v>
      </c>
      <c r="W89" s="826">
        <v>0</v>
      </c>
      <c r="X89" s="836"/>
      <c r="Y89" s="649"/>
      <c r="Z89" s="836"/>
      <c r="AA89" s="649"/>
    </row>
    <row r="90" spans="1:27" ht="15">
      <c r="A90" s="6" t="s">
        <v>2924</v>
      </c>
      <c r="B90" s="823">
        <v>0</v>
      </c>
      <c r="C90" s="824">
        <v>0</v>
      </c>
      <c r="D90" s="823">
        <v>0</v>
      </c>
      <c r="E90" s="824">
        <v>0</v>
      </c>
      <c r="F90" s="823">
        <v>0</v>
      </c>
      <c r="G90" s="824">
        <v>0</v>
      </c>
      <c r="H90" s="823">
        <v>0</v>
      </c>
      <c r="I90" s="824">
        <v>0</v>
      </c>
      <c r="J90" s="823">
        <v>0</v>
      </c>
      <c r="K90" s="824">
        <v>0</v>
      </c>
      <c r="L90" s="825">
        <v>0</v>
      </c>
      <c r="M90" s="826">
        <v>0</v>
      </c>
      <c r="N90" s="825">
        <v>0</v>
      </c>
      <c r="O90" s="826">
        <v>0</v>
      </c>
      <c r="P90" s="825">
        <v>0</v>
      </c>
      <c r="Q90" s="826">
        <v>0</v>
      </c>
      <c r="R90" s="825">
        <v>0</v>
      </c>
      <c r="S90" s="826">
        <v>0</v>
      </c>
      <c r="T90" s="825">
        <v>0</v>
      </c>
      <c r="U90" s="826">
        <v>0</v>
      </c>
      <c r="V90" s="825">
        <v>0</v>
      </c>
      <c r="W90" s="826">
        <v>0</v>
      </c>
      <c r="X90" s="836"/>
      <c r="Y90" s="649"/>
      <c r="Z90" s="836"/>
      <c r="AA90" s="649"/>
    </row>
    <row r="91" spans="1:27" ht="15">
      <c r="A91" s="6" t="s">
        <v>2925</v>
      </c>
      <c r="B91" s="823">
        <v>0</v>
      </c>
      <c r="C91" s="824">
        <v>0</v>
      </c>
      <c r="D91" s="823">
        <v>0</v>
      </c>
      <c r="E91" s="824">
        <v>0</v>
      </c>
      <c r="F91" s="823">
        <v>0</v>
      </c>
      <c r="G91" s="824">
        <v>0</v>
      </c>
      <c r="H91" s="823">
        <v>0</v>
      </c>
      <c r="I91" s="824">
        <v>0</v>
      </c>
      <c r="J91" s="823">
        <v>0</v>
      </c>
      <c r="K91" s="824">
        <v>0</v>
      </c>
      <c r="L91" s="825">
        <v>0</v>
      </c>
      <c r="M91" s="826">
        <v>0</v>
      </c>
      <c r="N91" s="825">
        <v>0</v>
      </c>
      <c r="O91" s="826">
        <v>0</v>
      </c>
      <c r="P91" s="825">
        <v>0</v>
      </c>
      <c r="Q91" s="826">
        <v>0</v>
      </c>
      <c r="R91" s="825">
        <v>0</v>
      </c>
      <c r="S91" s="826">
        <v>0</v>
      </c>
      <c r="T91" s="825">
        <v>0</v>
      </c>
      <c r="U91" s="826">
        <v>0</v>
      </c>
      <c r="V91" s="825">
        <v>0</v>
      </c>
      <c r="W91" s="826">
        <v>0</v>
      </c>
      <c r="X91" s="836"/>
      <c r="Y91" s="649"/>
      <c r="Z91" s="836"/>
      <c r="AA91" s="649"/>
    </row>
    <row r="92" spans="1:27" ht="15">
      <c r="A92" s="6" t="s">
        <v>2926</v>
      </c>
      <c r="B92" s="823">
        <v>0</v>
      </c>
      <c r="C92" s="824">
        <v>0</v>
      </c>
      <c r="D92" s="823">
        <v>0</v>
      </c>
      <c r="E92" s="824">
        <v>0</v>
      </c>
      <c r="F92" s="823">
        <v>0</v>
      </c>
      <c r="G92" s="824">
        <v>0</v>
      </c>
      <c r="H92" s="823">
        <v>0</v>
      </c>
      <c r="I92" s="824">
        <v>0</v>
      </c>
      <c r="J92" s="823">
        <v>0</v>
      </c>
      <c r="K92" s="824">
        <v>0</v>
      </c>
      <c r="L92" s="825">
        <v>0</v>
      </c>
      <c r="M92" s="826">
        <v>0</v>
      </c>
      <c r="N92" s="825">
        <v>0</v>
      </c>
      <c r="O92" s="826">
        <v>0</v>
      </c>
      <c r="P92" s="825">
        <v>0</v>
      </c>
      <c r="Q92" s="826">
        <v>0</v>
      </c>
      <c r="R92" s="825">
        <v>0</v>
      </c>
      <c r="S92" s="826">
        <v>0</v>
      </c>
      <c r="T92" s="825">
        <v>0</v>
      </c>
      <c r="U92" s="826">
        <v>0</v>
      </c>
      <c r="V92" s="825">
        <v>0</v>
      </c>
      <c r="W92" s="826">
        <v>0</v>
      </c>
      <c r="X92" s="836"/>
      <c r="Y92" s="649"/>
      <c r="Z92" s="836"/>
      <c r="AA92" s="649"/>
    </row>
    <row r="93" spans="1:27" ht="15">
      <c r="A93" s="6" t="s">
        <v>2927</v>
      </c>
      <c r="B93" s="823">
        <v>0</v>
      </c>
      <c r="C93" s="824">
        <v>0</v>
      </c>
      <c r="D93" s="823">
        <v>0</v>
      </c>
      <c r="E93" s="824">
        <v>0</v>
      </c>
      <c r="F93" s="823">
        <v>0</v>
      </c>
      <c r="G93" s="824">
        <v>0</v>
      </c>
      <c r="H93" s="823">
        <v>0</v>
      </c>
      <c r="I93" s="824">
        <v>0</v>
      </c>
      <c r="J93" s="823">
        <v>0</v>
      </c>
      <c r="K93" s="824">
        <v>0</v>
      </c>
      <c r="L93" s="825">
        <v>0</v>
      </c>
      <c r="M93" s="826">
        <v>0</v>
      </c>
      <c r="N93" s="825">
        <v>0</v>
      </c>
      <c r="O93" s="826">
        <v>0</v>
      </c>
      <c r="P93" s="825">
        <v>0</v>
      </c>
      <c r="Q93" s="826">
        <v>0</v>
      </c>
      <c r="R93" s="825">
        <v>0</v>
      </c>
      <c r="S93" s="826">
        <v>0</v>
      </c>
      <c r="T93" s="825">
        <v>0</v>
      </c>
      <c r="U93" s="826">
        <v>0</v>
      </c>
      <c r="V93" s="825">
        <v>0</v>
      </c>
      <c r="W93" s="826">
        <v>0</v>
      </c>
      <c r="X93" s="836"/>
      <c r="Y93" s="649"/>
      <c r="Z93" s="836"/>
      <c r="AA93" s="649"/>
    </row>
    <row r="94" spans="1:27" ht="15">
      <c r="A94" s="6" t="s">
        <v>2928</v>
      </c>
      <c r="B94" s="823">
        <v>0</v>
      </c>
      <c r="C94" s="824">
        <v>0</v>
      </c>
      <c r="D94" s="823">
        <v>0</v>
      </c>
      <c r="E94" s="824">
        <v>0</v>
      </c>
      <c r="F94" s="823">
        <v>0</v>
      </c>
      <c r="G94" s="824">
        <v>0</v>
      </c>
      <c r="H94" s="823">
        <v>0</v>
      </c>
      <c r="I94" s="824">
        <v>0</v>
      </c>
      <c r="J94" s="823">
        <v>0</v>
      </c>
      <c r="K94" s="824">
        <v>0</v>
      </c>
      <c r="L94" s="825">
        <v>0</v>
      </c>
      <c r="M94" s="826">
        <v>0</v>
      </c>
      <c r="N94" s="825">
        <v>0</v>
      </c>
      <c r="O94" s="826">
        <v>0</v>
      </c>
      <c r="P94" s="825">
        <v>0</v>
      </c>
      <c r="Q94" s="826">
        <v>0</v>
      </c>
      <c r="R94" s="825">
        <v>0</v>
      </c>
      <c r="S94" s="826">
        <v>0</v>
      </c>
      <c r="T94" s="825">
        <v>0</v>
      </c>
      <c r="U94" s="826">
        <v>0</v>
      </c>
      <c r="V94" s="825">
        <v>0</v>
      </c>
      <c r="W94" s="826">
        <v>0</v>
      </c>
      <c r="X94" s="836"/>
      <c r="Y94" s="649"/>
      <c r="Z94" s="836"/>
      <c r="AA94" s="649"/>
    </row>
    <row r="95" spans="1:27" ht="15">
      <c r="A95" s="6" t="s">
        <v>2929</v>
      </c>
      <c r="B95" s="823">
        <v>0</v>
      </c>
      <c r="C95" s="824">
        <v>0</v>
      </c>
      <c r="D95" s="823">
        <v>0</v>
      </c>
      <c r="E95" s="824">
        <v>0</v>
      </c>
      <c r="F95" s="823">
        <v>0</v>
      </c>
      <c r="G95" s="824">
        <v>0</v>
      </c>
      <c r="H95" s="823">
        <v>0</v>
      </c>
      <c r="I95" s="824">
        <v>0</v>
      </c>
      <c r="J95" s="823">
        <v>0</v>
      </c>
      <c r="K95" s="824">
        <v>0</v>
      </c>
      <c r="L95" s="825">
        <v>0</v>
      </c>
      <c r="M95" s="826">
        <v>0</v>
      </c>
      <c r="N95" s="825">
        <v>0</v>
      </c>
      <c r="O95" s="826">
        <v>0</v>
      </c>
      <c r="P95" s="825">
        <v>0</v>
      </c>
      <c r="Q95" s="826">
        <v>0</v>
      </c>
      <c r="R95" s="825">
        <v>0</v>
      </c>
      <c r="S95" s="826">
        <v>0</v>
      </c>
      <c r="T95" s="825">
        <v>0</v>
      </c>
      <c r="U95" s="826">
        <v>0</v>
      </c>
      <c r="V95" s="825">
        <v>0</v>
      </c>
      <c r="W95" s="826">
        <v>0</v>
      </c>
      <c r="X95" s="836"/>
      <c r="Y95" s="649"/>
      <c r="Z95" s="836"/>
      <c r="AA95" s="649"/>
    </row>
    <row r="96" spans="1:27" ht="15">
      <c r="A96" s="6" t="s">
        <v>2930</v>
      </c>
      <c r="B96" s="823">
        <v>0</v>
      </c>
      <c r="C96" s="824">
        <v>0</v>
      </c>
      <c r="D96" s="823">
        <v>0</v>
      </c>
      <c r="E96" s="824">
        <v>0</v>
      </c>
      <c r="F96" s="823">
        <v>0</v>
      </c>
      <c r="G96" s="824">
        <v>0</v>
      </c>
      <c r="H96" s="823">
        <v>0</v>
      </c>
      <c r="I96" s="824">
        <v>0</v>
      </c>
      <c r="J96" s="823">
        <v>0</v>
      </c>
      <c r="K96" s="824">
        <v>0</v>
      </c>
      <c r="L96" s="825">
        <v>0</v>
      </c>
      <c r="M96" s="826">
        <v>0</v>
      </c>
      <c r="N96" s="825">
        <v>0</v>
      </c>
      <c r="O96" s="826">
        <v>0</v>
      </c>
      <c r="P96" s="825">
        <v>0</v>
      </c>
      <c r="Q96" s="826">
        <v>0</v>
      </c>
      <c r="R96" s="825">
        <v>0</v>
      </c>
      <c r="S96" s="826">
        <v>0</v>
      </c>
      <c r="T96" s="825">
        <v>0</v>
      </c>
      <c r="U96" s="826">
        <v>0</v>
      </c>
      <c r="V96" s="825">
        <v>0</v>
      </c>
      <c r="W96" s="826">
        <v>0</v>
      </c>
      <c r="X96" s="836"/>
      <c r="Y96" s="649"/>
      <c r="Z96" s="836"/>
      <c r="AA96" s="649"/>
    </row>
    <row r="97" spans="1:27" ht="15">
      <c r="A97" s="6" t="s">
        <v>2931</v>
      </c>
      <c r="B97" s="823">
        <v>0</v>
      </c>
      <c r="C97" s="824">
        <v>0</v>
      </c>
      <c r="D97" s="823">
        <v>0</v>
      </c>
      <c r="E97" s="824">
        <v>0</v>
      </c>
      <c r="F97" s="823">
        <v>0</v>
      </c>
      <c r="G97" s="824">
        <v>0</v>
      </c>
      <c r="H97" s="823">
        <v>0</v>
      </c>
      <c r="I97" s="824">
        <v>0</v>
      </c>
      <c r="J97" s="823">
        <v>0</v>
      </c>
      <c r="K97" s="824">
        <v>0</v>
      </c>
      <c r="L97" s="825">
        <v>0</v>
      </c>
      <c r="M97" s="826">
        <v>0</v>
      </c>
      <c r="N97" s="825">
        <v>0</v>
      </c>
      <c r="O97" s="826">
        <v>0</v>
      </c>
      <c r="P97" s="825">
        <v>0</v>
      </c>
      <c r="Q97" s="826">
        <v>0</v>
      </c>
      <c r="R97" s="825">
        <v>0</v>
      </c>
      <c r="S97" s="826">
        <v>0</v>
      </c>
      <c r="T97" s="825">
        <v>0</v>
      </c>
      <c r="U97" s="826">
        <v>0</v>
      </c>
      <c r="V97" s="825">
        <v>0</v>
      </c>
      <c r="W97" s="826">
        <v>0</v>
      </c>
      <c r="X97" s="836"/>
      <c r="Y97" s="649"/>
      <c r="Z97" s="836"/>
      <c r="AA97" s="649"/>
    </row>
  </sheetData>
  <mergeCells count="39">
    <mergeCell ref="B72:C72"/>
    <mergeCell ref="D72:E72"/>
    <mergeCell ref="R72:S72"/>
    <mergeCell ref="T72:U72"/>
    <mergeCell ref="B86:C86"/>
    <mergeCell ref="D86:E86"/>
    <mergeCell ref="F86:G86"/>
    <mergeCell ref="H86:I86"/>
    <mergeCell ref="J86:K86"/>
    <mergeCell ref="L86:M86"/>
    <mergeCell ref="N86:O86"/>
    <mergeCell ref="P86:Q86"/>
    <mergeCell ref="R86:S86"/>
    <mergeCell ref="T86:U86"/>
    <mergeCell ref="H72:I72"/>
    <mergeCell ref="J72:K72"/>
    <mergeCell ref="B59:C59"/>
    <mergeCell ref="D59:E59"/>
    <mergeCell ref="F59:G59"/>
    <mergeCell ref="H59:I59"/>
    <mergeCell ref="J59:K59"/>
    <mergeCell ref="F72:G72"/>
    <mergeCell ref="P72:Q72"/>
    <mergeCell ref="V59:W59"/>
    <mergeCell ref="V72:W72"/>
    <mergeCell ref="V86:W86"/>
    <mergeCell ref="L59:M59"/>
    <mergeCell ref="N59:O59"/>
    <mergeCell ref="P59:Q59"/>
    <mergeCell ref="R59:S59"/>
    <mergeCell ref="T59:U59"/>
    <mergeCell ref="L72:M72"/>
    <mergeCell ref="N72:O72"/>
    <mergeCell ref="Z59:AA59"/>
    <mergeCell ref="Z72:AA72"/>
    <mergeCell ref="Z86:AA86"/>
    <mergeCell ref="X59:Y59"/>
    <mergeCell ref="X72:Y72"/>
    <mergeCell ref="X86:Y86"/>
  </mergeCells>
  <conditionalFormatting sqref="A7">
    <cfRule type="cellIs" dxfId="29" priority="1" stopIfTrue="1" operator="equal">
      <formula>0</formula>
    </cfRule>
    <cfRule type="cellIs" dxfId="28" priority="2" stopIfTrue="1" operator="equal">
      <formula>"na"</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
  <sheetViews>
    <sheetView showGridLines="0" zoomScale="85" zoomScaleNormal="85" workbookViewId="0">
      <pane xSplit="1" ySplit="7" topLeftCell="F8" activePane="bottomRight" state="frozen"/>
      <selection pane="topRight" activeCell="B1" sqref="B1"/>
      <selection pane="bottomLeft" activeCell="A8" sqref="A8"/>
      <selection pane="bottomRight" activeCell="N13" sqref="N13"/>
    </sheetView>
  </sheetViews>
  <sheetFormatPr defaultRowHeight="12.75"/>
  <cols>
    <col min="1" max="1" width="42.28515625" style="543" customWidth="1"/>
    <col min="2" max="13" width="20.7109375" style="543" customWidth="1"/>
    <col min="14" max="14" width="24.140625" style="543" customWidth="1"/>
    <col min="15" max="22" width="20.7109375" style="543" customWidth="1"/>
    <col min="23" max="23" width="35.140625" style="543" bestFit="1" customWidth="1"/>
    <col min="24" max="25" width="20.7109375" style="543" customWidth="1"/>
    <col min="26" max="27" width="20.85546875" style="543" customWidth="1"/>
    <col min="28" max="16384" width="9.140625" style="543"/>
  </cols>
  <sheetData>
    <row r="1" spans="1:19" ht="15">
      <c r="A1" s="885" t="s">
        <v>5411</v>
      </c>
      <c r="B1" s="886"/>
      <c r="C1" s="793"/>
      <c r="D1" s="793"/>
      <c r="E1" s="886"/>
      <c r="F1" s="886"/>
      <c r="G1" s="886"/>
      <c r="H1" s="886"/>
      <c r="I1" s="886"/>
      <c r="J1" s="886"/>
      <c r="K1" s="886"/>
      <c r="L1" s="886"/>
      <c r="M1" s="886"/>
      <c r="N1" s="886"/>
      <c r="O1" s="886"/>
      <c r="P1" s="886"/>
      <c r="Q1" s="886"/>
      <c r="R1" s="886"/>
      <c r="S1" s="886"/>
    </row>
    <row r="2" spans="1:19" ht="15">
      <c r="A2" s="885"/>
      <c r="B2" s="886"/>
      <c r="C2" s="886"/>
      <c r="D2" s="886"/>
      <c r="E2" s="886"/>
      <c r="F2" s="886"/>
      <c r="G2" s="886"/>
      <c r="H2" s="886"/>
      <c r="I2" s="886"/>
      <c r="J2" s="886"/>
      <c r="K2" s="886"/>
      <c r="L2" s="886"/>
      <c r="M2" s="886"/>
      <c r="N2" s="886"/>
      <c r="O2" s="886"/>
      <c r="P2" s="886"/>
      <c r="Q2" s="886"/>
      <c r="R2" s="886"/>
      <c r="S2" s="886"/>
    </row>
    <row r="3" spans="1:19" ht="15">
      <c r="A3" s="885"/>
      <c r="B3" s="886"/>
      <c r="C3" s="886"/>
      <c r="D3" s="886"/>
      <c r="E3" s="886"/>
      <c r="F3" s="886"/>
      <c r="G3" s="886"/>
      <c r="H3" s="886"/>
      <c r="I3" s="886"/>
      <c r="J3" s="886"/>
      <c r="K3" s="886"/>
      <c r="L3" s="886"/>
      <c r="M3" s="886"/>
      <c r="N3" s="886"/>
      <c r="O3" s="886"/>
      <c r="P3" s="886"/>
      <c r="Q3" s="886"/>
      <c r="R3" s="886"/>
      <c r="S3" s="886"/>
    </row>
    <row r="4" spans="1:19" ht="15">
      <c r="A4" s="885"/>
      <c r="B4" s="886"/>
      <c r="C4" s="886"/>
      <c r="D4" s="886"/>
      <c r="E4" s="886"/>
      <c r="F4" s="886"/>
      <c r="G4" s="886"/>
      <c r="H4" s="886"/>
      <c r="I4" s="886"/>
      <c r="J4" s="886"/>
      <c r="K4" s="886"/>
      <c r="L4" s="886"/>
      <c r="M4" s="886"/>
      <c r="N4" s="886"/>
      <c r="O4" s="886"/>
      <c r="P4" s="886"/>
      <c r="Q4" s="886"/>
      <c r="R4" s="886"/>
      <c r="S4" s="886"/>
    </row>
    <row r="5" spans="1:19" ht="15">
      <c r="A5" s="885"/>
      <c r="B5" s="886"/>
      <c r="C5" s="886"/>
      <c r="D5" s="886"/>
      <c r="E5" s="886"/>
      <c r="F5" s="886"/>
      <c r="G5" s="886"/>
      <c r="H5" s="886"/>
      <c r="I5" s="886"/>
      <c r="J5" s="886"/>
      <c r="K5" s="886"/>
      <c r="L5" s="886"/>
      <c r="M5" s="886"/>
      <c r="N5" s="886"/>
      <c r="O5" s="886"/>
      <c r="P5" s="886"/>
      <c r="Q5" s="886"/>
      <c r="R5" s="886"/>
      <c r="S5" s="886"/>
    </row>
    <row r="6" spans="1:19" ht="15">
      <c r="A6" s="885"/>
      <c r="B6" s="886"/>
      <c r="C6" s="886"/>
      <c r="D6" s="886"/>
      <c r="E6" s="886"/>
      <c r="F6" s="886"/>
      <c r="G6" s="886"/>
      <c r="H6" s="886"/>
      <c r="I6" s="886"/>
      <c r="J6" s="886"/>
      <c r="K6" s="886"/>
      <c r="L6" s="886"/>
      <c r="M6" s="886"/>
      <c r="N6" s="886"/>
      <c r="O6" s="886"/>
      <c r="P6" s="886"/>
      <c r="Q6" s="886"/>
      <c r="R6" s="886"/>
      <c r="S6" s="886"/>
    </row>
    <row r="7" spans="1:19" ht="36">
      <c r="A7" s="13" t="s">
        <v>32</v>
      </c>
      <c r="B7" s="887"/>
      <c r="C7" s="887"/>
      <c r="D7" s="887"/>
      <c r="E7" s="887"/>
      <c r="F7" s="887"/>
      <c r="G7" s="887"/>
      <c r="H7" s="886"/>
      <c r="I7" s="886"/>
      <c r="J7" s="886"/>
      <c r="K7" s="886"/>
      <c r="L7" s="886"/>
      <c r="M7" s="886"/>
      <c r="N7" s="886"/>
      <c r="O7" s="886"/>
      <c r="P7" s="886"/>
      <c r="Q7" s="886"/>
      <c r="R7" s="886"/>
      <c r="S7" s="886"/>
    </row>
    <row r="8" spans="1:19" ht="15">
      <c r="A8" s="885"/>
      <c r="B8" s="886"/>
      <c r="C8" s="886"/>
      <c r="D8" s="886"/>
      <c r="E8" s="886"/>
      <c r="F8" s="886"/>
      <c r="G8" s="886"/>
      <c r="H8" s="886"/>
      <c r="I8" s="886"/>
      <c r="J8" s="886"/>
      <c r="K8" s="886"/>
      <c r="L8" s="886"/>
      <c r="M8" s="886"/>
      <c r="N8" s="886"/>
      <c r="O8" s="886"/>
      <c r="P8" s="886"/>
      <c r="Q8" s="886"/>
      <c r="R8" s="886"/>
      <c r="S8" s="886"/>
    </row>
    <row r="9" spans="1:19" ht="31.5">
      <c r="A9" s="3" t="s">
        <v>2289</v>
      </c>
      <c r="B9" s="4">
        <v>2009</v>
      </c>
      <c r="C9" s="4">
        <v>2010</v>
      </c>
      <c r="D9" s="4">
        <v>2011</v>
      </c>
      <c r="E9" s="4" t="s">
        <v>1185</v>
      </c>
      <c r="F9" s="4">
        <v>2012</v>
      </c>
      <c r="G9" s="4" t="s">
        <v>2325</v>
      </c>
      <c r="H9" s="84" t="s">
        <v>2913</v>
      </c>
      <c r="I9" s="84" t="s">
        <v>3553</v>
      </c>
      <c r="J9" s="84" t="s">
        <v>4165</v>
      </c>
      <c r="K9" s="84" t="s">
        <v>4674</v>
      </c>
      <c r="L9" s="84" t="s">
        <v>4675</v>
      </c>
      <c r="M9" s="84" t="s">
        <v>5846</v>
      </c>
      <c r="N9" s="84" t="s">
        <v>6494</v>
      </c>
      <c r="O9" s="238" t="s">
        <v>6914</v>
      </c>
      <c r="P9" s="886"/>
      <c r="Q9" s="886"/>
      <c r="R9" s="886"/>
      <c r="S9" s="886"/>
    </row>
    <row r="10" spans="1:19" ht="15">
      <c r="A10" s="15" t="s">
        <v>2285</v>
      </c>
      <c r="B10" s="888">
        <v>3756180</v>
      </c>
      <c r="C10" s="888">
        <v>5734826.666666667</v>
      </c>
      <c r="D10" s="888">
        <v>4750800</v>
      </c>
      <c r="E10" s="888" t="s">
        <v>1225</v>
      </c>
      <c r="F10" s="888">
        <v>5853332.2184129106</v>
      </c>
      <c r="G10" s="888">
        <v>0</v>
      </c>
      <c r="H10" s="889">
        <v>6671670.4194812775</v>
      </c>
      <c r="I10" s="889">
        <v>0</v>
      </c>
      <c r="J10" s="889">
        <v>6319368</v>
      </c>
      <c r="K10" s="1419" t="s">
        <v>7422</v>
      </c>
      <c r="L10" s="889">
        <v>5463000</v>
      </c>
      <c r="M10" s="1419" t="s">
        <v>7422</v>
      </c>
      <c r="N10" s="889">
        <v>6300000</v>
      </c>
      <c r="O10" s="1419" t="s">
        <v>7422</v>
      </c>
      <c r="P10" s="886"/>
      <c r="Q10" s="886"/>
      <c r="R10" s="886"/>
      <c r="S10" s="886"/>
    </row>
    <row r="11" spans="1:19" ht="15">
      <c r="A11" s="15" t="s">
        <v>2294</v>
      </c>
      <c r="B11" s="890">
        <v>4890921.9780000001</v>
      </c>
      <c r="C11" s="890">
        <v>7467317.8026666669</v>
      </c>
      <c r="D11" s="890">
        <v>6186016.6799999997</v>
      </c>
      <c r="E11" s="890" t="s">
        <v>1225</v>
      </c>
      <c r="F11" s="890">
        <v>7000000</v>
      </c>
      <c r="G11" s="890">
        <v>0</v>
      </c>
      <c r="H11" s="891">
        <v>8000000</v>
      </c>
      <c r="I11" s="891">
        <v>0</v>
      </c>
      <c r="J11" s="891">
        <v>9000000</v>
      </c>
      <c r="K11" s="1419" t="s">
        <v>7422</v>
      </c>
      <c r="L11" s="891">
        <v>9000000</v>
      </c>
      <c r="M11" s="1419" t="s">
        <v>7422</v>
      </c>
      <c r="N11" s="891">
        <v>9000000</v>
      </c>
      <c r="O11" s="1419" t="s">
        <v>7422</v>
      </c>
      <c r="P11" s="886"/>
      <c r="Q11" s="886"/>
      <c r="R11" s="886"/>
      <c r="S11" s="886"/>
    </row>
    <row r="12" spans="1:19" ht="15">
      <c r="A12" s="15"/>
      <c r="B12" s="892"/>
      <c r="C12" s="892"/>
      <c r="D12" s="892"/>
      <c r="E12" s="892"/>
      <c r="F12" s="892"/>
      <c r="G12" s="892"/>
      <c r="H12" s="893"/>
      <c r="I12" s="893"/>
      <c r="J12" s="893"/>
      <c r="K12" s="893"/>
      <c r="L12" s="893"/>
      <c r="M12" s="893"/>
      <c r="N12" s="893"/>
      <c r="O12" s="893"/>
      <c r="P12" s="886"/>
      <c r="Q12" s="886"/>
      <c r="R12" s="886"/>
      <c r="S12" s="886"/>
    </row>
    <row r="13" spans="1:19" ht="15">
      <c r="A13" s="15"/>
      <c r="B13" s="886"/>
      <c r="C13" s="886"/>
      <c r="D13" s="886"/>
      <c r="E13" s="886"/>
      <c r="F13" s="886"/>
      <c r="G13" s="886"/>
      <c r="H13" s="893"/>
      <c r="I13" s="893"/>
      <c r="J13" s="893"/>
      <c r="K13" s="893"/>
      <c r="L13" s="893"/>
      <c r="M13" s="893"/>
      <c r="N13" s="893"/>
      <c r="O13" s="893"/>
      <c r="P13" s="886"/>
      <c r="Q13" s="886"/>
      <c r="R13" s="886"/>
      <c r="S13" s="886"/>
    </row>
    <row r="14" spans="1:19" ht="15.75">
      <c r="A14" s="3" t="s">
        <v>53</v>
      </c>
      <c r="B14" s="4">
        <v>2009</v>
      </c>
      <c r="C14" s="4">
        <v>2010</v>
      </c>
      <c r="D14" s="4">
        <v>2011</v>
      </c>
      <c r="E14" s="4" t="s">
        <v>1185</v>
      </c>
      <c r="F14" s="4">
        <v>2012</v>
      </c>
      <c r="G14" s="4" t="s">
        <v>2325</v>
      </c>
      <c r="H14" s="84" t="s">
        <v>2913</v>
      </c>
      <c r="I14" s="84" t="s">
        <v>3553</v>
      </c>
      <c r="J14" s="84" t="s">
        <v>4165</v>
      </c>
      <c r="K14" s="84" t="s">
        <v>4674</v>
      </c>
      <c r="L14" s="84" t="s">
        <v>4675</v>
      </c>
      <c r="M14" s="84" t="s">
        <v>5846</v>
      </c>
      <c r="N14" s="84" t="s">
        <v>6494</v>
      </c>
      <c r="O14" s="238" t="s">
        <v>6914</v>
      </c>
      <c r="P14" s="886"/>
      <c r="Q14" s="886"/>
      <c r="R14" s="886"/>
      <c r="S14" s="886"/>
    </row>
    <row r="15" spans="1:19" ht="15">
      <c r="A15" s="16" t="s">
        <v>54</v>
      </c>
      <c r="B15" s="894">
        <v>19</v>
      </c>
      <c r="C15" s="894">
        <v>45</v>
      </c>
      <c r="D15" s="894">
        <v>111</v>
      </c>
      <c r="E15" s="894">
        <v>126</v>
      </c>
      <c r="F15" s="894">
        <v>204</v>
      </c>
      <c r="G15" s="894">
        <v>282</v>
      </c>
      <c r="H15" s="894">
        <v>339</v>
      </c>
      <c r="I15" s="894">
        <v>359</v>
      </c>
      <c r="J15" s="894">
        <v>363</v>
      </c>
      <c r="K15" s="894">
        <v>365</v>
      </c>
      <c r="L15" s="895">
        <v>372</v>
      </c>
      <c r="M15" s="895">
        <v>219</v>
      </c>
      <c r="N15" s="895">
        <v>235</v>
      </c>
      <c r="O15" s="895">
        <v>179</v>
      </c>
      <c r="P15" s="886"/>
      <c r="Q15" s="886"/>
      <c r="R15" s="886"/>
      <c r="S15" s="886"/>
    </row>
    <row r="16" spans="1:19" ht="15">
      <c r="A16" s="16" t="s">
        <v>90</v>
      </c>
      <c r="B16" s="896">
        <v>0</v>
      </c>
      <c r="C16" s="894">
        <v>84</v>
      </c>
      <c r="D16" s="894">
        <v>60</v>
      </c>
      <c r="E16" s="894">
        <v>113</v>
      </c>
      <c r="F16" s="894">
        <v>102</v>
      </c>
      <c r="G16" s="894">
        <v>109</v>
      </c>
      <c r="H16" s="894">
        <v>115</v>
      </c>
      <c r="I16" s="894">
        <v>136</v>
      </c>
      <c r="J16" s="894">
        <v>137</v>
      </c>
      <c r="K16" s="894">
        <v>136</v>
      </c>
      <c r="L16" s="895">
        <v>137</v>
      </c>
      <c r="M16" s="895">
        <v>136</v>
      </c>
      <c r="N16" s="895">
        <v>137</v>
      </c>
      <c r="O16" s="895">
        <v>120</v>
      </c>
      <c r="P16" s="886"/>
      <c r="Q16" s="886"/>
      <c r="R16" s="886"/>
      <c r="S16" s="886"/>
    </row>
    <row r="17" spans="1:19" ht="15">
      <c r="A17" s="16" t="s">
        <v>1457</v>
      </c>
      <c r="B17" s="896">
        <v>0</v>
      </c>
      <c r="C17" s="896">
        <v>0</v>
      </c>
      <c r="D17" s="896">
        <v>0</v>
      </c>
      <c r="E17" s="896">
        <v>0</v>
      </c>
      <c r="F17" s="894">
        <v>128</v>
      </c>
      <c r="G17" s="894">
        <v>58</v>
      </c>
      <c r="H17" s="894">
        <v>15</v>
      </c>
      <c r="I17" s="894">
        <v>16</v>
      </c>
      <c r="J17" s="894">
        <v>4</v>
      </c>
      <c r="K17" s="894">
        <v>10</v>
      </c>
      <c r="L17" s="895">
        <v>10</v>
      </c>
      <c r="M17" s="895" t="s">
        <v>6037</v>
      </c>
      <c r="N17" s="895">
        <v>10</v>
      </c>
      <c r="O17" s="895" t="s">
        <v>5957</v>
      </c>
      <c r="P17" s="886"/>
      <c r="Q17" s="886"/>
      <c r="R17" s="886"/>
      <c r="S17" s="886"/>
    </row>
    <row r="18" spans="1:19" ht="15">
      <c r="A18" s="16" t="s">
        <v>91</v>
      </c>
      <c r="B18" s="894">
        <v>411</v>
      </c>
      <c r="C18" s="894">
        <v>410</v>
      </c>
      <c r="D18" s="894">
        <v>344</v>
      </c>
      <c r="E18" s="894">
        <v>344</v>
      </c>
      <c r="F18" s="894">
        <v>332</v>
      </c>
      <c r="G18" s="894">
        <v>340</v>
      </c>
      <c r="H18" s="894">
        <v>354</v>
      </c>
      <c r="I18" s="894">
        <v>375</v>
      </c>
      <c r="J18" s="894">
        <v>375</v>
      </c>
      <c r="K18" s="894">
        <v>375</v>
      </c>
      <c r="L18" s="895">
        <v>382</v>
      </c>
      <c r="M18" s="895">
        <v>365</v>
      </c>
      <c r="N18" s="895">
        <v>382</v>
      </c>
      <c r="O18" s="895">
        <v>309</v>
      </c>
      <c r="P18" s="886"/>
      <c r="Q18" s="886"/>
      <c r="R18" s="886"/>
      <c r="S18" s="886"/>
    </row>
    <row r="19" spans="1:19" ht="15">
      <c r="A19" s="15"/>
      <c r="B19" s="886"/>
      <c r="C19" s="886"/>
      <c r="D19" s="886"/>
      <c r="E19" s="886"/>
      <c r="F19" s="886"/>
      <c r="G19" s="886"/>
      <c r="H19" s="893"/>
      <c r="I19" s="893"/>
      <c r="J19" s="893"/>
      <c r="K19" s="893"/>
      <c r="L19" s="893"/>
      <c r="M19" s="893"/>
      <c r="N19" s="893"/>
      <c r="O19" s="893"/>
      <c r="P19" s="886"/>
      <c r="Q19" s="886"/>
      <c r="R19" s="886"/>
      <c r="S19" s="886"/>
    </row>
    <row r="20" spans="1:19" ht="15">
      <c r="A20" s="15"/>
      <c r="B20" s="886"/>
      <c r="C20" s="886"/>
      <c r="D20" s="886"/>
      <c r="E20" s="886"/>
      <c r="F20" s="886"/>
      <c r="G20" s="886"/>
      <c r="H20" s="893"/>
      <c r="I20" s="893"/>
      <c r="J20" s="893"/>
      <c r="K20" s="893"/>
      <c r="L20" s="893"/>
      <c r="M20" s="893"/>
      <c r="N20" s="893"/>
      <c r="O20" s="893"/>
      <c r="P20" s="886"/>
      <c r="Q20" s="886"/>
      <c r="R20" s="886"/>
      <c r="S20" s="886"/>
    </row>
    <row r="21" spans="1:19" ht="15.75">
      <c r="A21" s="3" t="s">
        <v>2290</v>
      </c>
      <c r="B21" s="4">
        <v>2009</v>
      </c>
      <c r="C21" s="4">
        <v>2010</v>
      </c>
      <c r="D21" s="4">
        <v>2011</v>
      </c>
      <c r="E21" s="4" t="s">
        <v>1185</v>
      </c>
      <c r="F21" s="4">
        <v>2012</v>
      </c>
      <c r="G21" s="4" t="s">
        <v>2325</v>
      </c>
      <c r="H21" s="84" t="s">
        <v>2913</v>
      </c>
      <c r="I21" s="84" t="s">
        <v>3553</v>
      </c>
      <c r="J21" s="84" t="s">
        <v>4165</v>
      </c>
      <c r="K21" s="84" t="s">
        <v>4674</v>
      </c>
      <c r="L21" s="84" t="s">
        <v>4675</v>
      </c>
      <c r="M21" s="84" t="s">
        <v>5846</v>
      </c>
      <c r="N21" s="84" t="s">
        <v>6494</v>
      </c>
      <c r="O21" s="238" t="s">
        <v>6914</v>
      </c>
      <c r="P21" s="886"/>
      <c r="Q21" s="886"/>
      <c r="R21" s="886"/>
      <c r="S21" s="886"/>
    </row>
    <row r="22" spans="1:19" ht="15">
      <c r="A22" s="15" t="s">
        <v>2285</v>
      </c>
      <c r="B22" s="888">
        <v>106425100</v>
      </c>
      <c r="C22" s="888">
        <v>112545973.33333333</v>
      </c>
      <c r="D22" s="888">
        <v>128113239.99999999</v>
      </c>
      <c r="E22" s="888">
        <v>71449136.619252399</v>
      </c>
      <c r="F22" s="888">
        <v>144744543.85818213</v>
      </c>
      <c r="G22" s="888" t="s">
        <v>2908</v>
      </c>
      <c r="H22" s="889">
        <v>145859394.54590943</v>
      </c>
      <c r="I22" s="893" t="s">
        <v>2908</v>
      </c>
      <c r="J22" s="889">
        <v>141817055.2242274</v>
      </c>
      <c r="K22" s="893" t="s">
        <v>2908</v>
      </c>
      <c r="L22" s="889">
        <v>111688000</v>
      </c>
      <c r="M22" s="893" t="s">
        <v>2908</v>
      </c>
      <c r="N22" s="889">
        <v>144623500</v>
      </c>
      <c r="O22" s="1419" t="s">
        <v>7422</v>
      </c>
      <c r="P22" s="886"/>
      <c r="Q22" s="886"/>
      <c r="R22" s="886"/>
      <c r="S22" s="886"/>
    </row>
    <row r="23" spans="1:19" ht="15">
      <c r="A23" s="15" t="s">
        <v>2294</v>
      </c>
      <c r="B23" s="890">
        <v>138576122.71000001</v>
      </c>
      <c r="C23" s="890">
        <v>146546111.87733334</v>
      </c>
      <c r="D23" s="890">
        <v>166816249.80399999</v>
      </c>
      <c r="E23" s="890">
        <v>86396296</v>
      </c>
      <c r="F23" s="890">
        <v>173100000</v>
      </c>
      <c r="G23" s="890" t="s">
        <v>2908</v>
      </c>
      <c r="H23" s="891">
        <v>174900000</v>
      </c>
      <c r="I23" s="893" t="s">
        <v>2908</v>
      </c>
      <c r="J23" s="891">
        <v>183100000</v>
      </c>
      <c r="K23" s="893" t="s">
        <v>2908</v>
      </c>
      <c r="L23" s="891">
        <v>184000000</v>
      </c>
      <c r="M23" s="893" t="s">
        <v>2908</v>
      </c>
      <c r="N23" s="891">
        <v>206605000</v>
      </c>
      <c r="O23" s="1419" t="s">
        <v>7422</v>
      </c>
      <c r="P23" s="886"/>
      <c r="Q23" s="886"/>
      <c r="R23" s="886"/>
      <c r="S23" s="886"/>
    </row>
    <row r="24" spans="1:19" ht="15">
      <c r="A24" s="15"/>
      <c r="B24" s="886"/>
      <c r="C24" s="886"/>
      <c r="D24" s="886"/>
      <c r="E24" s="886"/>
      <c r="F24" s="886"/>
      <c r="G24" s="886"/>
      <c r="H24" s="893"/>
      <c r="I24" s="893"/>
      <c r="J24" s="893"/>
      <c r="K24" s="893"/>
      <c r="L24" s="893"/>
      <c r="M24" s="893"/>
      <c r="N24" s="893"/>
      <c r="O24" s="893"/>
      <c r="P24" s="886"/>
      <c r="Q24" s="886"/>
      <c r="R24" s="886"/>
      <c r="S24" s="886"/>
    </row>
    <row r="25" spans="1:19" ht="15.75">
      <c r="A25" s="3" t="s">
        <v>59</v>
      </c>
      <c r="B25" s="4">
        <v>2009</v>
      </c>
      <c r="C25" s="4">
        <v>2010</v>
      </c>
      <c r="D25" s="4">
        <v>2011</v>
      </c>
      <c r="E25" s="4" t="s">
        <v>1185</v>
      </c>
      <c r="F25" s="4">
        <v>2012</v>
      </c>
      <c r="G25" s="4" t="s">
        <v>2325</v>
      </c>
      <c r="H25" s="84" t="s">
        <v>2913</v>
      </c>
      <c r="I25" s="84" t="s">
        <v>3553</v>
      </c>
      <c r="J25" s="84" t="s">
        <v>4165</v>
      </c>
      <c r="K25" s="84" t="s">
        <v>4674</v>
      </c>
      <c r="L25" s="84" t="s">
        <v>4675</v>
      </c>
      <c r="M25" s="84" t="s">
        <v>5846</v>
      </c>
      <c r="N25" s="84" t="s">
        <v>6494</v>
      </c>
      <c r="O25" s="238" t="s">
        <v>6914</v>
      </c>
      <c r="P25" s="886"/>
      <c r="Q25" s="886"/>
      <c r="R25" s="886"/>
      <c r="S25" s="886"/>
    </row>
    <row r="26" spans="1:19" ht="15">
      <c r="A26" s="17"/>
      <c r="B26" s="894">
        <v>15500000</v>
      </c>
      <c r="C26" s="894">
        <v>15900000</v>
      </c>
      <c r="D26" s="894">
        <v>14200000</v>
      </c>
      <c r="E26" s="894" t="s">
        <v>1225</v>
      </c>
      <c r="F26" s="894">
        <v>14600000</v>
      </c>
      <c r="G26" s="886" t="s">
        <v>2908</v>
      </c>
      <c r="H26" s="894">
        <v>14500000</v>
      </c>
      <c r="I26" s="893" t="s">
        <v>2908</v>
      </c>
      <c r="J26" s="894">
        <v>16567000</v>
      </c>
      <c r="K26" s="893" t="s">
        <v>2908</v>
      </c>
      <c r="L26" s="895">
        <v>16800000</v>
      </c>
      <c r="M26" s="893" t="s">
        <v>2908</v>
      </c>
      <c r="N26" s="895">
        <v>17300000</v>
      </c>
      <c r="O26" s="1419" t="s">
        <v>7422</v>
      </c>
      <c r="P26" s="886"/>
      <c r="Q26" s="886"/>
      <c r="R26" s="886"/>
      <c r="S26" s="886"/>
    </row>
    <row r="27" spans="1:19" ht="15">
      <c r="A27" s="15"/>
      <c r="B27" s="886"/>
      <c r="C27" s="886"/>
      <c r="D27" s="886"/>
      <c r="E27" s="886"/>
      <c r="F27" s="886"/>
      <c r="G27" s="886"/>
      <c r="H27" s="893"/>
      <c r="I27" s="893"/>
      <c r="J27" s="893"/>
      <c r="K27" s="893"/>
      <c r="L27" s="893"/>
      <c r="M27" s="893"/>
      <c r="N27" s="893"/>
      <c r="O27" s="893"/>
      <c r="P27" s="886"/>
      <c r="Q27" s="886"/>
      <c r="R27" s="886"/>
      <c r="S27" s="886"/>
    </row>
    <row r="28" spans="1:19" ht="15">
      <c r="A28" s="15"/>
      <c r="B28" s="886"/>
      <c r="C28" s="886"/>
      <c r="D28" s="886"/>
      <c r="E28" s="886"/>
      <c r="F28" s="886"/>
      <c r="G28" s="886"/>
      <c r="H28" s="893"/>
      <c r="I28" s="893"/>
      <c r="J28" s="893"/>
      <c r="K28" s="893"/>
      <c r="L28" s="893"/>
      <c r="M28" s="893"/>
      <c r="N28" s="893"/>
      <c r="O28" s="893"/>
      <c r="P28" s="886"/>
      <c r="Q28" s="886"/>
      <c r="R28" s="886"/>
      <c r="S28" s="886"/>
    </row>
    <row r="29" spans="1:19" ht="15.75">
      <c r="A29" s="3" t="s">
        <v>60</v>
      </c>
      <c r="B29" s="4">
        <v>2009</v>
      </c>
      <c r="C29" s="4">
        <v>2010</v>
      </c>
      <c r="D29" s="4">
        <v>2011</v>
      </c>
      <c r="E29" s="4" t="s">
        <v>1185</v>
      </c>
      <c r="F29" s="4">
        <v>2012</v>
      </c>
      <c r="G29" s="4" t="s">
        <v>2325</v>
      </c>
      <c r="H29" s="84" t="s">
        <v>2913</v>
      </c>
      <c r="I29" s="84" t="s">
        <v>3553</v>
      </c>
      <c r="J29" s="84" t="s">
        <v>4165</v>
      </c>
      <c r="K29" s="84" t="s">
        <v>4674</v>
      </c>
      <c r="L29" s="84" t="s">
        <v>4675</v>
      </c>
      <c r="M29" s="84" t="s">
        <v>5846</v>
      </c>
      <c r="N29" s="84" t="s">
        <v>6494</v>
      </c>
      <c r="O29" s="238" t="s">
        <v>6914</v>
      </c>
      <c r="P29" s="886"/>
      <c r="Q29" s="886"/>
      <c r="R29" s="886"/>
      <c r="S29" s="886"/>
    </row>
    <row r="30" spans="1:19" ht="15.75">
      <c r="A30" s="7" t="s">
        <v>2284</v>
      </c>
      <c r="B30" s="136"/>
      <c r="C30" s="136"/>
      <c r="D30" s="136"/>
      <c r="E30" s="136"/>
      <c r="F30" s="137">
        <v>4462000</v>
      </c>
      <c r="G30" s="136">
        <v>0</v>
      </c>
      <c r="H30" s="137">
        <v>4515900</v>
      </c>
      <c r="I30" s="136">
        <v>0</v>
      </c>
      <c r="J30" s="137">
        <v>4564640</v>
      </c>
      <c r="K30" s="137">
        <v>4564640</v>
      </c>
      <c r="L30" s="112">
        <v>4600000</v>
      </c>
      <c r="M30" s="112" t="s">
        <v>1530</v>
      </c>
      <c r="N30" s="150">
        <v>4400000</v>
      </c>
      <c r="O30" s="112" t="s">
        <v>1530</v>
      </c>
      <c r="P30" s="2"/>
      <c r="Q30" s="2"/>
      <c r="R30" s="2"/>
      <c r="S30" s="2"/>
    </row>
    <row r="31" spans="1:19" ht="15">
      <c r="A31" s="15" t="s">
        <v>61</v>
      </c>
      <c r="B31" s="896">
        <v>0</v>
      </c>
      <c r="C31" s="897">
        <v>0.47</v>
      </c>
      <c r="D31" s="897">
        <v>0.48</v>
      </c>
      <c r="E31" s="897">
        <v>0.48</v>
      </c>
      <c r="F31" s="897">
        <v>0.47</v>
      </c>
      <c r="G31" s="886" t="s">
        <v>2908</v>
      </c>
      <c r="H31" s="897">
        <v>0.47</v>
      </c>
      <c r="I31" s="893" t="s">
        <v>2908</v>
      </c>
      <c r="J31" s="898">
        <v>0.45</v>
      </c>
      <c r="K31" s="893" t="s">
        <v>2908</v>
      </c>
      <c r="L31" s="898">
        <v>0.46</v>
      </c>
      <c r="M31" s="893" t="s">
        <v>2908</v>
      </c>
      <c r="N31" s="898">
        <v>0.51</v>
      </c>
      <c r="O31" s="893" t="s">
        <v>2908</v>
      </c>
      <c r="P31" s="886"/>
      <c r="Q31" s="886"/>
      <c r="R31" s="886"/>
      <c r="S31" s="886"/>
    </row>
    <row r="32" spans="1:19" ht="15">
      <c r="A32" s="15" t="s">
        <v>62</v>
      </c>
      <c r="B32" s="896">
        <v>0</v>
      </c>
      <c r="C32" s="897">
        <v>0.53</v>
      </c>
      <c r="D32" s="897">
        <v>0.52</v>
      </c>
      <c r="E32" s="897">
        <v>0.52</v>
      </c>
      <c r="F32" s="897">
        <v>0.53</v>
      </c>
      <c r="G32" s="886" t="s">
        <v>2908</v>
      </c>
      <c r="H32" s="897">
        <v>0.53</v>
      </c>
      <c r="I32" s="893" t="s">
        <v>2908</v>
      </c>
      <c r="J32" s="898">
        <v>0.55000000000000004</v>
      </c>
      <c r="K32" s="893" t="s">
        <v>2908</v>
      </c>
      <c r="L32" s="898">
        <v>0.54</v>
      </c>
      <c r="M32" s="893" t="s">
        <v>2908</v>
      </c>
      <c r="N32" s="898">
        <v>0.49</v>
      </c>
      <c r="O32" s="893" t="s">
        <v>2908</v>
      </c>
      <c r="P32" s="886"/>
      <c r="Q32" s="886"/>
      <c r="R32" s="886"/>
      <c r="S32" s="886"/>
    </row>
    <row r="33" spans="1:27" ht="15">
      <c r="A33" s="15" t="s">
        <v>92</v>
      </c>
      <c r="B33" s="896">
        <v>0</v>
      </c>
      <c r="C33" s="897">
        <v>0</v>
      </c>
      <c r="D33" s="897">
        <v>0</v>
      </c>
      <c r="E33" s="897">
        <v>0</v>
      </c>
      <c r="F33" s="897">
        <v>0</v>
      </c>
      <c r="G33" s="886" t="s">
        <v>2908</v>
      </c>
      <c r="H33" s="897" t="s">
        <v>3250</v>
      </c>
      <c r="I33" s="893" t="s">
        <v>2908</v>
      </c>
      <c r="J33" s="898">
        <v>0.12</v>
      </c>
      <c r="K33" s="893" t="s">
        <v>2908</v>
      </c>
      <c r="L33" s="898">
        <v>0.14000000000000001</v>
      </c>
      <c r="M33" s="893" t="s">
        <v>2908</v>
      </c>
      <c r="N33" s="898">
        <v>0.15</v>
      </c>
      <c r="O33" s="893" t="s">
        <v>2908</v>
      </c>
      <c r="P33" s="886"/>
      <c r="Q33" s="886"/>
      <c r="R33" s="886"/>
      <c r="S33" s="886"/>
    </row>
    <row r="34" spans="1:27" ht="15">
      <c r="A34" s="15" t="s">
        <v>93</v>
      </c>
      <c r="B34" s="896">
        <v>0</v>
      </c>
      <c r="C34" s="897">
        <v>0.12</v>
      </c>
      <c r="D34" s="897">
        <v>0.12</v>
      </c>
      <c r="E34" s="897">
        <v>0.12</v>
      </c>
      <c r="F34" s="897">
        <v>0.11</v>
      </c>
      <c r="G34" s="886" t="s">
        <v>2908</v>
      </c>
      <c r="H34" s="897">
        <v>0.11</v>
      </c>
      <c r="I34" s="893" t="s">
        <v>2908</v>
      </c>
      <c r="J34" s="898">
        <v>0.09</v>
      </c>
      <c r="K34" s="893" t="s">
        <v>2908</v>
      </c>
      <c r="L34" s="898">
        <v>7.0000000000000007E-2</v>
      </c>
      <c r="M34" s="893" t="s">
        <v>2908</v>
      </c>
      <c r="N34" s="898">
        <v>0.06</v>
      </c>
      <c r="O34" s="893" t="s">
        <v>2908</v>
      </c>
      <c r="P34" s="886"/>
      <c r="Q34" s="886"/>
      <c r="R34" s="886"/>
      <c r="S34" s="886"/>
    </row>
    <row r="35" spans="1:27" ht="15">
      <c r="A35" s="15" t="s">
        <v>63</v>
      </c>
      <c r="B35" s="896">
        <v>0</v>
      </c>
      <c r="C35" s="897">
        <v>0.35</v>
      </c>
      <c r="D35" s="897">
        <v>0.35</v>
      </c>
      <c r="E35" s="897">
        <v>0.35</v>
      </c>
      <c r="F35" s="897">
        <v>0.36</v>
      </c>
      <c r="G35" s="886" t="s">
        <v>2908</v>
      </c>
      <c r="H35" s="897">
        <v>0.36</v>
      </c>
      <c r="I35" s="893" t="s">
        <v>2908</v>
      </c>
      <c r="J35" s="898">
        <v>0.4</v>
      </c>
      <c r="K35" s="893" t="s">
        <v>2908</v>
      </c>
      <c r="L35" s="898">
        <v>0.41</v>
      </c>
      <c r="M35" s="893" t="s">
        <v>2908</v>
      </c>
      <c r="N35" s="898">
        <v>0.43</v>
      </c>
      <c r="O35" s="893" t="s">
        <v>2908</v>
      </c>
      <c r="P35" s="886"/>
      <c r="Q35" s="886"/>
      <c r="R35" s="886"/>
      <c r="S35" s="886"/>
    </row>
    <row r="36" spans="1:27" ht="15">
      <c r="A36" s="15" t="s">
        <v>64</v>
      </c>
      <c r="B36" s="896">
        <v>0</v>
      </c>
      <c r="C36" s="897">
        <v>0.25</v>
      </c>
      <c r="D36" s="897">
        <v>0.25</v>
      </c>
      <c r="E36" s="897">
        <v>0.25</v>
      </c>
      <c r="F36" s="897">
        <v>0.22</v>
      </c>
      <c r="G36" s="886" t="s">
        <v>2908</v>
      </c>
      <c r="H36" s="897">
        <v>0.21</v>
      </c>
      <c r="I36" s="893" t="s">
        <v>2908</v>
      </c>
      <c r="J36" s="898">
        <v>0.45</v>
      </c>
      <c r="K36" s="893" t="s">
        <v>2908</v>
      </c>
      <c r="L36" s="898">
        <v>0.22</v>
      </c>
      <c r="M36" s="893" t="s">
        <v>2908</v>
      </c>
      <c r="N36" s="898">
        <v>0.2</v>
      </c>
      <c r="O36" s="893" t="s">
        <v>2908</v>
      </c>
      <c r="P36" s="886"/>
      <c r="Q36" s="886"/>
      <c r="R36" s="886"/>
      <c r="S36" s="886"/>
    </row>
    <row r="37" spans="1:27" ht="15">
      <c r="A37" s="15" t="s">
        <v>703</v>
      </c>
      <c r="B37" s="896">
        <v>0</v>
      </c>
      <c r="C37" s="897">
        <v>0.28000000000000003</v>
      </c>
      <c r="D37" s="897">
        <v>0.28000000000000003</v>
      </c>
      <c r="E37" s="897">
        <v>0.28000000000000003</v>
      </c>
      <c r="F37" s="897">
        <v>0.31</v>
      </c>
      <c r="G37" s="886" t="s">
        <v>2908</v>
      </c>
      <c r="H37" s="897">
        <v>0.32</v>
      </c>
      <c r="I37" s="893" t="s">
        <v>2908</v>
      </c>
      <c r="J37" s="898">
        <v>0.16</v>
      </c>
      <c r="K37" s="893" t="s">
        <v>2908</v>
      </c>
      <c r="L37" s="898">
        <v>0.16</v>
      </c>
      <c r="M37" s="893" t="s">
        <v>2908</v>
      </c>
      <c r="N37" s="898">
        <v>0.16</v>
      </c>
      <c r="O37" s="893" t="s">
        <v>2908</v>
      </c>
      <c r="P37" s="886"/>
      <c r="Q37" s="886"/>
      <c r="R37" s="886"/>
      <c r="S37" s="886"/>
    </row>
    <row r="38" spans="1:27" ht="15">
      <c r="A38" s="15"/>
      <c r="B38" s="886"/>
      <c r="C38" s="886"/>
      <c r="D38" s="886"/>
      <c r="E38" s="886"/>
      <c r="F38" s="886"/>
      <c r="G38" s="886"/>
      <c r="H38" s="893"/>
      <c r="I38" s="893"/>
      <c r="J38" s="893"/>
      <c r="K38" s="893"/>
      <c r="L38" s="893"/>
      <c r="M38" s="893"/>
      <c r="N38" s="893"/>
      <c r="O38" s="893"/>
      <c r="P38" s="886"/>
      <c r="Q38" s="886"/>
      <c r="R38" s="886"/>
      <c r="S38" s="886"/>
    </row>
    <row r="39" spans="1:27" ht="31.5">
      <c r="A39" s="3" t="s">
        <v>67</v>
      </c>
      <c r="B39" s="4">
        <v>2009</v>
      </c>
      <c r="C39" s="4">
        <v>2010</v>
      </c>
      <c r="D39" s="4">
        <v>2011</v>
      </c>
      <c r="E39" s="4" t="s">
        <v>1185</v>
      </c>
      <c r="F39" s="4">
        <v>2012</v>
      </c>
      <c r="G39" s="4" t="s">
        <v>2325</v>
      </c>
      <c r="H39" s="84" t="s">
        <v>2913</v>
      </c>
      <c r="I39" s="84" t="s">
        <v>3553</v>
      </c>
      <c r="J39" s="84" t="s">
        <v>4165</v>
      </c>
      <c r="K39" s="84" t="s">
        <v>4674</v>
      </c>
      <c r="L39" s="84" t="s">
        <v>4675</v>
      </c>
      <c r="M39" s="84" t="s">
        <v>5846</v>
      </c>
      <c r="N39" s="84" t="s">
        <v>6494</v>
      </c>
      <c r="O39" s="238" t="s">
        <v>6914</v>
      </c>
      <c r="P39" s="886"/>
      <c r="Q39" s="886"/>
      <c r="R39" s="886"/>
      <c r="S39" s="886"/>
    </row>
    <row r="40" spans="1:27" ht="30">
      <c r="A40" s="17"/>
      <c r="B40" s="896">
        <v>0</v>
      </c>
      <c r="C40" s="899" t="s">
        <v>113</v>
      </c>
      <c r="D40" s="899" t="s">
        <v>725</v>
      </c>
      <c r="E40" s="899" t="s">
        <v>725</v>
      </c>
      <c r="F40" s="900" t="s">
        <v>121</v>
      </c>
      <c r="G40" s="886" t="s">
        <v>2908</v>
      </c>
      <c r="H40" s="901" t="s">
        <v>121</v>
      </c>
      <c r="I40" s="893" t="s">
        <v>2908</v>
      </c>
      <c r="J40" s="901" t="s">
        <v>121</v>
      </c>
      <c r="K40" s="893" t="s">
        <v>2908</v>
      </c>
      <c r="L40" s="893" t="s">
        <v>113</v>
      </c>
      <c r="M40" s="893" t="s">
        <v>2908</v>
      </c>
      <c r="N40" s="893" t="s">
        <v>113</v>
      </c>
      <c r="O40" s="893" t="s">
        <v>2908</v>
      </c>
      <c r="P40" s="886"/>
      <c r="Q40" s="886"/>
      <c r="R40" s="886"/>
      <c r="S40" s="886"/>
    </row>
    <row r="41" spans="1:27" ht="15">
      <c r="A41" s="15"/>
      <c r="B41" s="886"/>
      <c r="C41" s="886"/>
      <c r="D41" s="886"/>
      <c r="E41" s="886"/>
      <c r="F41" s="886"/>
      <c r="G41" s="886"/>
      <c r="H41" s="893"/>
      <c r="I41" s="893"/>
      <c r="J41" s="893"/>
      <c r="K41" s="893"/>
      <c r="L41" s="893"/>
      <c r="M41" s="893"/>
      <c r="N41" s="893"/>
      <c r="O41" s="893"/>
      <c r="P41" s="886"/>
      <c r="Q41" s="886"/>
      <c r="R41" s="886"/>
      <c r="S41" s="886"/>
    </row>
    <row r="42" spans="1:27" ht="15">
      <c r="A42" s="15"/>
      <c r="B42" s="886"/>
      <c r="C42" s="886"/>
      <c r="D42" s="886"/>
      <c r="E42" s="886"/>
      <c r="F42" s="886"/>
      <c r="G42" s="886"/>
      <c r="H42" s="893"/>
      <c r="I42" s="893"/>
      <c r="J42" s="893"/>
      <c r="K42" s="893"/>
      <c r="L42" s="893"/>
      <c r="M42" s="893"/>
      <c r="N42" s="893"/>
      <c r="O42" s="893"/>
      <c r="P42" s="886"/>
      <c r="Q42" s="886"/>
      <c r="R42" s="886"/>
      <c r="S42" s="886"/>
    </row>
    <row r="43" spans="1:27" ht="15.75">
      <c r="A43" s="3" t="s">
        <v>94</v>
      </c>
      <c r="B43" s="4">
        <v>2009</v>
      </c>
      <c r="C43" s="4">
        <v>2010</v>
      </c>
      <c r="D43" s="4">
        <v>2011</v>
      </c>
      <c r="E43" s="4" t="s">
        <v>1185</v>
      </c>
      <c r="F43" s="4">
        <v>2012</v>
      </c>
      <c r="G43" s="4" t="s">
        <v>2325</v>
      </c>
      <c r="H43" s="84" t="s">
        <v>2913</v>
      </c>
      <c r="I43" s="84" t="s">
        <v>3553</v>
      </c>
      <c r="J43" s="84" t="s">
        <v>4165</v>
      </c>
      <c r="K43" s="84" t="s">
        <v>4674</v>
      </c>
      <c r="L43" s="84" t="s">
        <v>4675</v>
      </c>
      <c r="M43" s="84" t="s">
        <v>5846</v>
      </c>
      <c r="N43" s="84" t="s">
        <v>6494</v>
      </c>
      <c r="O43" s="238" t="s">
        <v>6914</v>
      </c>
      <c r="P43" s="886"/>
      <c r="Q43" s="886"/>
      <c r="R43" s="886"/>
      <c r="S43" s="886"/>
    </row>
    <row r="44" spans="1:27" ht="30">
      <c r="A44" s="15" t="s">
        <v>66</v>
      </c>
      <c r="B44" s="896">
        <v>0</v>
      </c>
      <c r="C44" s="897">
        <v>4.0000000000000001E-3</v>
      </c>
      <c r="D44" s="897">
        <v>4.0000000000000001E-3</v>
      </c>
      <c r="E44" s="897">
        <v>4.0000000000000001E-3</v>
      </c>
      <c r="F44" s="897">
        <v>3.0000000000000001E-3</v>
      </c>
      <c r="G44" s="886" t="s">
        <v>2908</v>
      </c>
      <c r="H44" s="897">
        <v>4.0000000000000001E-3</v>
      </c>
      <c r="I44" s="893" t="s">
        <v>2908</v>
      </c>
      <c r="J44" s="897">
        <v>0.01</v>
      </c>
      <c r="K44" s="893" t="s">
        <v>2908</v>
      </c>
      <c r="L44" s="902">
        <v>0.01</v>
      </c>
      <c r="M44" s="893" t="s">
        <v>2908</v>
      </c>
      <c r="N44" s="902">
        <v>0.01</v>
      </c>
      <c r="O44" s="902">
        <v>8.9999999999999993E-3</v>
      </c>
      <c r="P44" s="886"/>
      <c r="Q44" s="886"/>
      <c r="R44" s="886"/>
      <c r="S44" s="886"/>
    </row>
    <row r="45" spans="1:27" ht="15">
      <c r="A45" s="903"/>
      <c r="B45" s="887"/>
      <c r="C45" s="887"/>
      <c r="D45" s="887"/>
      <c r="E45" s="887"/>
      <c r="F45" s="887"/>
      <c r="G45" s="887"/>
      <c r="H45" s="904"/>
      <c r="I45" s="904"/>
      <c r="J45" s="904"/>
      <c r="K45" s="904"/>
      <c r="L45" s="893"/>
      <c r="M45" s="893"/>
      <c r="N45" s="893"/>
      <c r="O45" s="893"/>
      <c r="P45" s="886"/>
      <c r="Q45" s="886"/>
      <c r="R45" s="886"/>
      <c r="S45" s="886"/>
    </row>
    <row r="46" spans="1:27" ht="15">
      <c r="A46" s="885"/>
      <c r="B46" s="886"/>
      <c r="C46" s="886"/>
      <c r="D46" s="886"/>
      <c r="E46" s="886"/>
      <c r="F46" s="886"/>
      <c r="G46" s="886"/>
      <c r="H46" s="893"/>
      <c r="I46" s="893"/>
      <c r="J46" s="893"/>
      <c r="K46" s="893"/>
      <c r="L46" s="893"/>
      <c r="M46" s="893"/>
      <c r="N46" s="893"/>
      <c r="O46" s="893"/>
      <c r="P46" s="886"/>
      <c r="Q46" s="886"/>
      <c r="R46" s="886"/>
      <c r="S46" s="886"/>
    </row>
    <row r="47" spans="1:27" ht="15">
      <c r="A47" s="885"/>
      <c r="B47" s="886"/>
      <c r="C47" s="886"/>
      <c r="D47" s="886"/>
      <c r="E47" s="886"/>
      <c r="F47" s="886"/>
      <c r="G47" s="886"/>
      <c r="H47" s="893"/>
      <c r="I47" s="893"/>
      <c r="J47" s="893"/>
      <c r="K47" s="893"/>
      <c r="L47" s="893"/>
      <c r="M47" s="893"/>
      <c r="N47" s="893"/>
      <c r="O47" s="893"/>
      <c r="P47" s="886"/>
      <c r="Q47" s="886"/>
      <c r="R47" s="886"/>
      <c r="S47" s="886"/>
    </row>
    <row r="48" spans="1:27" ht="31.5">
      <c r="A48" s="3" t="s">
        <v>2288</v>
      </c>
      <c r="B48" s="4">
        <v>2009</v>
      </c>
      <c r="C48" s="4">
        <v>2010</v>
      </c>
      <c r="D48" s="4">
        <v>2011</v>
      </c>
      <c r="E48" s="4" t="s">
        <v>2996</v>
      </c>
      <c r="F48" s="4" t="s">
        <v>2915</v>
      </c>
      <c r="G48" s="4" t="s">
        <v>2997</v>
      </c>
      <c r="H48" s="84" t="s">
        <v>2917</v>
      </c>
      <c r="I48" s="84" t="s">
        <v>2998</v>
      </c>
      <c r="J48" s="84" t="s">
        <v>2919</v>
      </c>
      <c r="K48" s="84" t="s">
        <v>2999</v>
      </c>
      <c r="L48" s="84" t="s">
        <v>2921</v>
      </c>
      <c r="M48" s="84" t="s">
        <v>3770</v>
      </c>
      <c r="N48" s="84" t="s">
        <v>3556</v>
      </c>
      <c r="O48" s="84" t="s">
        <v>4357</v>
      </c>
      <c r="P48" s="84" t="s">
        <v>4168</v>
      </c>
      <c r="Q48" s="84" t="s">
        <v>5226</v>
      </c>
      <c r="R48" s="84" t="s">
        <v>5169</v>
      </c>
      <c r="S48" s="905" t="s">
        <v>5227</v>
      </c>
      <c r="T48" s="906" t="s">
        <v>5171</v>
      </c>
      <c r="U48" s="905" t="s">
        <v>6038</v>
      </c>
      <c r="V48" s="906" t="s">
        <v>5848</v>
      </c>
      <c r="W48" s="907" t="s">
        <v>2288</v>
      </c>
      <c r="X48" s="905" t="s">
        <v>6547</v>
      </c>
      <c r="Y48" s="906" t="s">
        <v>5877</v>
      </c>
      <c r="Z48" s="238" t="s">
        <v>7010</v>
      </c>
      <c r="AA48" s="846" t="s">
        <v>6919</v>
      </c>
    </row>
    <row r="49" spans="1:27" ht="15.75">
      <c r="A49" s="15" t="s">
        <v>46</v>
      </c>
      <c r="B49" s="908">
        <v>0</v>
      </c>
      <c r="C49" s="908">
        <v>0</v>
      </c>
      <c r="D49" s="908">
        <v>0</v>
      </c>
      <c r="E49" s="890">
        <v>0</v>
      </c>
      <c r="F49" s="908">
        <v>0</v>
      </c>
      <c r="G49" s="890">
        <v>0</v>
      </c>
      <c r="H49" s="909">
        <v>0</v>
      </c>
      <c r="I49" s="891">
        <v>0</v>
      </c>
      <c r="J49" s="909">
        <v>0</v>
      </c>
      <c r="K49" s="891">
        <v>0</v>
      </c>
      <c r="L49" s="909">
        <v>0</v>
      </c>
      <c r="M49" s="891">
        <v>0</v>
      </c>
      <c r="N49" s="909">
        <v>0</v>
      </c>
      <c r="O49" s="891">
        <v>0</v>
      </c>
      <c r="P49" s="909">
        <v>0</v>
      </c>
      <c r="Q49" s="891">
        <v>0</v>
      </c>
      <c r="R49" s="909">
        <v>0</v>
      </c>
      <c r="S49" s="891">
        <v>0</v>
      </c>
      <c r="T49" s="909">
        <v>0</v>
      </c>
      <c r="U49" s="891">
        <v>0</v>
      </c>
      <c r="V49" s="909">
        <v>0</v>
      </c>
      <c r="W49" s="816" t="s">
        <v>6496</v>
      </c>
      <c r="X49" s="891">
        <v>0</v>
      </c>
      <c r="Y49" s="909">
        <v>0</v>
      </c>
      <c r="Z49" s="891">
        <v>0</v>
      </c>
      <c r="AA49" s="909">
        <v>0</v>
      </c>
    </row>
    <row r="50" spans="1:27" ht="15.75">
      <c r="A50" s="15" t="s">
        <v>47</v>
      </c>
      <c r="B50" s="908">
        <v>0</v>
      </c>
      <c r="C50" s="908">
        <v>0</v>
      </c>
      <c r="D50" s="908">
        <v>0</v>
      </c>
      <c r="E50" s="890">
        <v>0</v>
      </c>
      <c r="F50" s="908">
        <v>0</v>
      </c>
      <c r="G50" s="890">
        <v>0</v>
      </c>
      <c r="H50" s="909">
        <v>0</v>
      </c>
      <c r="I50" s="891">
        <v>0</v>
      </c>
      <c r="J50" s="909">
        <v>0</v>
      </c>
      <c r="K50" s="891">
        <v>0</v>
      </c>
      <c r="L50" s="909">
        <v>0</v>
      </c>
      <c r="M50" s="891">
        <v>0</v>
      </c>
      <c r="N50" s="909">
        <v>0</v>
      </c>
      <c r="O50" s="891">
        <v>0</v>
      </c>
      <c r="P50" s="909">
        <v>0</v>
      </c>
      <c r="Q50" s="891">
        <v>0</v>
      </c>
      <c r="R50" s="909">
        <v>0</v>
      </c>
      <c r="S50" s="891">
        <v>0</v>
      </c>
      <c r="T50" s="909">
        <v>0</v>
      </c>
      <c r="U50" s="891">
        <v>0</v>
      </c>
      <c r="V50" s="909">
        <v>0</v>
      </c>
      <c r="W50" s="816" t="s">
        <v>6497</v>
      </c>
      <c r="X50" s="891">
        <v>0</v>
      </c>
      <c r="Y50" s="909">
        <v>0</v>
      </c>
      <c r="Z50" s="891">
        <v>0</v>
      </c>
      <c r="AA50" s="909">
        <v>0</v>
      </c>
    </row>
    <row r="51" spans="1:27" ht="15.75">
      <c r="A51" s="15" t="s">
        <v>48</v>
      </c>
      <c r="B51" s="908">
        <v>0</v>
      </c>
      <c r="C51" s="908">
        <v>0</v>
      </c>
      <c r="D51" s="908">
        <v>0</v>
      </c>
      <c r="E51" s="890">
        <v>0</v>
      </c>
      <c r="F51" s="908">
        <v>0</v>
      </c>
      <c r="G51" s="890">
        <v>0</v>
      </c>
      <c r="H51" s="909">
        <v>0</v>
      </c>
      <c r="I51" s="891">
        <v>0</v>
      </c>
      <c r="J51" s="909">
        <v>0</v>
      </c>
      <c r="K51" s="891">
        <v>0</v>
      </c>
      <c r="L51" s="909">
        <v>0</v>
      </c>
      <c r="M51" s="891">
        <v>0</v>
      </c>
      <c r="N51" s="909">
        <v>0</v>
      </c>
      <c r="O51" s="891">
        <v>0</v>
      </c>
      <c r="P51" s="909">
        <v>0</v>
      </c>
      <c r="Q51" s="891">
        <v>0</v>
      </c>
      <c r="R51" s="909">
        <v>0</v>
      </c>
      <c r="S51" s="891">
        <v>0</v>
      </c>
      <c r="T51" s="909">
        <v>0</v>
      </c>
      <c r="U51" s="891">
        <v>0</v>
      </c>
      <c r="V51" s="909">
        <v>0</v>
      </c>
      <c r="W51" s="817" t="s">
        <v>6498</v>
      </c>
      <c r="X51" s="891">
        <v>0</v>
      </c>
      <c r="Y51" s="909">
        <v>0</v>
      </c>
      <c r="Z51" s="891">
        <v>0</v>
      </c>
      <c r="AA51" s="909">
        <v>0</v>
      </c>
    </row>
    <row r="52" spans="1:27" ht="15.75">
      <c r="A52" s="15" t="s">
        <v>50</v>
      </c>
      <c r="B52" s="908">
        <v>0</v>
      </c>
      <c r="C52" s="908">
        <v>0</v>
      </c>
      <c r="D52" s="908">
        <v>0</v>
      </c>
      <c r="E52" s="890">
        <v>0</v>
      </c>
      <c r="F52" s="908">
        <v>0</v>
      </c>
      <c r="G52" s="890">
        <v>0</v>
      </c>
      <c r="H52" s="909">
        <v>0</v>
      </c>
      <c r="I52" s="891">
        <v>0</v>
      </c>
      <c r="J52" s="909">
        <v>0</v>
      </c>
      <c r="K52" s="891">
        <v>0</v>
      </c>
      <c r="L52" s="909">
        <v>0</v>
      </c>
      <c r="M52" s="891">
        <v>0</v>
      </c>
      <c r="N52" s="909">
        <v>0</v>
      </c>
      <c r="O52" s="891">
        <v>0</v>
      </c>
      <c r="P52" s="909">
        <v>0</v>
      </c>
      <c r="Q52" s="891">
        <v>0</v>
      </c>
      <c r="R52" s="909">
        <v>0</v>
      </c>
      <c r="S52" s="891">
        <v>0</v>
      </c>
      <c r="T52" s="909">
        <v>0</v>
      </c>
      <c r="U52" s="891">
        <v>0</v>
      </c>
      <c r="V52" s="909">
        <v>0</v>
      </c>
      <c r="W52" s="817" t="s">
        <v>6499</v>
      </c>
      <c r="X52" s="891">
        <v>0</v>
      </c>
      <c r="Y52" s="909">
        <v>0</v>
      </c>
      <c r="Z52" s="891">
        <v>0</v>
      </c>
      <c r="AA52" s="909">
        <v>0</v>
      </c>
    </row>
    <row r="53" spans="1:27" ht="15.75">
      <c r="A53" s="15" t="s">
        <v>51</v>
      </c>
      <c r="B53" s="908">
        <v>0</v>
      </c>
      <c r="C53" s="908">
        <v>0</v>
      </c>
      <c r="D53" s="908">
        <v>0</v>
      </c>
      <c r="E53" s="890">
        <v>0</v>
      </c>
      <c r="F53" s="908">
        <v>0</v>
      </c>
      <c r="G53" s="890">
        <v>0</v>
      </c>
      <c r="H53" s="909">
        <v>0</v>
      </c>
      <c r="I53" s="891">
        <v>0</v>
      </c>
      <c r="J53" s="909">
        <v>0</v>
      </c>
      <c r="K53" s="891">
        <v>0</v>
      </c>
      <c r="L53" s="909">
        <v>0</v>
      </c>
      <c r="M53" s="891">
        <v>0</v>
      </c>
      <c r="N53" s="909">
        <v>0</v>
      </c>
      <c r="O53" s="891">
        <v>0</v>
      </c>
      <c r="P53" s="909">
        <v>0</v>
      </c>
      <c r="Q53" s="891">
        <v>0</v>
      </c>
      <c r="R53" s="909">
        <v>0</v>
      </c>
      <c r="S53" s="891">
        <v>0</v>
      </c>
      <c r="T53" s="909">
        <v>0</v>
      </c>
      <c r="U53" s="891">
        <v>0</v>
      </c>
      <c r="V53" s="909">
        <v>0</v>
      </c>
      <c r="W53" s="817" t="s">
        <v>6500</v>
      </c>
      <c r="X53" s="891">
        <v>0</v>
      </c>
      <c r="Y53" s="909">
        <v>0</v>
      </c>
      <c r="Z53" s="891">
        <v>0</v>
      </c>
      <c r="AA53" s="909">
        <v>0</v>
      </c>
    </row>
    <row r="54" spans="1:27" ht="15.75">
      <c r="A54" s="15" t="s">
        <v>5210</v>
      </c>
      <c r="B54" s="908"/>
      <c r="C54" s="908"/>
      <c r="D54" s="908"/>
      <c r="E54" s="890"/>
      <c r="F54" s="908"/>
      <c r="G54" s="890"/>
      <c r="H54" s="909"/>
      <c r="I54" s="891"/>
      <c r="J54" s="909"/>
      <c r="K54" s="891"/>
      <c r="L54" s="909"/>
      <c r="M54" s="891">
        <v>0</v>
      </c>
      <c r="N54" s="909">
        <v>0</v>
      </c>
      <c r="O54" s="891">
        <v>0</v>
      </c>
      <c r="P54" s="909">
        <v>0</v>
      </c>
      <c r="Q54" s="891">
        <v>0</v>
      </c>
      <c r="R54" s="909">
        <v>0</v>
      </c>
      <c r="S54" s="891">
        <v>0</v>
      </c>
      <c r="T54" s="909">
        <v>0</v>
      </c>
      <c r="U54" s="891">
        <v>0</v>
      </c>
      <c r="V54" s="909">
        <v>0</v>
      </c>
      <c r="W54" s="817" t="s">
        <v>6501</v>
      </c>
      <c r="X54" s="891">
        <v>0</v>
      </c>
      <c r="Y54" s="909">
        <v>0</v>
      </c>
      <c r="Z54" s="891">
        <v>0</v>
      </c>
      <c r="AA54" s="909">
        <v>0</v>
      </c>
    </row>
    <row r="55" spans="1:27" ht="15.75">
      <c r="A55" s="15" t="s">
        <v>5211</v>
      </c>
      <c r="B55" s="908"/>
      <c r="C55" s="908"/>
      <c r="D55" s="908"/>
      <c r="E55" s="890"/>
      <c r="F55" s="908"/>
      <c r="G55" s="890"/>
      <c r="H55" s="909"/>
      <c r="I55" s="891"/>
      <c r="J55" s="909"/>
      <c r="K55" s="891"/>
      <c r="L55" s="909"/>
      <c r="M55" s="891">
        <v>0</v>
      </c>
      <c r="N55" s="909">
        <v>0</v>
      </c>
      <c r="O55" s="891">
        <v>0</v>
      </c>
      <c r="P55" s="909">
        <v>0</v>
      </c>
      <c r="Q55" s="891">
        <v>0</v>
      </c>
      <c r="R55" s="909">
        <v>0</v>
      </c>
      <c r="S55" s="891">
        <v>0</v>
      </c>
      <c r="T55" s="909">
        <v>0</v>
      </c>
      <c r="U55" s="891">
        <v>0</v>
      </c>
      <c r="V55" s="909">
        <v>0</v>
      </c>
      <c r="W55" s="817"/>
      <c r="X55" s="891"/>
      <c r="Y55" s="909"/>
      <c r="Z55" s="891"/>
      <c r="AA55" s="909"/>
    </row>
    <row r="56" spans="1:27" ht="15.75">
      <c r="A56" s="15" t="s">
        <v>49</v>
      </c>
      <c r="B56" s="908">
        <v>0</v>
      </c>
      <c r="C56" s="908">
        <v>0</v>
      </c>
      <c r="D56" s="908">
        <v>0</v>
      </c>
      <c r="E56" s="890">
        <v>0</v>
      </c>
      <c r="F56" s="908">
        <v>0</v>
      </c>
      <c r="G56" s="890">
        <v>0</v>
      </c>
      <c r="H56" s="909">
        <v>0</v>
      </c>
      <c r="I56" s="891">
        <v>0</v>
      </c>
      <c r="J56" s="909">
        <v>0</v>
      </c>
      <c r="K56" s="891">
        <v>0</v>
      </c>
      <c r="L56" s="909">
        <v>0</v>
      </c>
      <c r="M56" s="891">
        <v>0</v>
      </c>
      <c r="N56" s="909">
        <v>0</v>
      </c>
      <c r="O56" s="891">
        <v>0</v>
      </c>
      <c r="P56" s="909">
        <v>0</v>
      </c>
      <c r="Q56" s="891">
        <v>0</v>
      </c>
      <c r="R56" s="909">
        <v>0</v>
      </c>
      <c r="S56" s="891">
        <v>0</v>
      </c>
      <c r="T56" s="909">
        <v>0</v>
      </c>
      <c r="U56" s="891">
        <v>0</v>
      </c>
      <c r="V56" s="909">
        <v>0</v>
      </c>
      <c r="W56" s="817"/>
      <c r="X56" s="891"/>
      <c r="Y56" s="909"/>
      <c r="Z56" s="891"/>
      <c r="AA56" s="909"/>
    </row>
    <row r="57" spans="1:27" ht="15.75">
      <c r="A57" s="15" t="s">
        <v>479</v>
      </c>
      <c r="B57" s="908">
        <v>0</v>
      </c>
      <c r="C57" s="908">
        <v>0</v>
      </c>
      <c r="D57" s="908">
        <v>0</v>
      </c>
      <c r="E57" s="890">
        <v>0</v>
      </c>
      <c r="F57" s="908">
        <v>0</v>
      </c>
      <c r="G57" s="890">
        <v>0</v>
      </c>
      <c r="H57" s="909">
        <v>0</v>
      </c>
      <c r="I57" s="891">
        <v>0</v>
      </c>
      <c r="J57" s="909">
        <v>0</v>
      </c>
      <c r="K57" s="891">
        <v>0</v>
      </c>
      <c r="L57" s="909">
        <v>0</v>
      </c>
      <c r="M57" s="891">
        <v>0</v>
      </c>
      <c r="N57" s="909">
        <v>0</v>
      </c>
      <c r="O57" s="891">
        <v>0</v>
      </c>
      <c r="P57" s="909">
        <v>0</v>
      </c>
      <c r="Q57" s="891" t="s">
        <v>5228</v>
      </c>
      <c r="R57" s="909" t="s">
        <v>5228</v>
      </c>
      <c r="S57" s="891">
        <v>0</v>
      </c>
      <c r="T57" s="909">
        <v>0</v>
      </c>
      <c r="U57" s="891" t="s">
        <v>5228</v>
      </c>
      <c r="V57" s="909" t="s">
        <v>5228</v>
      </c>
      <c r="W57" s="817" t="s">
        <v>479</v>
      </c>
      <c r="X57" s="891" t="s">
        <v>5228</v>
      </c>
      <c r="Y57" s="909" t="s">
        <v>5228</v>
      </c>
      <c r="Z57" s="891" t="s">
        <v>5228</v>
      </c>
      <c r="AA57" s="909" t="s">
        <v>5228</v>
      </c>
    </row>
    <row r="58" spans="1:27" ht="15">
      <c r="A58" s="903"/>
      <c r="B58" s="910"/>
      <c r="C58" s="887"/>
      <c r="D58" s="887"/>
      <c r="E58" s="887"/>
      <c r="F58" s="887"/>
      <c r="G58" s="887"/>
      <c r="H58" s="904"/>
      <c r="I58" s="904"/>
      <c r="J58" s="904"/>
      <c r="K58" s="904"/>
      <c r="L58" s="893"/>
      <c r="M58" s="893"/>
      <c r="N58" s="893"/>
      <c r="O58" s="893"/>
      <c r="P58" s="886"/>
      <c r="Q58" s="886"/>
      <c r="R58" s="886"/>
      <c r="S58" s="886"/>
      <c r="T58"/>
    </row>
    <row r="59" spans="1:27" ht="15.75">
      <c r="A59" s="3"/>
      <c r="B59" s="1469">
        <v>2010</v>
      </c>
      <c r="C59" s="1469"/>
      <c r="D59" s="1469">
        <v>2011</v>
      </c>
      <c r="E59" s="1469"/>
      <c r="F59" s="1469" t="s">
        <v>1185</v>
      </c>
      <c r="G59" s="1469"/>
      <c r="H59" s="1460">
        <v>2012</v>
      </c>
      <c r="I59" s="1460"/>
      <c r="J59" s="1460" t="s">
        <v>2325</v>
      </c>
      <c r="K59" s="1460"/>
      <c r="L59" s="1460" t="s">
        <v>2913</v>
      </c>
      <c r="M59" s="1460"/>
      <c r="N59" s="1460" t="s">
        <v>3553</v>
      </c>
      <c r="O59" s="1460"/>
      <c r="P59" s="1460" t="s">
        <v>4165</v>
      </c>
      <c r="Q59" s="1460"/>
      <c r="R59" s="1465" t="s">
        <v>4674</v>
      </c>
      <c r="S59" s="1463"/>
      <c r="T59" s="1465" t="s">
        <v>4675</v>
      </c>
      <c r="U59" s="1463"/>
      <c r="V59" s="1465" t="s">
        <v>5846</v>
      </c>
      <c r="W59" s="1463"/>
      <c r="X59" s="1465" t="s">
        <v>6494</v>
      </c>
      <c r="Y59" s="1463"/>
      <c r="Z59" s="1484" t="s">
        <v>6914</v>
      </c>
      <c r="AA59" s="1485"/>
    </row>
    <row r="60" spans="1:27" ht="15.75">
      <c r="A60" s="3" t="s">
        <v>2326</v>
      </c>
      <c r="B60" s="774" t="s">
        <v>95</v>
      </c>
      <c r="C60" s="774" t="s">
        <v>96</v>
      </c>
      <c r="D60" s="774" t="s">
        <v>95</v>
      </c>
      <c r="E60" s="774" t="s">
        <v>96</v>
      </c>
      <c r="F60" s="774" t="s">
        <v>95</v>
      </c>
      <c r="G60" s="774" t="s">
        <v>96</v>
      </c>
      <c r="H60" s="770" t="s">
        <v>95</v>
      </c>
      <c r="I60" s="770" t="s">
        <v>96</v>
      </c>
      <c r="J60" s="770" t="s">
        <v>95</v>
      </c>
      <c r="K60" s="770" t="s">
        <v>96</v>
      </c>
      <c r="L60" s="770" t="s">
        <v>95</v>
      </c>
      <c r="M60" s="770" t="s">
        <v>96</v>
      </c>
      <c r="N60" s="770" t="s">
        <v>95</v>
      </c>
      <c r="O60" s="770" t="s">
        <v>96</v>
      </c>
      <c r="P60" s="770" t="s">
        <v>95</v>
      </c>
      <c r="Q60" s="770" t="s">
        <v>96</v>
      </c>
      <c r="R60" s="821" t="s">
        <v>95</v>
      </c>
      <c r="S60" s="820" t="s">
        <v>96</v>
      </c>
      <c r="T60" s="821" t="s">
        <v>95</v>
      </c>
      <c r="U60" s="820" t="s">
        <v>96</v>
      </c>
      <c r="V60" s="821" t="s">
        <v>95</v>
      </c>
      <c r="W60" s="820" t="s">
        <v>96</v>
      </c>
      <c r="X60" s="821" t="s">
        <v>95</v>
      </c>
      <c r="Y60" s="820" t="s">
        <v>96</v>
      </c>
      <c r="Z60" s="779" t="s">
        <v>95</v>
      </c>
      <c r="AA60" s="911" t="s">
        <v>96</v>
      </c>
    </row>
    <row r="61" spans="1:27" ht="15">
      <c r="A61" s="11" t="s">
        <v>2922</v>
      </c>
      <c r="B61" s="223">
        <v>0</v>
      </c>
      <c r="C61" s="912">
        <v>0</v>
      </c>
      <c r="D61" s="274">
        <v>0</v>
      </c>
      <c r="E61" s="913">
        <v>0</v>
      </c>
      <c r="F61" s="274">
        <v>0</v>
      </c>
      <c r="G61" s="913">
        <v>0</v>
      </c>
      <c r="H61" s="223">
        <v>0</v>
      </c>
      <c r="I61" s="912">
        <v>0</v>
      </c>
      <c r="J61" s="223" t="s">
        <v>2504</v>
      </c>
      <c r="K61" s="912" t="s">
        <v>2349</v>
      </c>
      <c r="L61" s="223" t="s">
        <v>3251</v>
      </c>
      <c r="M61" s="912" t="s">
        <v>671</v>
      </c>
      <c r="N61" s="223">
        <v>0</v>
      </c>
      <c r="O61" s="912">
        <v>0</v>
      </c>
      <c r="P61" s="223">
        <v>0</v>
      </c>
      <c r="Q61" s="912">
        <v>0</v>
      </c>
      <c r="R61" s="223" t="s">
        <v>1225</v>
      </c>
      <c r="S61" s="912">
        <v>0</v>
      </c>
      <c r="T61" s="223">
        <v>0</v>
      </c>
      <c r="U61" s="912">
        <v>0</v>
      </c>
      <c r="V61" s="223">
        <v>0</v>
      </c>
      <c r="W61" s="912">
        <v>0</v>
      </c>
      <c r="X61" s="223">
        <v>0</v>
      </c>
      <c r="Y61" s="912">
        <v>0</v>
      </c>
      <c r="Z61" s="223">
        <v>0</v>
      </c>
      <c r="AA61" s="912">
        <v>0</v>
      </c>
    </row>
    <row r="62" spans="1:27" ht="30">
      <c r="A62" s="11" t="s">
        <v>2923</v>
      </c>
      <c r="B62" s="223">
        <v>0</v>
      </c>
      <c r="C62" s="912">
        <v>0</v>
      </c>
      <c r="D62" s="274">
        <v>0</v>
      </c>
      <c r="E62" s="913">
        <v>0</v>
      </c>
      <c r="F62" s="274">
        <v>0</v>
      </c>
      <c r="G62" s="913">
        <v>0</v>
      </c>
      <c r="H62" s="223">
        <v>0</v>
      </c>
      <c r="I62" s="912">
        <v>0</v>
      </c>
      <c r="J62" s="223" t="s">
        <v>2505</v>
      </c>
      <c r="K62" s="912" t="s">
        <v>2735</v>
      </c>
      <c r="L62" s="223" t="s">
        <v>2506</v>
      </c>
      <c r="M62" s="912" t="s">
        <v>535</v>
      </c>
      <c r="N62" s="223">
        <v>0</v>
      </c>
      <c r="O62" s="912">
        <v>0</v>
      </c>
      <c r="P62" s="223">
        <v>0</v>
      </c>
      <c r="Q62" s="912">
        <v>0</v>
      </c>
      <c r="R62" s="223">
        <v>0</v>
      </c>
      <c r="S62" s="912">
        <v>0</v>
      </c>
      <c r="T62" s="223">
        <v>0</v>
      </c>
      <c r="U62" s="912">
        <v>0</v>
      </c>
      <c r="V62" s="223">
        <v>0</v>
      </c>
      <c r="W62" s="912">
        <v>0</v>
      </c>
      <c r="X62" s="223">
        <v>0</v>
      </c>
      <c r="Y62" s="912">
        <v>0</v>
      </c>
      <c r="Z62" s="223">
        <v>0</v>
      </c>
      <c r="AA62" s="912">
        <v>0</v>
      </c>
    </row>
    <row r="63" spans="1:27" ht="15">
      <c r="A63" s="11" t="s">
        <v>2924</v>
      </c>
      <c r="B63" s="223">
        <v>0</v>
      </c>
      <c r="C63" s="912">
        <v>0</v>
      </c>
      <c r="D63" s="274">
        <v>0</v>
      </c>
      <c r="E63" s="913">
        <v>0</v>
      </c>
      <c r="F63" s="274">
        <v>0</v>
      </c>
      <c r="G63" s="913">
        <v>0</v>
      </c>
      <c r="H63" s="223">
        <v>0</v>
      </c>
      <c r="I63" s="912">
        <v>0</v>
      </c>
      <c r="J63" s="223" t="s">
        <v>2506</v>
      </c>
      <c r="K63" s="912" t="s">
        <v>2589</v>
      </c>
      <c r="L63" s="223" t="s">
        <v>2504</v>
      </c>
      <c r="M63" s="912" t="s">
        <v>163</v>
      </c>
      <c r="N63" s="223">
        <v>0</v>
      </c>
      <c r="O63" s="912">
        <v>0</v>
      </c>
      <c r="P63" s="223">
        <v>0</v>
      </c>
      <c r="Q63" s="912">
        <v>0</v>
      </c>
      <c r="R63" s="223">
        <v>0</v>
      </c>
      <c r="S63" s="912">
        <v>0</v>
      </c>
      <c r="T63" s="223">
        <v>0</v>
      </c>
      <c r="U63" s="912">
        <v>0</v>
      </c>
      <c r="V63" s="223">
        <v>0</v>
      </c>
      <c r="W63" s="912">
        <v>0</v>
      </c>
      <c r="X63" s="223">
        <v>0</v>
      </c>
      <c r="Y63" s="912">
        <v>0</v>
      </c>
      <c r="Z63" s="223">
        <v>0</v>
      </c>
      <c r="AA63" s="912">
        <v>0</v>
      </c>
    </row>
    <row r="64" spans="1:27" ht="15">
      <c r="A64" s="11" t="s">
        <v>2925</v>
      </c>
      <c r="B64" s="223">
        <v>0</v>
      </c>
      <c r="C64" s="912">
        <v>0</v>
      </c>
      <c r="D64" s="274">
        <v>0</v>
      </c>
      <c r="E64" s="913">
        <v>0</v>
      </c>
      <c r="F64" s="274">
        <v>0</v>
      </c>
      <c r="G64" s="913">
        <v>0</v>
      </c>
      <c r="H64" s="223">
        <v>0</v>
      </c>
      <c r="I64" s="912">
        <v>0</v>
      </c>
      <c r="J64" s="223">
        <v>0</v>
      </c>
      <c r="K64" s="912">
        <v>0</v>
      </c>
      <c r="L64" s="223" t="s">
        <v>3252</v>
      </c>
      <c r="M64" s="912" t="s">
        <v>249</v>
      </c>
      <c r="N64" s="223">
        <v>0</v>
      </c>
      <c r="O64" s="912">
        <v>0</v>
      </c>
      <c r="P64" s="223">
        <v>0</v>
      </c>
      <c r="Q64" s="912">
        <v>0</v>
      </c>
      <c r="R64" s="223">
        <v>0</v>
      </c>
      <c r="S64" s="912">
        <v>0</v>
      </c>
      <c r="T64" s="223">
        <v>0</v>
      </c>
      <c r="U64" s="912">
        <v>0</v>
      </c>
      <c r="V64" s="223">
        <v>0</v>
      </c>
      <c r="W64" s="912">
        <v>0</v>
      </c>
      <c r="X64" s="223">
        <v>0</v>
      </c>
      <c r="Y64" s="912">
        <v>0</v>
      </c>
      <c r="Z64" s="223">
        <v>0</v>
      </c>
      <c r="AA64" s="912">
        <v>0</v>
      </c>
    </row>
    <row r="65" spans="1:27" ht="15">
      <c r="A65" s="11" t="s">
        <v>2926</v>
      </c>
      <c r="B65" s="223">
        <v>0</v>
      </c>
      <c r="C65" s="912">
        <v>0</v>
      </c>
      <c r="D65" s="274">
        <v>0</v>
      </c>
      <c r="E65" s="913">
        <v>0</v>
      </c>
      <c r="F65" s="274">
        <v>0</v>
      </c>
      <c r="G65" s="913">
        <v>0</v>
      </c>
      <c r="H65" s="223">
        <v>0</v>
      </c>
      <c r="I65" s="912">
        <v>0</v>
      </c>
      <c r="J65" s="223">
        <v>0</v>
      </c>
      <c r="K65" s="912">
        <v>0</v>
      </c>
      <c r="L65" s="223" t="s">
        <v>2505</v>
      </c>
      <c r="M65" s="912" t="s">
        <v>2909</v>
      </c>
      <c r="N65" s="223">
        <v>0</v>
      </c>
      <c r="O65" s="912">
        <v>0</v>
      </c>
      <c r="P65" s="223">
        <v>0</v>
      </c>
      <c r="Q65" s="912">
        <v>0</v>
      </c>
      <c r="R65" s="223">
        <v>0</v>
      </c>
      <c r="S65" s="912">
        <v>0</v>
      </c>
      <c r="T65" s="223">
        <v>0</v>
      </c>
      <c r="U65" s="912">
        <v>0</v>
      </c>
      <c r="V65" s="223">
        <v>0</v>
      </c>
      <c r="W65" s="912">
        <v>0</v>
      </c>
      <c r="X65" s="223">
        <v>0</v>
      </c>
      <c r="Y65" s="912">
        <v>0</v>
      </c>
      <c r="Z65" s="223">
        <v>0</v>
      </c>
      <c r="AA65" s="912">
        <v>0</v>
      </c>
    </row>
    <row r="66" spans="1:27" ht="15">
      <c r="A66" s="11" t="s">
        <v>2927</v>
      </c>
      <c r="B66" s="223">
        <v>0</v>
      </c>
      <c r="C66" s="912">
        <v>0</v>
      </c>
      <c r="D66" s="274">
        <v>0</v>
      </c>
      <c r="E66" s="913">
        <v>0</v>
      </c>
      <c r="F66" s="274">
        <v>0</v>
      </c>
      <c r="G66" s="913">
        <v>0</v>
      </c>
      <c r="H66" s="223">
        <v>0</v>
      </c>
      <c r="I66" s="912">
        <v>0</v>
      </c>
      <c r="J66" s="223">
        <v>0</v>
      </c>
      <c r="K66" s="912">
        <v>0</v>
      </c>
      <c r="L66" s="223">
        <v>0</v>
      </c>
      <c r="M66" s="912">
        <v>0</v>
      </c>
      <c r="N66" s="223">
        <v>0</v>
      </c>
      <c r="O66" s="912">
        <v>0</v>
      </c>
      <c r="P66" s="223">
        <v>0</v>
      </c>
      <c r="Q66" s="912">
        <v>0</v>
      </c>
      <c r="R66" s="223">
        <v>0</v>
      </c>
      <c r="S66" s="912">
        <v>0</v>
      </c>
      <c r="T66" s="223">
        <v>0</v>
      </c>
      <c r="U66" s="912">
        <v>0</v>
      </c>
      <c r="V66" s="223">
        <v>0</v>
      </c>
      <c r="W66" s="912">
        <v>0</v>
      </c>
      <c r="X66" s="223">
        <v>0</v>
      </c>
      <c r="Y66" s="912">
        <v>0</v>
      </c>
      <c r="Z66" s="223">
        <v>0</v>
      </c>
      <c r="AA66" s="912">
        <v>0</v>
      </c>
    </row>
    <row r="67" spans="1:27" ht="15">
      <c r="A67" s="11" t="s">
        <v>2928</v>
      </c>
      <c r="B67" s="223">
        <v>0</v>
      </c>
      <c r="C67" s="912">
        <v>0</v>
      </c>
      <c r="D67" s="274">
        <v>0</v>
      </c>
      <c r="E67" s="913">
        <v>0</v>
      </c>
      <c r="F67" s="274">
        <v>0</v>
      </c>
      <c r="G67" s="913">
        <v>0</v>
      </c>
      <c r="H67" s="223">
        <v>0</v>
      </c>
      <c r="I67" s="912">
        <v>0</v>
      </c>
      <c r="J67" s="223">
        <v>0</v>
      </c>
      <c r="K67" s="912">
        <v>0</v>
      </c>
      <c r="L67" s="223">
        <v>0</v>
      </c>
      <c r="M67" s="912">
        <v>0</v>
      </c>
      <c r="N67" s="223">
        <v>0</v>
      </c>
      <c r="O67" s="912">
        <v>0</v>
      </c>
      <c r="P67" s="223">
        <v>0</v>
      </c>
      <c r="Q67" s="912">
        <v>0</v>
      </c>
      <c r="R67" s="223">
        <v>0</v>
      </c>
      <c r="S67" s="912">
        <v>0</v>
      </c>
      <c r="T67" s="223">
        <v>0</v>
      </c>
      <c r="U67" s="912">
        <v>0</v>
      </c>
      <c r="V67" s="223">
        <v>0</v>
      </c>
      <c r="W67" s="912">
        <v>0</v>
      </c>
      <c r="X67" s="223">
        <v>0</v>
      </c>
      <c r="Y67" s="912">
        <v>0</v>
      </c>
      <c r="Z67" s="223">
        <v>0</v>
      </c>
      <c r="AA67" s="912">
        <v>0</v>
      </c>
    </row>
    <row r="68" spans="1:27" ht="15">
      <c r="A68" s="11" t="s">
        <v>2929</v>
      </c>
      <c r="B68" s="223">
        <v>0</v>
      </c>
      <c r="C68" s="912">
        <v>0</v>
      </c>
      <c r="D68" s="274">
        <v>0</v>
      </c>
      <c r="E68" s="913">
        <v>0</v>
      </c>
      <c r="F68" s="274">
        <v>0</v>
      </c>
      <c r="G68" s="913">
        <v>0</v>
      </c>
      <c r="H68" s="223">
        <v>0</v>
      </c>
      <c r="I68" s="912">
        <v>0</v>
      </c>
      <c r="J68" s="223">
        <v>0</v>
      </c>
      <c r="K68" s="912">
        <v>0</v>
      </c>
      <c r="L68" s="223">
        <v>0</v>
      </c>
      <c r="M68" s="912">
        <v>0</v>
      </c>
      <c r="N68" s="223">
        <v>0</v>
      </c>
      <c r="O68" s="912">
        <v>0</v>
      </c>
      <c r="P68" s="223">
        <v>0</v>
      </c>
      <c r="Q68" s="912">
        <v>0</v>
      </c>
      <c r="R68" s="223">
        <v>0</v>
      </c>
      <c r="S68" s="912">
        <v>0</v>
      </c>
      <c r="T68" s="223">
        <v>0</v>
      </c>
      <c r="U68" s="912">
        <v>0</v>
      </c>
      <c r="V68" s="223">
        <v>0</v>
      </c>
      <c r="W68" s="912">
        <v>0</v>
      </c>
      <c r="X68" s="223">
        <v>0</v>
      </c>
      <c r="Y68" s="912">
        <v>0</v>
      </c>
      <c r="Z68" s="223">
        <v>0</v>
      </c>
      <c r="AA68" s="912">
        <v>0</v>
      </c>
    </row>
    <row r="69" spans="1:27" ht="15">
      <c r="A69" s="11" t="s">
        <v>2930</v>
      </c>
      <c r="B69" s="223">
        <v>0</v>
      </c>
      <c r="C69" s="912">
        <v>0</v>
      </c>
      <c r="D69" s="274">
        <v>0</v>
      </c>
      <c r="E69" s="913">
        <v>0</v>
      </c>
      <c r="F69" s="274">
        <v>0</v>
      </c>
      <c r="G69" s="913">
        <v>0</v>
      </c>
      <c r="H69" s="223">
        <v>0</v>
      </c>
      <c r="I69" s="912">
        <v>0</v>
      </c>
      <c r="J69" s="223">
        <v>0</v>
      </c>
      <c r="K69" s="912">
        <v>0</v>
      </c>
      <c r="L69" s="223">
        <v>0</v>
      </c>
      <c r="M69" s="912">
        <v>0</v>
      </c>
      <c r="N69" s="223">
        <v>0</v>
      </c>
      <c r="O69" s="912">
        <v>0</v>
      </c>
      <c r="P69" s="223">
        <v>0</v>
      </c>
      <c r="Q69" s="912">
        <v>0</v>
      </c>
      <c r="R69" s="223">
        <v>0</v>
      </c>
      <c r="S69" s="912">
        <v>0</v>
      </c>
      <c r="T69" s="223">
        <v>0</v>
      </c>
      <c r="U69" s="912">
        <v>0</v>
      </c>
      <c r="V69" s="223">
        <v>0</v>
      </c>
      <c r="W69" s="912">
        <v>0</v>
      </c>
      <c r="X69" s="223">
        <v>0</v>
      </c>
      <c r="Y69" s="912">
        <v>0</v>
      </c>
      <c r="Z69" s="223">
        <v>0</v>
      </c>
      <c r="AA69" s="912">
        <v>0</v>
      </c>
    </row>
    <row r="70" spans="1:27" ht="15">
      <c r="A70" s="11" t="s">
        <v>2931</v>
      </c>
      <c r="B70" s="223">
        <v>0</v>
      </c>
      <c r="C70" s="912">
        <v>0</v>
      </c>
      <c r="D70" s="274">
        <v>0</v>
      </c>
      <c r="E70" s="913">
        <v>0</v>
      </c>
      <c r="F70" s="274">
        <v>0</v>
      </c>
      <c r="G70" s="913">
        <v>0</v>
      </c>
      <c r="H70" s="223">
        <v>0</v>
      </c>
      <c r="I70" s="912">
        <v>0</v>
      </c>
      <c r="J70" s="223">
        <v>0</v>
      </c>
      <c r="K70" s="912">
        <v>0</v>
      </c>
      <c r="L70" s="223">
        <v>0</v>
      </c>
      <c r="M70" s="912">
        <v>0</v>
      </c>
      <c r="N70" s="223">
        <v>0</v>
      </c>
      <c r="O70" s="912">
        <v>0</v>
      </c>
      <c r="P70" s="223">
        <v>0</v>
      </c>
      <c r="Q70" s="912">
        <v>0</v>
      </c>
      <c r="R70" s="223">
        <v>0</v>
      </c>
      <c r="S70" s="912">
        <v>0</v>
      </c>
      <c r="T70" s="223">
        <v>0</v>
      </c>
      <c r="U70" s="912">
        <v>0</v>
      </c>
      <c r="V70" s="223">
        <v>0</v>
      </c>
      <c r="W70" s="912">
        <v>0</v>
      </c>
      <c r="X70" s="223">
        <v>0</v>
      </c>
      <c r="Y70" s="912">
        <v>0</v>
      </c>
      <c r="Z70" s="223">
        <v>0</v>
      </c>
      <c r="AA70" s="912">
        <v>0</v>
      </c>
    </row>
    <row r="71" spans="1:27" ht="15">
      <c r="A71" s="903"/>
      <c r="B71" s="910"/>
      <c r="C71" s="887"/>
      <c r="D71" s="887"/>
      <c r="E71" s="887"/>
      <c r="F71" s="887"/>
      <c r="G71" s="887"/>
      <c r="H71" s="904"/>
      <c r="I71" s="904"/>
      <c r="J71" s="904"/>
      <c r="K71" s="904"/>
      <c r="L71" s="914"/>
      <c r="M71" s="914"/>
      <c r="N71" s="893"/>
      <c r="O71" s="893"/>
      <c r="P71" s="893"/>
      <c r="Q71" s="893"/>
      <c r="R71" s="886"/>
      <c r="S71" s="886"/>
    </row>
    <row r="72" spans="1:27" ht="15.75">
      <c r="A72" s="3"/>
      <c r="B72" s="1469">
        <v>2010</v>
      </c>
      <c r="C72" s="1469"/>
      <c r="D72" s="1469">
        <v>2011</v>
      </c>
      <c r="E72" s="1469"/>
      <c r="F72" s="1469" t="s">
        <v>1185</v>
      </c>
      <c r="G72" s="1469"/>
      <c r="H72" s="1460">
        <v>2012</v>
      </c>
      <c r="I72" s="1460"/>
      <c r="J72" s="1460" t="s">
        <v>2325</v>
      </c>
      <c r="K72" s="1460"/>
      <c r="L72" s="1460" t="s">
        <v>2913</v>
      </c>
      <c r="M72" s="1460"/>
      <c r="N72" s="1460" t="s">
        <v>3553</v>
      </c>
      <c r="O72" s="1460"/>
      <c r="P72" s="1460" t="s">
        <v>4165</v>
      </c>
      <c r="Q72" s="1460"/>
      <c r="R72" s="1465" t="s">
        <v>4674</v>
      </c>
      <c r="S72" s="1463"/>
      <c r="T72" s="1465" t="s">
        <v>4675</v>
      </c>
      <c r="U72" s="1463"/>
      <c r="V72" s="1465" t="s">
        <v>5846</v>
      </c>
      <c r="W72" s="1463"/>
      <c r="X72" s="1465" t="s">
        <v>6494</v>
      </c>
      <c r="Y72" s="1463"/>
      <c r="Z72" s="1484" t="s">
        <v>6914</v>
      </c>
      <c r="AA72" s="1485"/>
    </row>
    <row r="73" spans="1:27" ht="31.5" customHeight="1">
      <c r="A73" s="3" t="s">
        <v>68</v>
      </c>
      <c r="B73" s="774" t="s">
        <v>95</v>
      </c>
      <c r="C73" s="774" t="s">
        <v>96</v>
      </c>
      <c r="D73" s="774" t="s">
        <v>95</v>
      </c>
      <c r="E73" s="774" t="s">
        <v>96</v>
      </c>
      <c r="F73" s="774" t="s">
        <v>95</v>
      </c>
      <c r="G73" s="774" t="s">
        <v>96</v>
      </c>
      <c r="H73" s="770" t="s">
        <v>95</v>
      </c>
      <c r="I73" s="770" t="s">
        <v>96</v>
      </c>
      <c r="J73" s="770" t="s">
        <v>95</v>
      </c>
      <c r="K73" s="770" t="s">
        <v>96</v>
      </c>
      <c r="L73" s="770" t="s">
        <v>95</v>
      </c>
      <c r="M73" s="770" t="s">
        <v>96</v>
      </c>
      <c r="N73" s="770" t="s">
        <v>95</v>
      </c>
      <c r="O73" s="770" t="s">
        <v>96</v>
      </c>
      <c r="P73" s="770" t="s">
        <v>95</v>
      </c>
      <c r="Q73" s="770" t="s">
        <v>96</v>
      </c>
      <c r="R73" s="821" t="s">
        <v>95</v>
      </c>
      <c r="S73" s="820" t="s">
        <v>96</v>
      </c>
      <c r="T73" s="821" t="s">
        <v>95</v>
      </c>
      <c r="U73" s="820" t="s">
        <v>96</v>
      </c>
      <c r="V73" s="821" t="s">
        <v>95</v>
      </c>
      <c r="W73" s="820" t="s">
        <v>96</v>
      </c>
      <c r="X73" s="821" t="s">
        <v>95</v>
      </c>
      <c r="Y73" s="820" t="s">
        <v>96</v>
      </c>
      <c r="Z73" s="779" t="s">
        <v>95</v>
      </c>
      <c r="AA73" s="911" t="s">
        <v>96</v>
      </c>
    </row>
    <row r="74" spans="1:27" ht="30">
      <c r="A74" s="11" t="s">
        <v>2922</v>
      </c>
      <c r="B74" s="223" t="s">
        <v>276</v>
      </c>
      <c r="C74" s="912" t="s">
        <v>181</v>
      </c>
      <c r="D74" s="274" t="s">
        <v>925</v>
      </c>
      <c r="E74" s="913" t="s">
        <v>181</v>
      </c>
      <c r="F74" s="274" t="s">
        <v>1331</v>
      </c>
      <c r="G74" s="913" t="s">
        <v>242</v>
      </c>
      <c r="H74" s="223" t="s">
        <v>1676</v>
      </c>
      <c r="I74" s="912" t="s">
        <v>589</v>
      </c>
      <c r="J74" s="223" t="s">
        <v>937</v>
      </c>
      <c r="K74" s="912" t="s">
        <v>1631</v>
      </c>
      <c r="L74" s="223" t="s">
        <v>1681</v>
      </c>
      <c r="M74" s="912" t="s">
        <v>1631</v>
      </c>
      <c r="N74" s="208" t="s">
        <v>3771</v>
      </c>
      <c r="O74" s="915" t="s">
        <v>160</v>
      </c>
      <c r="P74" s="275" t="s">
        <v>4358</v>
      </c>
      <c r="Q74" s="916" t="s">
        <v>4359</v>
      </c>
      <c r="R74" s="275" t="s">
        <v>3772</v>
      </c>
      <c r="S74" s="916" t="s">
        <v>5229</v>
      </c>
      <c r="T74" s="275" t="s">
        <v>4983</v>
      </c>
      <c r="U74" s="916" t="s">
        <v>160</v>
      </c>
      <c r="V74" s="275" t="s">
        <v>6039</v>
      </c>
      <c r="W74" s="916" t="s">
        <v>1631</v>
      </c>
      <c r="X74" s="275" t="s">
        <v>264</v>
      </c>
      <c r="Y74" s="916" t="s">
        <v>533</v>
      </c>
      <c r="Z74" s="275" t="s">
        <v>312</v>
      </c>
      <c r="AA74" s="916" t="s">
        <v>1631</v>
      </c>
    </row>
    <row r="75" spans="1:27" ht="30">
      <c r="A75" s="11" t="s">
        <v>2923</v>
      </c>
      <c r="B75" s="223" t="s">
        <v>307</v>
      </c>
      <c r="C75" s="912" t="s">
        <v>334</v>
      </c>
      <c r="D75" s="274" t="s">
        <v>927</v>
      </c>
      <c r="E75" s="913" t="s">
        <v>322</v>
      </c>
      <c r="F75" s="274" t="s">
        <v>1332</v>
      </c>
      <c r="G75" s="913" t="s">
        <v>1333</v>
      </c>
      <c r="H75" s="223" t="s">
        <v>1677</v>
      </c>
      <c r="I75" s="912" t="s">
        <v>332</v>
      </c>
      <c r="J75" s="223" t="s">
        <v>1677</v>
      </c>
      <c r="K75" s="912" t="s">
        <v>242</v>
      </c>
      <c r="L75" s="223" t="s">
        <v>3253</v>
      </c>
      <c r="M75" s="912" t="s">
        <v>3254</v>
      </c>
      <c r="N75" s="208" t="s">
        <v>3772</v>
      </c>
      <c r="O75" s="915" t="s">
        <v>3773</v>
      </c>
      <c r="P75" s="275" t="s">
        <v>4360</v>
      </c>
      <c r="Q75" s="916" t="s">
        <v>554</v>
      </c>
      <c r="R75" s="275" t="s">
        <v>940</v>
      </c>
      <c r="S75" s="916" t="s">
        <v>160</v>
      </c>
      <c r="T75" s="275" t="s">
        <v>3772</v>
      </c>
      <c r="U75" s="916" t="s">
        <v>3290</v>
      </c>
      <c r="V75" s="275" t="s">
        <v>499</v>
      </c>
      <c r="W75" s="916" t="s">
        <v>163</v>
      </c>
      <c r="X75" s="275" t="s">
        <v>499</v>
      </c>
      <c r="Y75" s="916" t="s">
        <v>163</v>
      </c>
      <c r="Z75" s="275" t="s">
        <v>3772</v>
      </c>
      <c r="AA75" s="916" t="s">
        <v>4676</v>
      </c>
    </row>
    <row r="76" spans="1:27" ht="30">
      <c r="A76" s="11" t="s">
        <v>2924</v>
      </c>
      <c r="B76" s="223" t="s">
        <v>264</v>
      </c>
      <c r="C76" s="912" t="s">
        <v>338</v>
      </c>
      <c r="D76" s="274" t="s">
        <v>929</v>
      </c>
      <c r="E76" s="913" t="s">
        <v>163</v>
      </c>
      <c r="F76" s="274" t="s">
        <v>1334</v>
      </c>
      <c r="G76" s="913" t="s">
        <v>322</v>
      </c>
      <c r="H76" s="223" t="s">
        <v>1678</v>
      </c>
      <c r="I76" s="912" t="s">
        <v>671</v>
      </c>
      <c r="J76" s="223" t="s">
        <v>1681</v>
      </c>
      <c r="K76" s="912" t="s">
        <v>1631</v>
      </c>
      <c r="L76" s="223" t="s">
        <v>3255</v>
      </c>
      <c r="M76" s="912" t="s">
        <v>3256</v>
      </c>
      <c r="N76" s="208" t="s">
        <v>1870</v>
      </c>
      <c r="O76" s="915" t="s">
        <v>3568</v>
      </c>
      <c r="P76" s="275" t="s">
        <v>4361</v>
      </c>
      <c r="Q76" s="916" t="s">
        <v>318</v>
      </c>
      <c r="R76" s="275" t="s">
        <v>5230</v>
      </c>
      <c r="S76" s="916" t="s">
        <v>322</v>
      </c>
      <c r="T76" s="275" t="s">
        <v>4984</v>
      </c>
      <c r="U76" s="916" t="s">
        <v>1631</v>
      </c>
      <c r="V76" s="275" t="s">
        <v>6040</v>
      </c>
      <c r="W76" s="916" t="s">
        <v>671</v>
      </c>
      <c r="X76" s="275" t="s">
        <v>3776</v>
      </c>
      <c r="Y76" s="916" t="s">
        <v>242</v>
      </c>
      <c r="Z76" s="275" t="s">
        <v>6041</v>
      </c>
      <c r="AA76" s="916" t="s">
        <v>160</v>
      </c>
    </row>
    <row r="77" spans="1:27" ht="30">
      <c r="A77" s="11" t="s">
        <v>2925</v>
      </c>
      <c r="B77" s="223" t="s">
        <v>339</v>
      </c>
      <c r="C77" s="912" t="s">
        <v>322</v>
      </c>
      <c r="D77" s="274" t="s">
        <v>930</v>
      </c>
      <c r="E77" s="913" t="s">
        <v>181</v>
      </c>
      <c r="F77" s="274" t="s">
        <v>1335</v>
      </c>
      <c r="G77" s="913" t="s">
        <v>399</v>
      </c>
      <c r="H77" s="223" t="s">
        <v>1331</v>
      </c>
      <c r="I77" s="912" t="s">
        <v>332</v>
      </c>
      <c r="J77" s="223" t="s">
        <v>2338</v>
      </c>
      <c r="K77" s="912" t="s">
        <v>322</v>
      </c>
      <c r="L77" s="223" t="s">
        <v>3257</v>
      </c>
      <c r="M77" s="912" t="s">
        <v>3256</v>
      </c>
      <c r="N77" s="208" t="s">
        <v>3774</v>
      </c>
      <c r="O77" s="915" t="s">
        <v>3773</v>
      </c>
      <c r="P77" s="275" t="s">
        <v>4362</v>
      </c>
      <c r="Q77" s="916" t="s">
        <v>181</v>
      </c>
      <c r="R77" s="275" t="s">
        <v>3776</v>
      </c>
      <c r="S77" s="916" t="s">
        <v>5231</v>
      </c>
      <c r="T77" s="275" t="s">
        <v>312</v>
      </c>
      <c r="U77" s="916" t="s">
        <v>1631</v>
      </c>
      <c r="V77" s="275" t="s">
        <v>3772</v>
      </c>
      <c r="W77" s="916" t="s">
        <v>181</v>
      </c>
      <c r="X77" s="275" t="s">
        <v>2407</v>
      </c>
      <c r="Y77" s="916" t="s">
        <v>242</v>
      </c>
      <c r="Z77" s="275" t="s">
        <v>219</v>
      </c>
      <c r="AA77" s="916" t="s">
        <v>5505</v>
      </c>
    </row>
    <row r="78" spans="1:27" ht="30">
      <c r="A78" s="11" t="s">
        <v>2926</v>
      </c>
      <c r="B78" s="223" t="s">
        <v>269</v>
      </c>
      <c r="C78" s="912" t="s">
        <v>181</v>
      </c>
      <c r="D78" s="274" t="s">
        <v>933</v>
      </c>
      <c r="E78" s="913" t="s">
        <v>181</v>
      </c>
      <c r="F78" s="274" t="s">
        <v>1336</v>
      </c>
      <c r="G78" s="913" t="s">
        <v>533</v>
      </c>
      <c r="H78" s="223" t="s">
        <v>1679</v>
      </c>
      <c r="I78" s="912" t="s">
        <v>385</v>
      </c>
      <c r="J78" s="223" t="s">
        <v>499</v>
      </c>
      <c r="K78" s="912" t="s">
        <v>2349</v>
      </c>
      <c r="L78" s="223" t="s">
        <v>3258</v>
      </c>
      <c r="M78" s="912" t="s">
        <v>322</v>
      </c>
      <c r="N78" s="208" t="s">
        <v>3253</v>
      </c>
      <c r="O78" s="915" t="s">
        <v>3775</v>
      </c>
      <c r="P78" s="275" t="s">
        <v>3253</v>
      </c>
      <c r="Q78" s="916" t="s">
        <v>4359</v>
      </c>
      <c r="R78" s="275" t="s">
        <v>935</v>
      </c>
      <c r="S78" s="916" t="s">
        <v>671</v>
      </c>
      <c r="T78" s="275" t="s">
        <v>4986</v>
      </c>
      <c r="U78" s="916" t="s">
        <v>960</v>
      </c>
      <c r="V78" s="275" t="s">
        <v>805</v>
      </c>
      <c r="W78" s="916" t="s">
        <v>322</v>
      </c>
      <c r="X78" s="275" t="s">
        <v>2408</v>
      </c>
      <c r="Y78" s="916" t="s">
        <v>6548</v>
      </c>
      <c r="Z78" s="275" t="s">
        <v>7011</v>
      </c>
      <c r="AA78" s="916" t="s">
        <v>5989</v>
      </c>
    </row>
    <row r="79" spans="1:27" ht="15">
      <c r="A79" s="11" t="s">
        <v>2927</v>
      </c>
      <c r="B79" s="223" t="s">
        <v>173</v>
      </c>
      <c r="C79" s="912" t="s">
        <v>322</v>
      </c>
      <c r="D79" s="274" t="s">
        <v>934</v>
      </c>
      <c r="E79" s="913" t="s">
        <v>169</v>
      </c>
      <c r="F79" s="274" t="s">
        <v>940</v>
      </c>
      <c r="G79" s="913" t="s">
        <v>554</v>
      </c>
      <c r="H79" s="223" t="s">
        <v>1680</v>
      </c>
      <c r="I79" s="912" t="s">
        <v>322</v>
      </c>
      <c r="J79" s="223" t="s">
        <v>2507</v>
      </c>
      <c r="K79" s="912" t="s">
        <v>249</v>
      </c>
      <c r="L79" s="223" t="s">
        <v>3251</v>
      </c>
      <c r="M79" s="912" t="s">
        <v>671</v>
      </c>
      <c r="N79" s="208" t="s">
        <v>3776</v>
      </c>
      <c r="O79" s="915" t="s">
        <v>242</v>
      </c>
      <c r="P79" s="275" t="s">
        <v>4363</v>
      </c>
      <c r="Q79" s="916" t="s">
        <v>169</v>
      </c>
      <c r="R79" s="275" t="s">
        <v>5232</v>
      </c>
      <c r="S79" s="916" t="s">
        <v>283</v>
      </c>
      <c r="T79" s="275" t="s">
        <v>4987</v>
      </c>
      <c r="U79" s="916" t="s">
        <v>322</v>
      </c>
      <c r="V79" s="275" t="s">
        <v>6041</v>
      </c>
      <c r="W79" s="916" t="s">
        <v>160</v>
      </c>
      <c r="X79" s="275" t="s">
        <v>544</v>
      </c>
      <c r="Y79" s="916" t="s">
        <v>533</v>
      </c>
      <c r="Z79" s="275" t="s">
        <v>1870</v>
      </c>
      <c r="AA79" s="916" t="s">
        <v>674</v>
      </c>
    </row>
    <row r="80" spans="1:27" ht="30">
      <c r="A80" s="11" t="s">
        <v>2928</v>
      </c>
      <c r="B80" s="223" t="s">
        <v>291</v>
      </c>
      <c r="C80" s="912" t="s">
        <v>340</v>
      </c>
      <c r="D80" s="274" t="s">
        <v>936</v>
      </c>
      <c r="E80" s="913" t="s">
        <v>163</v>
      </c>
      <c r="F80" s="274" t="s">
        <v>1337</v>
      </c>
      <c r="G80" s="913" t="s">
        <v>275</v>
      </c>
      <c r="H80" s="223" t="s">
        <v>312</v>
      </c>
      <c r="I80" s="912" t="s">
        <v>589</v>
      </c>
      <c r="J80" s="223" t="s">
        <v>1870</v>
      </c>
      <c r="K80" s="912" t="s">
        <v>671</v>
      </c>
      <c r="L80" s="223" t="s">
        <v>2338</v>
      </c>
      <c r="M80" s="912" t="s">
        <v>322</v>
      </c>
      <c r="N80" s="208" t="s">
        <v>2506</v>
      </c>
      <c r="O80" s="915" t="s">
        <v>3773</v>
      </c>
      <c r="P80" s="275" t="s">
        <v>4364</v>
      </c>
      <c r="Q80" s="916" t="s">
        <v>549</v>
      </c>
      <c r="R80" s="275" t="s">
        <v>4989</v>
      </c>
      <c r="S80" s="916" t="s">
        <v>5233</v>
      </c>
      <c r="T80" s="275" t="s">
        <v>1652</v>
      </c>
      <c r="U80" s="916" t="s">
        <v>322</v>
      </c>
      <c r="V80" s="275" t="s">
        <v>3776</v>
      </c>
      <c r="W80" s="916" t="s">
        <v>242</v>
      </c>
      <c r="X80" s="275" t="s">
        <v>3252</v>
      </c>
      <c r="Y80" s="916" t="s">
        <v>249</v>
      </c>
      <c r="Z80" s="275" t="s">
        <v>7012</v>
      </c>
      <c r="AA80" s="916" t="s">
        <v>249</v>
      </c>
    </row>
    <row r="81" spans="1:27" ht="30">
      <c r="A81" s="11" t="s">
        <v>2929</v>
      </c>
      <c r="B81" s="223" t="s">
        <v>299</v>
      </c>
      <c r="C81" s="912" t="s">
        <v>304</v>
      </c>
      <c r="D81" s="274" t="s">
        <v>938</v>
      </c>
      <c r="E81" s="913" t="s">
        <v>169</v>
      </c>
      <c r="F81" s="274" t="s">
        <v>1338</v>
      </c>
      <c r="G81" s="913" t="s">
        <v>533</v>
      </c>
      <c r="H81" s="223" t="s">
        <v>1681</v>
      </c>
      <c r="I81" s="912" t="s">
        <v>589</v>
      </c>
      <c r="J81" s="223" t="s">
        <v>2508</v>
      </c>
      <c r="K81" s="912" t="s">
        <v>671</v>
      </c>
      <c r="L81" s="223" t="s">
        <v>269</v>
      </c>
      <c r="M81" s="912" t="s">
        <v>3259</v>
      </c>
      <c r="N81" s="208" t="s">
        <v>2338</v>
      </c>
      <c r="O81" s="915" t="s">
        <v>322</v>
      </c>
      <c r="P81" s="275" t="s">
        <v>4365</v>
      </c>
      <c r="Q81" s="916" t="s">
        <v>181</v>
      </c>
      <c r="R81" s="275" t="s">
        <v>1340</v>
      </c>
      <c r="S81" s="916" t="s">
        <v>5231</v>
      </c>
      <c r="T81" s="275" t="s">
        <v>4988</v>
      </c>
      <c r="U81" s="916" t="s">
        <v>1631</v>
      </c>
      <c r="V81" s="275" t="s">
        <v>6042</v>
      </c>
      <c r="W81" s="916" t="s">
        <v>242</v>
      </c>
      <c r="X81" s="275" t="s">
        <v>312</v>
      </c>
      <c r="Y81" s="916" t="s">
        <v>1631</v>
      </c>
      <c r="Z81" s="275" t="s">
        <v>4984</v>
      </c>
      <c r="AA81" s="916" t="s">
        <v>1631</v>
      </c>
    </row>
    <row r="82" spans="1:27" ht="30">
      <c r="A82" s="11" t="s">
        <v>2930</v>
      </c>
      <c r="B82" s="223" t="s">
        <v>285</v>
      </c>
      <c r="C82" s="912" t="s">
        <v>332</v>
      </c>
      <c r="D82" s="274" t="s">
        <v>939</v>
      </c>
      <c r="E82" s="913" t="s">
        <v>340</v>
      </c>
      <c r="F82" s="274" t="s">
        <v>930</v>
      </c>
      <c r="G82" s="913" t="s">
        <v>1339</v>
      </c>
      <c r="H82" s="223" t="s">
        <v>1682</v>
      </c>
      <c r="I82" s="912" t="s">
        <v>181</v>
      </c>
      <c r="J82" s="223" t="s">
        <v>2509</v>
      </c>
      <c r="K82" s="912" t="s">
        <v>671</v>
      </c>
      <c r="L82" s="223" t="s">
        <v>1331</v>
      </c>
      <c r="M82" s="912" t="s">
        <v>469</v>
      </c>
      <c r="N82" s="208" t="s">
        <v>2505</v>
      </c>
      <c r="O82" s="915" t="s">
        <v>242</v>
      </c>
      <c r="P82" s="275" t="s">
        <v>2505</v>
      </c>
      <c r="Q82" s="916" t="s">
        <v>4359</v>
      </c>
      <c r="R82" s="275" t="s">
        <v>173</v>
      </c>
      <c r="S82" s="916" t="s">
        <v>322</v>
      </c>
      <c r="T82" s="275" t="s">
        <v>4989</v>
      </c>
      <c r="U82" s="916" t="s">
        <v>4985</v>
      </c>
      <c r="V82" s="275" t="s">
        <v>264</v>
      </c>
      <c r="W82" s="916" t="s">
        <v>322</v>
      </c>
      <c r="X82" s="275" t="s">
        <v>6549</v>
      </c>
      <c r="Y82" s="916" t="s">
        <v>463</v>
      </c>
      <c r="Z82" s="275" t="s">
        <v>7013</v>
      </c>
      <c r="AA82" s="916" t="s">
        <v>12</v>
      </c>
    </row>
    <row r="83" spans="1:27" ht="30">
      <c r="A83" s="11" t="s">
        <v>2931</v>
      </c>
      <c r="B83" s="223" t="s">
        <v>325</v>
      </c>
      <c r="C83" s="912" t="s">
        <v>338</v>
      </c>
      <c r="D83" s="274" t="s">
        <v>940</v>
      </c>
      <c r="E83" s="913" t="s">
        <v>160</v>
      </c>
      <c r="F83" s="274" t="s">
        <v>1340</v>
      </c>
      <c r="G83" s="913">
        <v>0</v>
      </c>
      <c r="H83" s="223" t="s">
        <v>1325</v>
      </c>
      <c r="I83" s="912" t="s">
        <v>332</v>
      </c>
      <c r="J83" s="223" t="s">
        <v>1679</v>
      </c>
      <c r="K83" s="912" t="s">
        <v>2510</v>
      </c>
      <c r="L83" s="223" t="s">
        <v>1679</v>
      </c>
      <c r="M83" s="912" t="s">
        <v>549</v>
      </c>
      <c r="N83" s="208" t="s">
        <v>3777</v>
      </c>
      <c r="O83" s="915" t="s">
        <v>322</v>
      </c>
      <c r="P83" s="275" t="s">
        <v>4366</v>
      </c>
      <c r="Q83" s="916" t="s">
        <v>181</v>
      </c>
      <c r="R83" s="275" t="s">
        <v>5234</v>
      </c>
      <c r="S83" s="916" t="s">
        <v>160</v>
      </c>
      <c r="T83" s="275" t="s">
        <v>4990</v>
      </c>
      <c r="U83" s="916" t="s">
        <v>683</v>
      </c>
      <c r="V83" s="275" t="s">
        <v>4786</v>
      </c>
      <c r="W83" s="916" t="s">
        <v>207</v>
      </c>
      <c r="X83" s="275" t="s">
        <v>6550</v>
      </c>
      <c r="Y83" s="916" t="s">
        <v>454</v>
      </c>
      <c r="Z83" s="275" t="s">
        <v>2646</v>
      </c>
      <c r="AA83" s="916" t="s">
        <v>147</v>
      </c>
    </row>
    <row r="84" spans="1:27" ht="15">
      <c r="A84" s="885"/>
      <c r="B84" s="886"/>
      <c r="C84" s="886"/>
      <c r="D84" s="887"/>
      <c r="E84" s="886"/>
      <c r="F84" s="887"/>
      <c r="G84" s="887"/>
      <c r="H84" s="904"/>
      <c r="I84" s="904"/>
      <c r="J84" s="904"/>
      <c r="K84" s="904"/>
      <c r="L84" s="914"/>
      <c r="M84" s="914"/>
      <c r="N84" s="893"/>
      <c r="O84" s="893"/>
      <c r="P84" s="893"/>
      <c r="Q84" s="893"/>
      <c r="R84" s="893"/>
      <c r="S84" s="893"/>
    </row>
    <row r="85" spans="1:27" ht="15">
      <c r="A85" s="885"/>
      <c r="B85" s="886"/>
      <c r="C85" s="886"/>
      <c r="D85" s="887"/>
      <c r="E85" s="886"/>
      <c r="F85" s="887"/>
      <c r="G85" s="887"/>
      <c r="H85" s="904"/>
      <c r="I85" s="904"/>
      <c r="J85" s="904"/>
      <c r="K85" s="904"/>
      <c r="L85" s="914"/>
      <c r="M85" s="914"/>
      <c r="N85" s="893"/>
      <c r="O85" s="893"/>
      <c r="P85" s="893"/>
      <c r="Q85" s="893"/>
      <c r="R85" s="893"/>
      <c r="S85" s="893"/>
    </row>
    <row r="86" spans="1:27" ht="15.75">
      <c r="A86" s="3"/>
      <c r="B86" s="1469">
        <v>2010</v>
      </c>
      <c r="C86" s="1469"/>
      <c r="D86" s="1469">
        <v>2011</v>
      </c>
      <c r="E86" s="1469"/>
      <c r="F86" s="1469" t="s">
        <v>1185</v>
      </c>
      <c r="G86" s="1469"/>
      <c r="H86" s="1460">
        <v>2012</v>
      </c>
      <c r="I86" s="1460"/>
      <c r="J86" s="1460" t="s">
        <v>2325</v>
      </c>
      <c r="K86" s="1460"/>
      <c r="L86" s="1460" t="s">
        <v>2913</v>
      </c>
      <c r="M86" s="1460"/>
      <c r="N86" s="1460" t="s">
        <v>3553</v>
      </c>
      <c r="O86" s="1460"/>
      <c r="P86" s="1460" t="s">
        <v>4165</v>
      </c>
      <c r="Q86" s="1460"/>
      <c r="R86" s="1460" t="s">
        <v>4674</v>
      </c>
      <c r="S86" s="1460"/>
      <c r="T86" s="1460" t="s">
        <v>4675</v>
      </c>
      <c r="U86" s="1460"/>
      <c r="V86" s="1465" t="s">
        <v>5846</v>
      </c>
      <c r="W86" s="1463"/>
      <c r="X86" s="1465" t="s">
        <v>6494</v>
      </c>
      <c r="Y86" s="1463"/>
      <c r="Z86" s="1484" t="s">
        <v>6914</v>
      </c>
      <c r="AA86" s="1485"/>
    </row>
    <row r="87" spans="1:27" ht="31.5" customHeight="1">
      <c r="A87" s="3" t="s">
        <v>97</v>
      </c>
      <c r="B87" s="774" t="s">
        <v>95</v>
      </c>
      <c r="C87" s="774" t="s">
        <v>96</v>
      </c>
      <c r="D87" s="774" t="s">
        <v>95</v>
      </c>
      <c r="E87" s="774" t="s">
        <v>96</v>
      </c>
      <c r="F87" s="774" t="s">
        <v>95</v>
      </c>
      <c r="G87" s="774" t="s">
        <v>96</v>
      </c>
      <c r="H87" s="770" t="s">
        <v>95</v>
      </c>
      <c r="I87" s="770" t="s">
        <v>96</v>
      </c>
      <c r="J87" s="770" t="s">
        <v>95</v>
      </c>
      <c r="K87" s="770" t="s">
        <v>96</v>
      </c>
      <c r="L87" s="770" t="s">
        <v>95</v>
      </c>
      <c r="M87" s="770" t="s">
        <v>96</v>
      </c>
      <c r="N87" s="770" t="s">
        <v>95</v>
      </c>
      <c r="O87" s="770" t="s">
        <v>96</v>
      </c>
      <c r="P87" s="770" t="s">
        <v>95</v>
      </c>
      <c r="Q87" s="770" t="s">
        <v>96</v>
      </c>
      <c r="R87" s="770" t="s">
        <v>95</v>
      </c>
      <c r="S87" s="770" t="s">
        <v>96</v>
      </c>
      <c r="T87" s="770" t="s">
        <v>95</v>
      </c>
      <c r="U87" s="770" t="s">
        <v>96</v>
      </c>
      <c r="V87" s="821" t="s">
        <v>95</v>
      </c>
      <c r="W87" s="820" t="s">
        <v>96</v>
      </c>
      <c r="X87" s="821" t="s">
        <v>95</v>
      </c>
      <c r="Y87" s="820" t="s">
        <v>96</v>
      </c>
      <c r="Z87" s="779" t="s">
        <v>95</v>
      </c>
      <c r="AA87" s="911" t="s">
        <v>96</v>
      </c>
    </row>
    <row r="88" spans="1:27" ht="15">
      <c r="A88" s="11" t="s">
        <v>2922</v>
      </c>
      <c r="B88" s="223">
        <v>0</v>
      </c>
      <c r="C88" s="912">
        <v>0</v>
      </c>
      <c r="D88" s="274" t="s">
        <v>926</v>
      </c>
      <c r="E88" s="913" t="s">
        <v>163</v>
      </c>
      <c r="F88" s="274" t="s">
        <v>1341</v>
      </c>
      <c r="G88" s="913" t="s">
        <v>242</v>
      </c>
      <c r="H88" s="223" t="s">
        <v>1681</v>
      </c>
      <c r="I88" s="912" t="s">
        <v>589</v>
      </c>
      <c r="J88" s="223" t="s">
        <v>1681</v>
      </c>
      <c r="K88" s="912" t="s">
        <v>1631</v>
      </c>
      <c r="L88" s="223" t="s">
        <v>1681</v>
      </c>
      <c r="M88" s="912" t="s">
        <v>1631</v>
      </c>
      <c r="N88" s="223">
        <v>0</v>
      </c>
      <c r="O88" s="912">
        <v>0</v>
      </c>
      <c r="P88" s="223" t="s">
        <v>217</v>
      </c>
      <c r="Q88" s="912" t="s">
        <v>147</v>
      </c>
      <c r="R88" s="223"/>
      <c r="S88" s="912"/>
      <c r="T88" s="223">
        <v>0</v>
      </c>
      <c r="U88" s="912">
        <v>0</v>
      </c>
      <c r="V88" s="223">
        <v>0</v>
      </c>
      <c r="W88" s="912">
        <v>0</v>
      </c>
      <c r="X88" s="223">
        <v>0</v>
      </c>
      <c r="Y88" s="912">
        <v>0</v>
      </c>
      <c r="Z88" s="223">
        <v>0</v>
      </c>
      <c r="AA88" s="912">
        <v>0</v>
      </c>
    </row>
    <row r="89" spans="1:27" ht="15">
      <c r="A89" s="11" t="s">
        <v>2923</v>
      </c>
      <c r="B89" s="223">
        <v>0</v>
      </c>
      <c r="C89" s="912">
        <v>0</v>
      </c>
      <c r="D89" s="274" t="s">
        <v>928</v>
      </c>
      <c r="E89" s="913" t="s">
        <v>340</v>
      </c>
      <c r="F89" s="274" t="s">
        <v>1342</v>
      </c>
      <c r="G89" s="913" t="s">
        <v>12</v>
      </c>
      <c r="H89" s="223" t="s">
        <v>1683</v>
      </c>
      <c r="I89" s="912" t="s">
        <v>589</v>
      </c>
      <c r="J89" s="223">
        <v>0</v>
      </c>
      <c r="K89" s="912">
        <v>0</v>
      </c>
      <c r="L89" s="223">
        <v>0</v>
      </c>
      <c r="M89" s="912">
        <v>0</v>
      </c>
      <c r="N89" s="223">
        <v>0</v>
      </c>
      <c r="O89" s="912">
        <v>0</v>
      </c>
      <c r="P89" s="223" t="s">
        <v>4367</v>
      </c>
      <c r="Q89" s="912" t="s">
        <v>322</v>
      </c>
      <c r="R89" s="223"/>
      <c r="S89" s="912"/>
      <c r="T89" s="223">
        <v>0</v>
      </c>
      <c r="U89" s="912">
        <v>0</v>
      </c>
      <c r="V89" s="223">
        <v>0</v>
      </c>
      <c r="W89" s="912">
        <v>0</v>
      </c>
      <c r="X89" s="223">
        <v>0</v>
      </c>
      <c r="Y89" s="912">
        <v>0</v>
      </c>
      <c r="Z89" s="223">
        <v>0</v>
      </c>
      <c r="AA89" s="912">
        <v>0</v>
      </c>
    </row>
    <row r="90" spans="1:27" ht="30">
      <c r="A90" s="11" t="s">
        <v>2924</v>
      </c>
      <c r="B90" s="223">
        <v>0</v>
      </c>
      <c r="C90" s="912">
        <v>0</v>
      </c>
      <c r="D90" s="274" t="s">
        <v>277</v>
      </c>
      <c r="E90" s="913" t="s">
        <v>207</v>
      </c>
      <c r="F90" s="274" t="s">
        <v>926</v>
      </c>
      <c r="G90" s="913" t="s">
        <v>163</v>
      </c>
      <c r="H90" s="223" t="s">
        <v>1342</v>
      </c>
      <c r="I90" s="912" t="s">
        <v>12</v>
      </c>
      <c r="J90" s="223">
        <v>0</v>
      </c>
      <c r="K90" s="912">
        <v>0</v>
      </c>
      <c r="L90" s="223">
        <v>0</v>
      </c>
      <c r="M90" s="912">
        <v>0</v>
      </c>
      <c r="N90" s="223">
        <v>0</v>
      </c>
      <c r="O90" s="912">
        <v>0</v>
      </c>
      <c r="P90" s="223">
        <v>0</v>
      </c>
      <c r="Q90" s="912">
        <v>0</v>
      </c>
      <c r="R90" s="223">
        <v>0</v>
      </c>
      <c r="S90" s="912">
        <v>0</v>
      </c>
      <c r="T90" s="223">
        <v>0</v>
      </c>
      <c r="U90" s="912">
        <v>0</v>
      </c>
      <c r="V90" s="223">
        <v>0</v>
      </c>
      <c r="W90" s="912">
        <v>0</v>
      </c>
      <c r="X90" s="223">
        <v>0</v>
      </c>
      <c r="Y90" s="912">
        <v>0</v>
      </c>
      <c r="Z90" s="223">
        <v>0</v>
      </c>
      <c r="AA90" s="912">
        <v>0</v>
      </c>
    </row>
    <row r="91" spans="1:27" ht="30">
      <c r="A91" s="11" t="s">
        <v>2925</v>
      </c>
      <c r="B91" s="223">
        <v>0</v>
      </c>
      <c r="C91" s="912">
        <v>0</v>
      </c>
      <c r="D91" s="274" t="s">
        <v>931</v>
      </c>
      <c r="E91" s="913" t="s">
        <v>932</v>
      </c>
      <c r="F91" s="274" t="s">
        <v>191</v>
      </c>
      <c r="G91" s="913" t="s">
        <v>533</v>
      </c>
      <c r="H91" s="223" t="s">
        <v>1684</v>
      </c>
      <c r="I91" s="912" t="s">
        <v>338</v>
      </c>
      <c r="J91" s="223">
        <v>0</v>
      </c>
      <c r="K91" s="912">
        <v>0</v>
      </c>
      <c r="L91" s="223">
        <v>0</v>
      </c>
      <c r="M91" s="912">
        <v>0</v>
      </c>
      <c r="N91" s="223">
        <v>0</v>
      </c>
      <c r="O91" s="912">
        <v>0</v>
      </c>
      <c r="P91" s="223">
        <v>0</v>
      </c>
      <c r="Q91" s="912">
        <v>0</v>
      </c>
      <c r="R91" s="223">
        <v>0</v>
      </c>
      <c r="S91" s="912">
        <v>0</v>
      </c>
      <c r="T91" s="223">
        <v>0</v>
      </c>
      <c r="U91" s="912">
        <v>0</v>
      </c>
      <c r="V91" s="223">
        <v>0</v>
      </c>
      <c r="W91" s="912">
        <v>0</v>
      </c>
      <c r="X91" s="223">
        <v>0</v>
      </c>
      <c r="Y91" s="912">
        <v>0</v>
      </c>
      <c r="Z91" s="223">
        <v>0</v>
      </c>
      <c r="AA91" s="912">
        <v>0</v>
      </c>
    </row>
    <row r="92" spans="1:27" ht="30">
      <c r="A92" s="11" t="s">
        <v>2926</v>
      </c>
      <c r="B92" s="223">
        <v>0</v>
      </c>
      <c r="C92" s="912">
        <v>0</v>
      </c>
      <c r="D92" s="274" t="s">
        <v>120</v>
      </c>
      <c r="E92" s="913" t="s">
        <v>207</v>
      </c>
      <c r="F92" s="274" t="s">
        <v>1343</v>
      </c>
      <c r="G92" s="913" t="s">
        <v>355</v>
      </c>
      <c r="H92" s="223" t="s">
        <v>1340</v>
      </c>
      <c r="I92" s="912" t="s">
        <v>332</v>
      </c>
      <c r="J92" s="223">
        <v>0</v>
      </c>
      <c r="K92" s="912">
        <v>0</v>
      </c>
      <c r="L92" s="223">
        <v>0</v>
      </c>
      <c r="M92" s="912">
        <v>0</v>
      </c>
      <c r="N92" s="223">
        <v>0</v>
      </c>
      <c r="O92" s="912">
        <v>0</v>
      </c>
      <c r="P92" s="223">
        <v>0</v>
      </c>
      <c r="Q92" s="912">
        <v>0</v>
      </c>
      <c r="R92" s="223">
        <v>0</v>
      </c>
      <c r="S92" s="912">
        <v>0</v>
      </c>
      <c r="T92" s="223">
        <v>0</v>
      </c>
      <c r="U92" s="912">
        <v>0</v>
      </c>
      <c r="V92" s="223">
        <v>0</v>
      </c>
      <c r="W92" s="912">
        <v>0</v>
      </c>
      <c r="X92" s="223">
        <v>0</v>
      </c>
      <c r="Y92" s="912">
        <v>0</v>
      </c>
      <c r="Z92" s="223">
        <v>0</v>
      </c>
      <c r="AA92" s="912">
        <v>0</v>
      </c>
    </row>
    <row r="93" spans="1:27" ht="15">
      <c r="A93" s="11" t="s">
        <v>2927</v>
      </c>
      <c r="B93" s="223">
        <v>0</v>
      </c>
      <c r="C93" s="912">
        <v>0</v>
      </c>
      <c r="D93" s="274" t="s">
        <v>935</v>
      </c>
      <c r="E93" s="913" t="s">
        <v>336</v>
      </c>
      <c r="F93" s="274">
        <v>0</v>
      </c>
      <c r="G93" s="913">
        <v>0</v>
      </c>
      <c r="H93" s="223" t="s">
        <v>1685</v>
      </c>
      <c r="I93" s="912" t="s">
        <v>1686</v>
      </c>
      <c r="J93" s="223">
        <v>0</v>
      </c>
      <c r="K93" s="912">
        <v>0</v>
      </c>
      <c r="L93" s="223">
        <v>0</v>
      </c>
      <c r="M93" s="912">
        <v>0</v>
      </c>
      <c r="N93" s="223">
        <v>0</v>
      </c>
      <c r="O93" s="912">
        <v>0</v>
      </c>
      <c r="P93" s="223">
        <v>0</v>
      </c>
      <c r="Q93" s="912">
        <v>0</v>
      </c>
      <c r="R93" s="223">
        <v>0</v>
      </c>
      <c r="S93" s="912">
        <v>0</v>
      </c>
      <c r="T93" s="223">
        <v>0</v>
      </c>
      <c r="U93" s="912">
        <v>0</v>
      </c>
      <c r="V93" s="223">
        <v>0</v>
      </c>
      <c r="W93" s="912">
        <v>0</v>
      </c>
      <c r="X93" s="223">
        <v>0</v>
      </c>
      <c r="Y93" s="912">
        <v>0</v>
      </c>
      <c r="Z93" s="223">
        <v>0</v>
      </c>
      <c r="AA93" s="912">
        <v>0</v>
      </c>
    </row>
    <row r="94" spans="1:27" ht="30">
      <c r="A94" s="11" t="s">
        <v>2928</v>
      </c>
      <c r="B94" s="223">
        <v>0</v>
      </c>
      <c r="C94" s="912">
        <v>0</v>
      </c>
      <c r="D94" s="274" t="s">
        <v>937</v>
      </c>
      <c r="E94" s="913" t="s">
        <v>320</v>
      </c>
      <c r="F94" s="274">
        <v>0</v>
      </c>
      <c r="G94" s="913">
        <v>0</v>
      </c>
      <c r="H94" s="223" t="s">
        <v>1687</v>
      </c>
      <c r="I94" s="912" t="s">
        <v>671</v>
      </c>
      <c r="J94" s="223">
        <v>0</v>
      </c>
      <c r="K94" s="912">
        <v>0</v>
      </c>
      <c r="L94" s="223">
        <v>0</v>
      </c>
      <c r="M94" s="912">
        <v>0</v>
      </c>
      <c r="N94" s="223">
        <v>0</v>
      </c>
      <c r="O94" s="912">
        <v>0</v>
      </c>
      <c r="P94" s="223">
        <v>0</v>
      </c>
      <c r="Q94" s="912">
        <v>0</v>
      </c>
      <c r="R94" s="223">
        <v>0</v>
      </c>
      <c r="S94" s="912">
        <v>0</v>
      </c>
      <c r="T94" s="223">
        <v>0</v>
      </c>
      <c r="U94" s="912">
        <v>0</v>
      </c>
      <c r="V94" s="223">
        <v>0</v>
      </c>
      <c r="W94" s="912">
        <v>0</v>
      </c>
      <c r="X94" s="223">
        <v>0</v>
      </c>
      <c r="Y94" s="912">
        <v>0</v>
      </c>
      <c r="Z94" s="223">
        <v>0</v>
      </c>
      <c r="AA94" s="912">
        <v>0</v>
      </c>
    </row>
    <row r="95" spans="1:27" ht="15">
      <c r="A95" s="11" t="s">
        <v>2929</v>
      </c>
      <c r="B95" s="223">
        <v>0</v>
      </c>
      <c r="C95" s="912">
        <v>0</v>
      </c>
      <c r="D95" s="274" t="s">
        <v>939</v>
      </c>
      <c r="E95" s="913" t="s">
        <v>340</v>
      </c>
      <c r="F95" s="274">
        <v>0</v>
      </c>
      <c r="G95" s="913">
        <v>0</v>
      </c>
      <c r="H95" s="223" t="s">
        <v>1688</v>
      </c>
      <c r="I95" s="912" t="s">
        <v>322</v>
      </c>
      <c r="J95" s="223">
        <v>0</v>
      </c>
      <c r="K95" s="912">
        <v>0</v>
      </c>
      <c r="L95" s="223">
        <v>0</v>
      </c>
      <c r="M95" s="912">
        <v>0</v>
      </c>
      <c r="N95" s="223">
        <v>0</v>
      </c>
      <c r="O95" s="912">
        <v>0</v>
      </c>
      <c r="P95" s="223">
        <v>0</v>
      </c>
      <c r="Q95" s="912">
        <v>0</v>
      </c>
      <c r="R95" s="223">
        <v>0</v>
      </c>
      <c r="S95" s="912">
        <v>0</v>
      </c>
      <c r="T95" s="223">
        <v>0</v>
      </c>
      <c r="U95" s="912">
        <v>0</v>
      </c>
      <c r="V95" s="223">
        <v>0</v>
      </c>
      <c r="W95" s="912">
        <v>0</v>
      </c>
      <c r="X95" s="223">
        <v>0</v>
      </c>
      <c r="Y95" s="912">
        <v>0</v>
      </c>
      <c r="Z95" s="223">
        <v>0</v>
      </c>
      <c r="AA95" s="912">
        <v>0</v>
      </c>
    </row>
    <row r="96" spans="1:27" ht="30">
      <c r="A96" s="11" t="s">
        <v>2930</v>
      </c>
      <c r="B96" s="223">
        <v>0</v>
      </c>
      <c r="C96" s="912">
        <v>0</v>
      </c>
      <c r="D96" s="274">
        <v>0</v>
      </c>
      <c r="E96" s="913">
        <v>0</v>
      </c>
      <c r="F96" s="274">
        <v>0</v>
      </c>
      <c r="G96" s="913">
        <v>0</v>
      </c>
      <c r="H96" s="223" t="s">
        <v>1689</v>
      </c>
      <c r="I96" s="912" t="s">
        <v>207</v>
      </c>
      <c r="J96" s="223">
        <v>0</v>
      </c>
      <c r="K96" s="912">
        <v>0</v>
      </c>
      <c r="L96" s="223">
        <v>0</v>
      </c>
      <c r="M96" s="912">
        <v>0</v>
      </c>
      <c r="N96" s="223">
        <v>0</v>
      </c>
      <c r="O96" s="912">
        <v>0</v>
      </c>
      <c r="P96" s="223">
        <v>0</v>
      </c>
      <c r="Q96" s="912">
        <v>0</v>
      </c>
      <c r="R96" s="223">
        <v>0</v>
      </c>
      <c r="S96" s="912">
        <v>0</v>
      </c>
      <c r="T96" s="223">
        <v>0</v>
      </c>
      <c r="U96" s="912">
        <v>0</v>
      </c>
      <c r="V96" s="223">
        <v>0</v>
      </c>
      <c r="W96" s="912">
        <v>0</v>
      </c>
      <c r="X96" s="223">
        <v>0</v>
      </c>
      <c r="Y96" s="912">
        <v>0</v>
      </c>
      <c r="Z96" s="223">
        <v>0</v>
      </c>
      <c r="AA96" s="912">
        <v>0</v>
      </c>
    </row>
    <row r="97" spans="1:27" ht="15">
      <c r="A97" s="11" t="s">
        <v>2931</v>
      </c>
      <c r="B97" s="223">
        <v>0</v>
      </c>
      <c r="C97" s="912">
        <v>0</v>
      </c>
      <c r="D97" s="274">
        <v>0</v>
      </c>
      <c r="E97" s="913">
        <v>0</v>
      </c>
      <c r="F97" s="274">
        <v>0</v>
      </c>
      <c r="G97" s="913">
        <v>0</v>
      </c>
      <c r="H97" s="223">
        <v>0</v>
      </c>
      <c r="I97" s="912">
        <v>0</v>
      </c>
      <c r="J97" s="223">
        <v>0</v>
      </c>
      <c r="K97" s="912">
        <v>0</v>
      </c>
      <c r="L97" s="223">
        <v>0</v>
      </c>
      <c r="M97" s="912">
        <v>0</v>
      </c>
      <c r="N97" s="223">
        <v>0</v>
      </c>
      <c r="O97" s="912">
        <v>0</v>
      </c>
      <c r="P97" s="223">
        <v>0</v>
      </c>
      <c r="Q97" s="912">
        <v>0</v>
      </c>
      <c r="R97" s="223">
        <v>0</v>
      </c>
      <c r="S97" s="912">
        <v>0</v>
      </c>
      <c r="T97" s="223">
        <v>0</v>
      </c>
      <c r="U97" s="912">
        <v>0</v>
      </c>
      <c r="V97" s="223">
        <v>0</v>
      </c>
      <c r="W97" s="912">
        <v>0</v>
      </c>
      <c r="X97" s="223">
        <v>0</v>
      </c>
      <c r="Y97" s="912">
        <v>0</v>
      </c>
      <c r="Z97" s="223">
        <v>0</v>
      </c>
      <c r="AA97" s="912">
        <v>0</v>
      </c>
    </row>
  </sheetData>
  <mergeCells count="39">
    <mergeCell ref="L86:M86"/>
    <mergeCell ref="N86:O86"/>
    <mergeCell ref="P86:Q86"/>
    <mergeCell ref="R86:S86"/>
    <mergeCell ref="T86:U86"/>
    <mergeCell ref="B86:C86"/>
    <mergeCell ref="D86:E86"/>
    <mergeCell ref="F86:G86"/>
    <mergeCell ref="H86:I86"/>
    <mergeCell ref="J86:K86"/>
    <mergeCell ref="Z86:AA86"/>
    <mergeCell ref="F72:G72"/>
    <mergeCell ref="X59:Y59"/>
    <mergeCell ref="X72:Y72"/>
    <mergeCell ref="X86:Y86"/>
    <mergeCell ref="P72:Q72"/>
    <mergeCell ref="V59:W59"/>
    <mergeCell ref="V72:W72"/>
    <mergeCell ref="V86:W86"/>
    <mergeCell ref="L59:M59"/>
    <mergeCell ref="N59:O59"/>
    <mergeCell ref="P59:Q59"/>
    <mergeCell ref="F59:G59"/>
    <mergeCell ref="H59:I59"/>
    <mergeCell ref="J59:K59"/>
    <mergeCell ref="R72:S72"/>
    <mergeCell ref="R59:S59"/>
    <mergeCell ref="T59:U59"/>
    <mergeCell ref="B72:C72"/>
    <mergeCell ref="D72:E72"/>
    <mergeCell ref="Z59:AA59"/>
    <mergeCell ref="Z72:AA72"/>
    <mergeCell ref="B59:C59"/>
    <mergeCell ref="D59:E59"/>
    <mergeCell ref="T72:U72"/>
    <mergeCell ref="H72:I72"/>
    <mergeCell ref="J72:K72"/>
    <mergeCell ref="L72:M72"/>
    <mergeCell ref="N72:O72"/>
  </mergeCells>
  <conditionalFormatting sqref="A7">
    <cfRule type="cellIs" dxfId="27" priority="1" stopIfTrue="1" operator="equal">
      <formula>0</formula>
    </cfRule>
    <cfRule type="cellIs" dxfId="26" priority="2" stopIfTrue="1" operator="equal">
      <formula>"na"</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28515625" style="388" customWidth="1"/>
    <col min="2" max="21" width="20.7109375" style="388" customWidth="1"/>
    <col min="22" max="22" width="17.28515625" style="388" customWidth="1"/>
    <col min="23" max="23" width="17.140625" style="388" customWidth="1"/>
    <col min="24" max="24" width="17.85546875" style="388" customWidth="1"/>
    <col min="25" max="25" width="20.140625" style="388" customWidth="1"/>
    <col min="26" max="26" width="17.5703125" style="388" customWidth="1"/>
    <col min="27" max="27" width="15.7109375" style="388" customWidth="1"/>
    <col min="28" max="16384" width="11.42578125" style="388"/>
  </cols>
  <sheetData>
    <row r="1" spans="1:21">
      <c r="A1" s="1092"/>
      <c r="B1" s="1091"/>
      <c r="C1" s="1091"/>
      <c r="D1" s="1089"/>
      <c r="E1" s="1089"/>
      <c r="F1" s="1089"/>
      <c r="G1" s="1089"/>
      <c r="H1" s="1089"/>
      <c r="I1" s="1089"/>
      <c r="J1" s="1089"/>
      <c r="K1" s="1089"/>
      <c r="L1" s="1089"/>
      <c r="M1" s="1089"/>
      <c r="N1" s="1089"/>
      <c r="O1" s="1089"/>
      <c r="P1" s="1089"/>
      <c r="Q1" s="1089"/>
      <c r="R1" s="1089"/>
      <c r="S1" s="1089"/>
      <c r="T1" s="80"/>
      <c r="U1" s="80"/>
    </row>
    <row r="2" spans="1:21">
      <c r="A2" s="1092"/>
      <c r="B2" s="1089"/>
      <c r="C2" s="1089"/>
      <c r="D2" s="1089"/>
      <c r="E2" s="1089"/>
      <c r="F2" s="1089"/>
      <c r="G2" s="1089"/>
      <c r="H2" s="1089"/>
      <c r="I2" s="1089"/>
      <c r="J2" s="1089"/>
      <c r="K2" s="1089"/>
      <c r="L2" s="1089"/>
      <c r="M2" s="1089"/>
      <c r="N2" s="1089"/>
      <c r="O2" s="1089"/>
      <c r="P2" s="1089"/>
      <c r="Q2" s="1089"/>
      <c r="R2" s="1089"/>
      <c r="S2" s="1089"/>
      <c r="T2" s="80"/>
      <c r="U2" s="80"/>
    </row>
    <row r="3" spans="1:21">
      <c r="A3" s="1092"/>
      <c r="B3" s="1089"/>
      <c r="C3" s="1089"/>
      <c r="D3" s="1089"/>
      <c r="E3" s="1089"/>
      <c r="F3" s="1089"/>
      <c r="G3" s="1089"/>
      <c r="H3" s="1089"/>
      <c r="I3" s="1089"/>
      <c r="J3" s="1089"/>
      <c r="K3" s="1089"/>
      <c r="L3" s="1089"/>
      <c r="M3" s="1089"/>
      <c r="N3" s="1089"/>
      <c r="O3" s="1089"/>
      <c r="P3" s="1089"/>
      <c r="Q3" s="1089"/>
      <c r="R3" s="1089"/>
      <c r="S3" s="1089"/>
      <c r="T3" s="80"/>
      <c r="U3" s="80"/>
    </row>
    <row r="4" spans="1:21">
      <c r="A4" s="1092"/>
      <c r="B4" s="1089"/>
      <c r="C4" s="1089"/>
      <c r="D4" s="1089"/>
      <c r="E4" s="1089"/>
      <c r="F4" s="1089"/>
      <c r="G4" s="1089"/>
      <c r="H4" s="1089"/>
      <c r="I4" s="1089"/>
      <c r="J4" s="1089"/>
      <c r="K4" s="1089"/>
      <c r="L4" s="1089"/>
      <c r="M4" s="1089"/>
      <c r="N4" s="1089"/>
      <c r="O4" s="1089"/>
      <c r="P4" s="1089"/>
      <c r="Q4" s="1089"/>
      <c r="R4" s="1089"/>
      <c r="S4" s="1089"/>
      <c r="T4" s="80"/>
      <c r="U4" s="80"/>
    </row>
    <row r="5" spans="1:21">
      <c r="A5" s="1092"/>
      <c r="B5" s="1089"/>
      <c r="C5" s="1089"/>
      <c r="D5" s="1089"/>
      <c r="E5" s="1089"/>
      <c r="F5" s="1089"/>
      <c r="G5" s="1089"/>
      <c r="H5" s="1089"/>
      <c r="I5" s="1089"/>
      <c r="J5" s="1089"/>
      <c r="K5" s="1089"/>
      <c r="L5" s="1089"/>
      <c r="M5" s="1089"/>
      <c r="N5" s="1089"/>
      <c r="O5" s="1089"/>
      <c r="P5" s="1089"/>
      <c r="Q5" s="1089"/>
      <c r="R5" s="1089"/>
      <c r="S5" s="1089"/>
      <c r="T5" s="80"/>
      <c r="U5" s="80"/>
    </row>
    <row r="6" spans="1:21">
      <c r="A6" s="1092"/>
      <c r="B6" s="1089"/>
      <c r="C6" s="1089"/>
      <c r="D6" s="1089"/>
      <c r="E6" s="1089"/>
      <c r="F6" s="1089"/>
      <c r="G6" s="1089"/>
      <c r="H6" s="1089"/>
      <c r="I6" s="1089"/>
      <c r="J6" s="1089"/>
      <c r="K6" s="1089"/>
      <c r="L6" s="1089"/>
      <c r="M6" s="1089"/>
      <c r="N6" s="1089"/>
      <c r="O6" s="1089"/>
      <c r="P6" s="1089"/>
      <c r="Q6" s="1089"/>
      <c r="R6" s="1089"/>
      <c r="S6" s="1089"/>
      <c r="T6" s="80"/>
      <c r="U6" s="80"/>
    </row>
    <row r="7" spans="1:21" ht="36">
      <c r="A7" s="68" t="s">
        <v>33</v>
      </c>
      <c r="B7" s="1091"/>
      <c r="C7" s="1091"/>
      <c r="D7" s="1091"/>
      <c r="E7" s="1091"/>
      <c r="F7" s="1091"/>
      <c r="G7" s="1091"/>
      <c r="H7" s="1089"/>
      <c r="I7" s="1089"/>
      <c r="J7" s="1089"/>
      <c r="K7" s="1089"/>
      <c r="L7" s="1089"/>
      <c r="M7" s="1089"/>
      <c r="N7" s="1089"/>
      <c r="O7" s="1089"/>
      <c r="P7" s="1089"/>
      <c r="Q7" s="1089"/>
      <c r="R7" s="1089"/>
      <c r="S7" s="1089"/>
      <c r="T7" s="80"/>
      <c r="U7" s="80"/>
    </row>
    <row r="8" spans="1:21">
      <c r="A8" s="1092"/>
      <c r="B8" s="1089"/>
      <c r="C8" s="1089"/>
      <c r="D8" s="1089"/>
      <c r="E8" s="1089"/>
      <c r="F8" s="1089"/>
      <c r="G8" s="1089"/>
      <c r="H8" s="1089"/>
      <c r="I8" s="1089"/>
      <c r="J8" s="1089"/>
      <c r="K8" s="1089"/>
      <c r="L8" s="1089"/>
      <c r="M8" s="1089"/>
      <c r="N8" s="1089"/>
      <c r="O8" s="1089"/>
      <c r="P8" s="1089"/>
      <c r="Q8" s="1089"/>
      <c r="R8" s="1089"/>
      <c r="S8" s="1089"/>
      <c r="T8" s="80"/>
      <c r="U8" s="80"/>
    </row>
    <row r="9" spans="1:21" ht="31.5">
      <c r="A9" s="69" t="s">
        <v>2289</v>
      </c>
      <c r="B9" s="70">
        <v>2009</v>
      </c>
      <c r="C9" s="70">
        <v>2010</v>
      </c>
      <c r="D9" s="70">
        <v>2011</v>
      </c>
      <c r="E9" s="70" t="s">
        <v>1185</v>
      </c>
      <c r="F9" s="70">
        <v>2012</v>
      </c>
      <c r="G9" s="70" t="s">
        <v>2325</v>
      </c>
      <c r="H9" s="70" t="s">
        <v>2913</v>
      </c>
      <c r="I9" s="70" t="s">
        <v>3553</v>
      </c>
      <c r="J9" s="70" t="s">
        <v>4165</v>
      </c>
      <c r="K9" s="70" t="s">
        <v>4674</v>
      </c>
      <c r="L9" s="105" t="s">
        <v>4675</v>
      </c>
      <c r="M9" s="1371" t="s">
        <v>5846</v>
      </c>
      <c r="N9" s="1371" t="s">
        <v>6494</v>
      </c>
      <c r="O9" s="1103" t="s">
        <v>6914</v>
      </c>
      <c r="P9" s="1089"/>
      <c r="Q9" s="1089"/>
      <c r="R9" s="1089"/>
      <c r="S9" s="1089"/>
      <c r="T9" s="80"/>
      <c r="U9" s="80"/>
    </row>
    <row r="10" spans="1:21">
      <c r="A10" s="71" t="s">
        <v>2285</v>
      </c>
      <c r="B10" s="1110">
        <v>370000</v>
      </c>
      <c r="C10" s="1110">
        <v>365000</v>
      </c>
      <c r="D10" s="1110">
        <v>700000</v>
      </c>
      <c r="E10" s="1110">
        <v>297266.67972709384</v>
      </c>
      <c r="F10" s="1110">
        <v>597475.47924556665</v>
      </c>
      <c r="G10" s="1110">
        <v>294668.35531053663</v>
      </c>
      <c r="H10" s="1109">
        <v>578060.4775808967</v>
      </c>
      <c r="I10" s="1109">
        <v>299431.98127925117</v>
      </c>
      <c r="J10" s="1109">
        <v>598765</v>
      </c>
      <c r="K10" s="1109">
        <v>312885</v>
      </c>
      <c r="L10" s="108">
        <v>607686.51380042452</v>
      </c>
      <c r="M10" s="108">
        <f>[54]Questionnaire!C33</f>
        <v>307003.31463464006</v>
      </c>
      <c r="N10" s="108">
        <f>[16]Questionnaire!C48</f>
        <v>602922</v>
      </c>
      <c r="O10" s="108">
        <f>[55]Questionnaire!C48</f>
        <v>294994.06732687325</v>
      </c>
      <c r="P10" s="1089"/>
      <c r="Q10" s="1089"/>
      <c r="R10" s="1089"/>
      <c r="S10" s="1089"/>
      <c r="T10" s="80"/>
      <c r="U10" s="80"/>
    </row>
    <row r="11" spans="1:21">
      <c r="A11" s="71" t="s">
        <v>2295</v>
      </c>
      <c r="B11" s="1098">
        <v>8346089.9999999991</v>
      </c>
      <c r="C11" s="1098">
        <v>8233304.9999999991</v>
      </c>
      <c r="D11" s="1098">
        <v>15789899.999999998</v>
      </c>
      <c r="E11" s="1098">
        <v>6980000</v>
      </c>
      <c r="F11" s="1098">
        <v>14309000</v>
      </c>
      <c r="G11" s="1098">
        <v>7119600</v>
      </c>
      <c r="H11" s="1098">
        <v>14452090</v>
      </c>
      <c r="I11" s="1098">
        <v>7677436</v>
      </c>
      <c r="J11" s="1098">
        <v>15612018.9805</v>
      </c>
      <c r="K11" s="1098">
        <v>8283953</v>
      </c>
      <c r="L11" s="232">
        <v>17173220.879999999</v>
      </c>
      <c r="M11" s="232">
        <f>[54]Questionnaire!B33</f>
        <v>9029509.2539600004</v>
      </c>
      <c r="N11" s="232">
        <f>[16]Questionnaire!B48</f>
        <v>17733000</v>
      </c>
      <c r="O11" s="232">
        <f>[55]Questionnaire!B48</f>
        <v>8939214.1614204012</v>
      </c>
      <c r="P11" s="1089"/>
      <c r="Q11" s="1089"/>
      <c r="R11" s="1089"/>
      <c r="S11" s="1089"/>
      <c r="T11" s="80"/>
      <c r="U11" s="80"/>
    </row>
    <row r="12" spans="1:21">
      <c r="A12" s="71"/>
      <c r="B12" s="1098"/>
      <c r="C12" s="1098"/>
      <c r="D12" s="1098"/>
      <c r="E12" s="1098"/>
      <c r="F12" s="1098"/>
      <c r="G12" s="1098"/>
      <c r="H12" s="1089"/>
      <c r="I12" s="1089"/>
      <c r="J12" s="1089"/>
      <c r="K12" s="1089"/>
      <c r="L12" s="102"/>
      <c r="M12" s="1089"/>
      <c r="N12" s="1089"/>
      <c r="O12" s="1089"/>
      <c r="P12" s="1089"/>
      <c r="Q12" s="1089"/>
      <c r="R12" s="1089"/>
      <c r="S12" s="1089"/>
      <c r="T12" s="80"/>
      <c r="U12" s="80"/>
    </row>
    <row r="13" spans="1:21" ht="15.75">
      <c r="A13" s="71"/>
      <c r="B13" s="1089"/>
      <c r="C13" s="1089"/>
      <c r="D13" s="1089"/>
      <c r="E13" s="1089"/>
      <c r="F13" s="1089"/>
      <c r="G13" s="1089"/>
      <c r="H13" s="1089"/>
      <c r="I13" s="1089"/>
      <c r="J13" s="1089"/>
      <c r="K13" s="1089"/>
      <c r="L13" s="132"/>
      <c r="M13" s="1089"/>
      <c r="N13" s="1089"/>
      <c r="O13" s="1089"/>
      <c r="P13" s="1089"/>
      <c r="Q13" s="1089"/>
      <c r="R13" s="1089"/>
      <c r="S13" s="1089"/>
      <c r="T13" s="80"/>
      <c r="U13" s="80"/>
    </row>
    <row r="14" spans="1:21" ht="15.75">
      <c r="A14" s="69" t="s">
        <v>53</v>
      </c>
      <c r="B14" s="70">
        <v>2009</v>
      </c>
      <c r="C14" s="70">
        <v>2010</v>
      </c>
      <c r="D14" s="70">
        <v>2011</v>
      </c>
      <c r="E14" s="70" t="s">
        <v>1185</v>
      </c>
      <c r="F14" s="70">
        <v>2012</v>
      </c>
      <c r="G14" s="70" t="s">
        <v>2325</v>
      </c>
      <c r="H14" s="70" t="s">
        <v>2913</v>
      </c>
      <c r="I14" s="70" t="s">
        <v>3553</v>
      </c>
      <c r="J14" s="70" t="s">
        <v>4165</v>
      </c>
      <c r="K14" s="70" t="s">
        <v>4674</v>
      </c>
      <c r="L14" s="105" t="s">
        <v>4675</v>
      </c>
      <c r="M14" s="1371" t="s">
        <v>5846</v>
      </c>
      <c r="N14" s="1371" t="s">
        <v>6494</v>
      </c>
      <c r="O14" s="1103" t="s">
        <v>6914</v>
      </c>
      <c r="P14" s="1089"/>
      <c r="Q14" s="1089"/>
      <c r="R14" s="1089"/>
      <c r="S14" s="1089"/>
      <c r="T14" s="80"/>
      <c r="U14" s="80"/>
    </row>
    <row r="15" spans="1:21">
      <c r="A15" s="72" t="s">
        <v>54</v>
      </c>
      <c r="B15" s="1108">
        <v>0</v>
      </c>
      <c r="C15" s="1108">
        <v>5</v>
      </c>
      <c r="D15" s="1108">
        <v>30</v>
      </c>
      <c r="E15" s="1108">
        <v>9</v>
      </c>
      <c r="F15" s="1108">
        <v>9</v>
      </c>
      <c r="G15" s="1108">
        <v>9</v>
      </c>
      <c r="H15" s="1107">
        <v>13</v>
      </c>
      <c r="I15" s="1107">
        <v>39</v>
      </c>
      <c r="J15" s="1107">
        <v>35</v>
      </c>
      <c r="K15" s="1107">
        <v>35</v>
      </c>
      <c r="L15" s="118">
        <v>39</v>
      </c>
      <c r="M15" s="1106">
        <f>[54]Questionnaire!C43</f>
        <v>41</v>
      </c>
      <c r="N15" s="1106">
        <f>[16]Questionnaire!C54</f>
        <v>41</v>
      </c>
      <c r="O15" s="1106">
        <f>[55]Questionnaire!C58</f>
        <v>41</v>
      </c>
      <c r="P15" s="1089"/>
      <c r="Q15" s="1089"/>
      <c r="R15" s="1089"/>
      <c r="S15" s="1089"/>
      <c r="T15" s="80"/>
      <c r="U15" s="80"/>
    </row>
    <row r="16" spans="1:21">
      <c r="A16" s="72" t="s">
        <v>90</v>
      </c>
      <c r="B16" s="1108">
        <v>0</v>
      </c>
      <c r="C16" s="1108">
        <v>5</v>
      </c>
      <c r="D16" s="1108">
        <v>7</v>
      </c>
      <c r="E16" s="1108">
        <v>6</v>
      </c>
      <c r="F16" s="1108">
        <v>4</v>
      </c>
      <c r="G16" s="1108">
        <v>4</v>
      </c>
      <c r="H16" s="1107">
        <v>4</v>
      </c>
      <c r="I16" s="1107">
        <v>4</v>
      </c>
      <c r="J16" s="1107">
        <v>4</v>
      </c>
      <c r="K16" s="1107">
        <v>4</v>
      </c>
      <c r="L16" s="118">
        <v>4</v>
      </c>
      <c r="M16" s="1106">
        <f>[54]Questionnaire!C44</f>
        <v>4</v>
      </c>
      <c r="N16" s="1106">
        <f>[16]Questionnaire!C55</f>
        <v>4</v>
      </c>
      <c r="O16" s="1106">
        <f>[55]Questionnaire!C59</f>
        <v>4</v>
      </c>
      <c r="P16" s="1089"/>
      <c r="Q16" s="1089"/>
      <c r="R16" s="1089"/>
      <c r="S16" s="1089"/>
      <c r="T16" s="80"/>
      <c r="U16" s="80"/>
    </row>
    <row r="17" spans="1:21">
      <c r="A17" s="72" t="s">
        <v>1457</v>
      </c>
      <c r="B17" s="1102">
        <v>0</v>
      </c>
      <c r="C17" s="1102">
        <v>0</v>
      </c>
      <c r="D17" s="1102">
        <v>0</v>
      </c>
      <c r="E17" s="1108">
        <v>0</v>
      </c>
      <c r="F17" s="1108">
        <v>29</v>
      </c>
      <c r="G17" s="1108">
        <v>29</v>
      </c>
      <c r="H17" s="1107">
        <v>22</v>
      </c>
      <c r="I17" s="1107">
        <v>0</v>
      </c>
      <c r="J17" s="1107">
        <v>0</v>
      </c>
      <c r="K17" s="1107">
        <v>0</v>
      </c>
      <c r="L17" s="118">
        <v>0</v>
      </c>
      <c r="M17" s="1106">
        <f>[54]Questionnaire!C45</f>
        <v>0</v>
      </c>
      <c r="N17" s="1106">
        <f>[16]Questionnaire!C56</f>
        <v>0</v>
      </c>
      <c r="O17" s="1106">
        <f>[55]Questionnaire!C60</f>
        <v>0</v>
      </c>
      <c r="P17" s="1089"/>
      <c r="Q17" s="1089"/>
      <c r="R17" s="1089"/>
      <c r="S17" s="1089"/>
      <c r="T17" s="80"/>
      <c r="U17" s="80"/>
    </row>
    <row r="18" spans="1:21">
      <c r="A18" s="72" t="s">
        <v>91</v>
      </c>
      <c r="B18" s="1108">
        <v>36</v>
      </c>
      <c r="C18" s="1108">
        <v>37</v>
      </c>
      <c r="D18" s="1108">
        <v>30</v>
      </c>
      <c r="E18" s="1108">
        <v>36</v>
      </c>
      <c r="F18" s="1108">
        <v>38</v>
      </c>
      <c r="G18" s="1108">
        <v>38</v>
      </c>
      <c r="H18" s="1107">
        <v>39</v>
      </c>
      <c r="I18" s="1107">
        <v>39</v>
      </c>
      <c r="J18" s="1107">
        <v>39</v>
      </c>
      <c r="K18" s="1107">
        <v>39</v>
      </c>
      <c r="L18" s="118">
        <v>39</v>
      </c>
      <c r="M18" s="1106">
        <f>[54]Questionnaire!C46</f>
        <v>45</v>
      </c>
      <c r="N18" s="1106">
        <f>[16]Questionnaire!C57</f>
        <v>45</v>
      </c>
      <c r="O18" s="1106">
        <f>[55]Questionnaire!C61</f>
        <v>45</v>
      </c>
      <c r="P18" s="1089"/>
      <c r="Q18" s="1089"/>
      <c r="R18" s="1089"/>
      <c r="S18" s="1089"/>
      <c r="T18" s="80"/>
      <c r="U18" s="80"/>
    </row>
    <row r="19" spans="1:21">
      <c r="A19" s="71"/>
      <c r="B19" s="1089"/>
      <c r="C19" s="1089"/>
      <c r="D19" s="1089"/>
      <c r="E19" s="1089"/>
      <c r="F19" s="1089"/>
      <c r="G19" s="1089"/>
      <c r="H19" s="1089"/>
      <c r="I19" s="1089"/>
      <c r="J19" s="1089"/>
      <c r="K19" s="1089"/>
      <c r="L19" s="102"/>
      <c r="M19" s="1089"/>
      <c r="N19" s="1089"/>
      <c r="O19" s="1089"/>
      <c r="P19" s="1089"/>
      <c r="Q19" s="1089"/>
      <c r="R19" s="1089"/>
      <c r="S19" s="1089"/>
      <c r="T19" s="80"/>
      <c r="U19" s="80"/>
    </row>
    <row r="20" spans="1:21">
      <c r="A20" s="71"/>
      <c r="B20" s="1089"/>
      <c r="C20" s="1089"/>
      <c r="D20" s="1089"/>
      <c r="E20" s="1089"/>
      <c r="F20" s="1089"/>
      <c r="G20" s="1089"/>
      <c r="H20" s="1089"/>
      <c r="I20" s="1089"/>
      <c r="J20" s="1089"/>
      <c r="K20" s="1089"/>
      <c r="L20" s="102"/>
      <c r="M20" s="1089"/>
      <c r="N20" s="1089"/>
      <c r="O20" s="1089"/>
      <c r="P20" s="1089"/>
      <c r="Q20" s="1089"/>
      <c r="R20" s="1089"/>
      <c r="S20" s="1089"/>
      <c r="T20" s="80"/>
      <c r="U20" s="80"/>
    </row>
    <row r="21" spans="1:21" ht="15.75">
      <c r="A21" s="69" t="s">
        <v>2290</v>
      </c>
      <c r="B21" s="70">
        <v>2009</v>
      </c>
      <c r="C21" s="70">
        <v>2010</v>
      </c>
      <c r="D21" s="70">
        <v>2011</v>
      </c>
      <c r="E21" s="70" t="s">
        <v>1185</v>
      </c>
      <c r="F21" s="70">
        <v>2012</v>
      </c>
      <c r="G21" s="70" t="s">
        <v>2325</v>
      </c>
      <c r="H21" s="70" t="s">
        <v>2913</v>
      </c>
      <c r="I21" s="70" t="s">
        <v>3553</v>
      </c>
      <c r="J21" s="70" t="s">
        <v>4165</v>
      </c>
      <c r="K21" s="70" t="s">
        <v>4674</v>
      </c>
      <c r="L21" s="105" t="s">
        <v>4675</v>
      </c>
      <c r="M21" s="1371" t="s">
        <v>5846</v>
      </c>
      <c r="N21" s="1371" t="s">
        <v>6494</v>
      </c>
      <c r="O21" s="1103" t="s">
        <v>6914</v>
      </c>
      <c r="P21" s="1089"/>
      <c r="Q21" s="1089"/>
      <c r="R21" s="1089"/>
      <c r="S21" s="1089"/>
      <c r="T21" s="80"/>
      <c r="U21" s="80"/>
    </row>
    <row r="22" spans="1:21">
      <c r="A22" s="71" t="s">
        <v>2285</v>
      </c>
      <c r="B22" s="1110">
        <v>3580069.2945128782</v>
      </c>
      <c r="C22" s="1110">
        <v>4059366.5397536396</v>
      </c>
      <c r="D22" s="1110">
        <v>4059366.5397536396</v>
      </c>
      <c r="E22" s="1110">
        <v>3087655.3410049146</v>
      </c>
      <c r="F22" s="1110">
        <v>6181859.7776116841</v>
      </c>
      <c r="G22" s="1110" t="s">
        <v>2908</v>
      </c>
      <c r="H22" s="1109">
        <v>6264715.1713931439</v>
      </c>
      <c r="I22" s="1089" t="s">
        <v>2908</v>
      </c>
      <c r="J22" s="1109">
        <v>6969600.5814102991</v>
      </c>
      <c r="K22" s="1089" t="s">
        <v>2908</v>
      </c>
      <c r="L22" s="108">
        <v>7951784.3241330497</v>
      </c>
      <c r="M22" s="1089" t="s">
        <v>2908</v>
      </c>
      <c r="N22" s="108">
        <f>[16]Questionnaire!D61</f>
        <v>8475945.5779999997</v>
      </c>
      <c r="O22" s="1089" t="s">
        <v>2908</v>
      </c>
      <c r="P22" s="1089"/>
      <c r="Q22" s="1089"/>
      <c r="R22" s="1089"/>
      <c r="S22" s="1089"/>
      <c r="T22" s="80"/>
      <c r="U22" s="80"/>
    </row>
    <row r="23" spans="1:21">
      <c r="A23" s="71" t="s">
        <v>2295</v>
      </c>
      <c r="B23" s="1098">
        <v>80755623.076326981</v>
      </c>
      <c r="C23" s="1098">
        <v>91567131.037222847</v>
      </c>
      <c r="D23" s="1098">
        <v>91567131.037222847</v>
      </c>
      <c r="E23" s="1098">
        <v>72500000</v>
      </c>
      <c r="F23" s="1098">
        <v>148049978</v>
      </c>
      <c r="G23" s="1098" t="s">
        <v>2908</v>
      </c>
      <c r="H23" s="1098">
        <v>156624144</v>
      </c>
      <c r="I23" s="1089" t="s">
        <v>2908</v>
      </c>
      <c r="J23" s="1098">
        <v>181723274.67951772</v>
      </c>
      <c r="K23" s="1089" t="s">
        <v>2908</v>
      </c>
      <c r="L23" s="232">
        <v>224717425</v>
      </c>
      <c r="M23" s="1089" t="s">
        <v>2908</v>
      </c>
      <c r="N23" s="232">
        <f>[16]Questionnaire!C61</f>
        <v>249292517</v>
      </c>
      <c r="O23" s="1089" t="s">
        <v>2908</v>
      </c>
      <c r="P23" s="1089"/>
      <c r="Q23" s="1089"/>
      <c r="R23" s="1089"/>
      <c r="S23" s="1089"/>
      <c r="T23" s="80"/>
      <c r="U23" s="80"/>
    </row>
    <row r="24" spans="1:21">
      <c r="A24" s="71"/>
      <c r="B24" s="1089"/>
      <c r="C24" s="1089"/>
      <c r="D24" s="1089"/>
      <c r="E24" s="1089"/>
      <c r="F24" s="1089"/>
      <c r="G24" s="1089"/>
      <c r="H24" s="1089"/>
      <c r="I24" s="1089"/>
      <c r="J24" s="1089"/>
      <c r="K24" s="1089"/>
      <c r="L24" s="102"/>
      <c r="M24" s="1089"/>
      <c r="N24" s="1089"/>
      <c r="O24" s="1089"/>
      <c r="P24" s="1089"/>
      <c r="Q24" s="1089"/>
      <c r="R24" s="1089"/>
      <c r="S24" s="1089"/>
      <c r="T24" s="80"/>
      <c r="U24" s="80"/>
    </row>
    <row r="25" spans="1:21" ht="15.75">
      <c r="A25" s="69" t="s">
        <v>59</v>
      </c>
      <c r="B25" s="70">
        <v>2009</v>
      </c>
      <c r="C25" s="70">
        <v>2010</v>
      </c>
      <c r="D25" s="70">
        <v>2011</v>
      </c>
      <c r="E25" s="70" t="s">
        <v>1185</v>
      </c>
      <c r="F25" s="70">
        <v>2012</v>
      </c>
      <c r="G25" s="70" t="s">
        <v>2325</v>
      </c>
      <c r="H25" s="70" t="s">
        <v>2913</v>
      </c>
      <c r="I25" s="70" t="s">
        <v>3553</v>
      </c>
      <c r="J25" s="70" t="s">
        <v>4165</v>
      </c>
      <c r="K25" s="70" t="s">
        <v>4674</v>
      </c>
      <c r="L25" s="105" t="s">
        <v>4675</v>
      </c>
      <c r="M25" s="1371" t="s">
        <v>5846</v>
      </c>
      <c r="N25" s="1371" t="s">
        <v>6494</v>
      </c>
      <c r="O25" s="1103" t="s">
        <v>6914</v>
      </c>
      <c r="P25" s="1089"/>
      <c r="Q25" s="1089"/>
      <c r="R25" s="1089"/>
      <c r="S25" s="1089"/>
      <c r="T25" s="80"/>
      <c r="U25" s="80"/>
    </row>
    <row r="26" spans="1:21">
      <c r="A26" s="71"/>
      <c r="B26" s="1108">
        <v>1393740</v>
      </c>
      <c r="C26" s="1108">
        <v>1387176</v>
      </c>
      <c r="D26" s="1108">
        <v>1387176</v>
      </c>
      <c r="E26" s="1108">
        <v>842807</v>
      </c>
      <c r="F26" s="1108" t="s">
        <v>1690</v>
      </c>
      <c r="G26" s="1089" t="s">
        <v>2908</v>
      </c>
      <c r="H26" s="1107">
        <v>1657567</v>
      </c>
      <c r="I26" s="1089" t="s">
        <v>2908</v>
      </c>
      <c r="J26" s="1107">
        <v>1701060</v>
      </c>
      <c r="K26" s="1089" t="s">
        <v>2908</v>
      </c>
      <c r="L26" s="1107">
        <v>1961347</v>
      </c>
      <c r="M26" s="1089" t="s">
        <v>2908</v>
      </c>
      <c r="N26" s="1106">
        <f>[16]Questionnaire!C67</f>
        <v>2092344</v>
      </c>
      <c r="O26" s="1106">
        <f>[55]Questionnaire!C65</f>
        <v>1115096</v>
      </c>
      <c r="P26" s="1089"/>
      <c r="Q26" s="1089"/>
      <c r="R26" s="1089"/>
      <c r="S26" s="1089"/>
      <c r="T26" s="80"/>
      <c r="U26" s="80"/>
    </row>
    <row r="27" spans="1:21">
      <c r="A27" s="71"/>
      <c r="B27" s="1089"/>
      <c r="C27" s="1089"/>
      <c r="D27" s="1089"/>
      <c r="E27" s="1089"/>
      <c r="F27" s="1089"/>
      <c r="G27" s="1089"/>
      <c r="H27" s="1089"/>
      <c r="I27" s="1089"/>
      <c r="J27" s="1089"/>
      <c r="K27" s="1089"/>
      <c r="L27" s="102"/>
      <c r="M27" s="1089"/>
      <c r="N27" s="1089"/>
      <c r="O27" s="1089"/>
      <c r="P27" s="1089"/>
      <c r="Q27" s="1089"/>
      <c r="R27" s="1089"/>
      <c r="S27" s="1089"/>
      <c r="T27" s="80"/>
      <c r="U27" s="80"/>
    </row>
    <row r="28" spans="1:21" ht="15.75">
      <c r="A28" s="71"/>
      <c r="B28" s="1089"/>
      <c r="C28" s="1089"/>
      <c r="D28" s="1089"/>
      <c r="E28" s="1089"/>
      <c r="F28" s="1089"/>
      <c r="G28" s="1089"/>
      <c r="H28" s="1089"/>
      <c r="I28" s="1089"/>
      <c r="J28" s="1089"/>
      <c r="K28" s="1089"/>
      <c r="L28" s="132"/>
      <c r="M28" s="1089"/>
      <c r="N28" s="1089"/>
      <c r="O28" s="1089"/>
      <c r="P28" s="1089"/>
      <c r="Q28" s="1089"/>
      <c r="R28" s="1089"/>
      <c r="S28" s="1089"/>
      <c r="T28" s="80"/>
      <c r="U28" s="80"/>
    </row>
    <row r="29" spans="1:21" ht="15.75">
      <c r="A29" s="69" t="s">
        <v>60</v>
      </c>
      <c r="B29" s="70">
        <v>2009</v>
      </c>
      <c r="C29" s="70">
        <v>2010</v>
      </c>
      <c r="D29" s="70">
        <v>2011</v>
      </c>
      <c r="E29" s="70" t="s">
        <v>1185</v>
      </c>
      <c r="F29" s="70">
        <v>2012</v>
      </c>
      <c r="G29" s="70" t="s">
        <v>2325</v>
      </c>
      <c r="H29" s="70" t="s">
        <v>2913</v>
      </c>
      <c r="I29" s="70" t="s">
        <v>3553</v>
      </c>
      <c r="J29" s="70" t="s">
        <v>4165</v>
      </c>
      <c r="K29" s="70" t="s">
        <v>4674</v>
      </c>
      <c r="L29" s="105" t="s">
        <v>4675</v>
      </c>
      <c r="M29" s="1371" t="s">
        <v>5846</v>
      </c>
      <c r="N29" s="1371" t="s">
        <v>6494</v>
      </c>
      <c r="O29" s="1103" t="s">
        <v>6914</v>
      </c>
      <c r="P29" s="1089"/>
      <c r="Q29" s="1089"/>
      <c r="R29" s="1089"/>
      <c r="S29" s="1089"/>
      <c r="T29" s="80"/>
      <c r="U29" s="80"/>
    </row>
    <row r="30" spans="1:21" ht="15.75">
      <c r="A30" s="73" t="s">
        <v>2284</v>
      </c>
      <c r="B30" s="74"/>
      <c r="C30" s="74"/>
      <c r="D30" s="74"/>
      <c r="E30" s="74"/>
      <c r="F30" s="75">
        <v>6071045</v>
      </c>
      <c r="G30" s="74">
        <v>0</v>
      </c>
      <c r="H30" s="137">
        <v>6071045</v>
      </c>
      <c r="I30" s="136">
        <v>0</v>
      </c>
      <c r="J30" s="137">
        <v>6134270</v>
      </c>
      <c r="K30" s="137">
        <v>0</v>
      </c>
      <c r="L30" s="116">
        <v>6080000</v>
      </c>
      <c r="M30" s="137">
        <v>0</v>
      </c>
      <c r="N30" s="137">
        <f>[16]Questionnaire!C90</f>
        <v>6206129</v>
      </c>
      <c r="O30" s="76"/>
      <c r="P30" s="76"/>
      <c r="Q30" s="76"/>
      <c r="R30" s="76"/>
      <c r="S30" s="76"/>
      <c r="T30" s="80"/>
      <c r="U30" s="80"/>
    </row>
    <row r="31" spans="1:21">
      <c r="A31" s="71" t="s">
        <v>61</v>
      </c>
      <c r="B31" s="1102">
        <v>0</v>
      </c>
      <c r="C31" s="1101">
        <v>0.49</v>
      </c>
      <c r="D31" s="1101">
        <v>0.49</v>
      </c>
      <c r="E31" s="1101">
        <v>0.49</v>
      </c>
      <c r="F31" s="1101">
        <v>0.49</v>
      </c>
      <c r="G31" s="1089" t="s">
        <v>2908</v>
      </c>
      <c r="H31" s="1101">
        <v>0.49</v>
      </c>
      <c r="I31" s="1089" t="s">
        <v>2908</v>
      </c>
      <c r="J31" s="1105">
        <v>0.49</v>
      </c>
      <c r="K31" s="1089" t="s">
        <v>2908</v>
      </c>
      <c r="L31" s="119">
        <v>0.41</v>
      </c>
      <c r="M31" s="1089" t="s">
        <v>2908</v>
      </c>
      <c r="N31" s="1105">
        <f>[16]Questionnaire!C81</f>
        <v>0.41</v>
      </c>
      <c r="O31" s="1089" t="s">
        <v>2908</v>
      </c>
      <c r="P31" s="1089"/>
      <c r="Q31" s="1089"/>
      <c r="R31" s="1089"/>
      <c r="S31" s="1089"/>
      <c r="T31" s="80"/>
      <c r="U31" s="80"/>
    </row>
    <row r="32" spans="1:21">
      <c r="A32" s="71" t="s">
        <v>62</v>
      </c>
      <c r="B32" s="1102">
        <v>0</v>
      </c>
      <c r="C32" s="1101">
        <v>0.51</v>
      </c>
      <c r="D32" s="1101">
        <v>0.51</v>
      </c>
      <c r="E32" s="1101">
        <v>0.51</v>
      </c>
      <c r="F32" s="1101">
        <v>0.51</v>
      </c>
      <c r="G32" s="1089" t="s">
        <v>2908</v>
      </c>
      <c r="H32" s="1101">
        <v>0.51</v>
      </c>
      <c r="I32" s="1089" t="s">
        <v>2908</v>
      </c>
      <c r="J32" s="1105">
        <v>0.51</v>
      </c>
      <c r="K32" s="1089" t="s">
        <v>2908</v>
      </c>
      <c r="L32" s="119">
        <v>0.59</v>
      </c>
      <c r="M32" s="1089" t="s">
        <v>2908</v>
      </c>
      <c r="N32" s="1105">
        <f>[16]Questionnaire!C82</f>
        <v>0.59</v>
      </c>
      <c r="O32" s="1089" t="s">
        <v>2908</v>
      </c>
      <c r="P32" s="1089"/>
      <c r="Q32" s="1089"/>
      <c r="R32" s="1089"/>
      <c r="S32" s="1089"/>
      <c r="T32" s="80"/>
      <c r="U32" s="80"/>
    </row>
    <row r="33" spans="1:27">
      <c r="A33" s="71" t="s">
        <v>92</v>
      </c>
      <c r="B33" s="1102">
        <v>0</v>
      </c>
      <c r="C33" s="1101">
        <v>0</v>
      </c>
      <c r="D33" s="1101">
        <v>0</v>
      </c>
      <c r="E33" s="1101">
        <v>0</v>
      </c>
      <c r="F33" s="1101">
        <v>0</v>
      </c>
      <c r="G33" s="1089" t="s">
        <v>2908</v>
      </c>
      <c r="H33" s="1101">
        <v>0</v>
      </c>
      <c r="I33" s="1089" t="s">
        <v>2908</v>
      </c>
      <c r="J33" s="1105">
        <v>0.15</v>
      </c>
      <c r="K33" s="1089" t="s">
        <v>2908</v>
      </c>
      <c r="L33" s="119">
        <v>0.14000000000000001</v>
      </c>
      <c r="M33" s="1089" t="s">
        <v>2908</v>
      </c>
      <c r="N33" s="1105">
        <f>[16]Questionnaire!C84</f>
        <v>0.01</v>
      </c>
      <c r="O33" s="1089" t="s">
        <v>2908</v>
      </c>
      <c r="P33" s="1089"/>
      <c r="Q33" s="1089"/>
      <c r="R33" s="1089"/>
      <c r="S33" s="1089"/>
      <c r="T33" s="80"/>
      <c r="U33" s="80"/>
    </row>
    <row r="34" spans="1:27">
      <c r="A34" s="71" t="s">
        <v>93</v>
      </c>
      <c r="B34" s="1102">
        <v>0</v>
      </c>
      <c r="C34" s="1101">
        <v>0.15</v>
      </c>
      <c r="D34" s="1101">
        <v>0.17</v>
      </c>
      <c r="E34" s="1101">
        <v>0.17</v>
      </c>
      <c r="F34" s="1101">
        <v>0.17</v>
      </c>
      <c r="G34" s="1089" t="s">
        <v>2908</v>
      </c>
      <c r="H34" s="1101">
        <v>0.17</v>
      </c>
      <c r="I34" s="1089" t="s">
        <v>2908</v>
      </c>
      <c r="J34" s="1105">
        <v>0.23</v>
      </c>
      <c r="K34" s="1089" t="s">
        <v>2908</v>
      </c>
      <c r="L34" s="119">
        <v>0.28999999999999998</v>
      </c>
      <c r="M34" s="1089" t="s">
        <v>2908</v>
      </c>
      <c r="N34" s="1105">
        <f>[16]Questionnaire!C85</f>
        <v>0.28999999999999998</v>
      </c>
      <c r="O34" s="1089" t="s">
        <v>2908</v>
      </c>
      <c r="P34" s="1089"/>
      <c r="Q34" s="1089"/>
      <c r="R34" s="1089"/>
      <c r="S34" s="1089"/>
      <c r="T34" s="80"/>
      <c r="U34" s="80"/>
    </row>
    <row r="35" spans="1:27">
      <c r="A35" s="71" t="s">
        <v>63</v>
      </c>
      <c r="B35" s="1102">
        <v>0</v>
      </c>
      <c r="C35" s="1101">
        <v>0.41</v>
      </c>
      <c r="D35" s="1101">
        <v>0.67</v>
      </c>
      <c r="E35" s="1101">
        <v>0.67</v>
      </c>
      <c r="F35" s="1101">
        <v>0.67</v>
      </c>
      <c r="G35" s="1089" t="s">
        <v>2908</v>
      </c>
      <c r="H35" s="1101">
        <v>0.67</v>
      </c>
      <c r="I35" s="1089" t="s">
        <v>2908</v>
      </c>
      <c r="J35" s="1105">
        <v>0.38</v>
      </c>
      <c r="K35" s="1089" t="s">
        <v>2908</v>
      </c>
      <c r="L35" s="119">
        <v>0.33</v>
      </c>
      <c r="M35" s="1089" t="s">
        <v>2908</v>
      </c>
      <c r="N35" s="1105">
        <f>[16]Questionnaire!C86</f>
        <v>0.33</v>
      </c>
      <c r="O35" s="1089" t="s">
        <v>2908</v>
      </c>
      <c r="P35" s="1089"/>
      <c r="Q35" s="1089"/>
      <c r="R35" s="1089"/>
      <c r="S35" s="1089"/>
      <c r="T35" s="80"/>
      <c r="U35" s="80"/>
    </row>
    <row r="36" spans="1:27">
      <c r="A36" s="71" t="s">
        <v>64</v>
      </c>
      <c r="B36" s="1102">
        <v>0</v>
      </c>
      <c r="C36" s="1101">
        <v>0.36</v>
      </c>
      <c r="D36" s="1101">
        <v>0.18</v>
      </c>
      <c r="E36" s="1101">
        <v>0.18</v>
      </c>
      <c r="F36" s="1101">
        <v>0.18</v>
      </c>
      <c r="G36" s="1089" t="s">
        <v>2908</v>
      </c>
      <c r="H36" s="1101">
        <v>0.18</v>
      </c>
      <c r="I36" s="1089" t="s">
        <v>2908</v>
      </c>
      <c r="J36" s="1105">
        <v>0.19</v>
      </c>
      <c r="K36" s="1089" t="s">
        <v>2908</v>
      </c>
      <c r="L36" s="119">
        <v>0.21</v>
      </c>
      <c r="M36" s="1089" t="s">
        <v>2908</v>
      </c>
      <c r="N36" s="1105">
        <f>[16]Questionnaire!C87</f>
        <v>0.21</v>
      </c>
      <c r="O36" s="1089" t="s">
        <v>2908</v>
      </c>
      <c r="P36" s="1089"/>
      <c r="Q36" s="1089"/>
      <c r="R36" s="1089"/>
      <c r="S36" s="1089"/>
      <c r="T36" s="80"/>
      <c r="U36" s="80"/>
    </row>
    <row r="37" spans="1:27">
      <c r="A37" s="71" t="s">
        <v>703</v>
      </c>
      <c r="B37" s="1102">
        <v>0</v>
      </c>
      <c r="C37" s="1101">
        <v>0.08</v>
      </c>
      <c r="D37" s="1101">
        <v>0.15</v>
      </c>
      <c r="E37" s="1101">
        <v>0.15</v>
      </c>
      <c r="F37" s="1101">
        <v>0.15</v>
      </c>
      <c r="G37" s="1089" t="s">
        <v>2908</v>
      </c>
      <c r="H37" s="1101">
        <v>0.15</v>
      </c>
      <c r="I37" s="1089" t="s">
        <v>2908</v>
      </c>
      <c r="J37" s="1105">
        <v>0.05</v>
      </c>
      <c r="K37" s="1089" t="s">
        <v>2908</v>
      </c>
      <c r="L37" s="119">
        <v>0.03</v>
      </c>
      <c r="M37" s="1089" t="s">
        <v>2908</v>
      </c>
      <c r="N37" s="1105">
        <f>[16]Questionnaire!C88</f>
        <v>0.03</v>
      </c>
      <c r="O37" s="1089" t="s">
        <v>2908</v>
      </c>
      <c r="P37" s="1089"/>
      <c r="Q37" s="1089"/>
      <c r="R37" s="1089"/>
      <c r="S37" s="1089"/>
      <c r="T37" s="80"/>
      <c r="U37" s="80"/>
    </row>
    <row r="38" spans="1:27" ht="15.75">
      <c r="A38" s="71"/>
      <c r="B38" s="1091"/>
      <c r="C38" s="1091"/>
      <c r="D38" s="1091"/>
      <c r="E38" s="1091"/>
      <c r="F38" s="1091"/>
      <c r="G38" s="1089"/>
      <c r="H38" s="1091"/>
      <c r="I38" s="1091"/>
      <c r="J38" s="1091"/>
      <c r="K38" s="1091"/>
      <c r="L38" s="132"/>
      <c r="M38" s="1089"/>
      <c r="N38" s="1089"/>
      <c r="O38" s="1089"/>
      <c r="P38" s="1089"/>
      <c r="Q38" s="1089"/>
      <c r="R38" s="1089"/>
      <c r="S38" s="1089"/>
      <c r="T38" s="80"/>
      <c r="U38" s="80"/>
    </row>
    <row r="39" spans="1:27" ht="31.5">
      <c r="A39" s="69" t="s">
        <v>67</v>
      </c>
      <c r="B39" s="70">
        <v>2009</v>
      </c>
      <c r="C39" s="70">
        <v>2010</v>
      </c>
      <c r="D39" s="70">
        <v>2011</v>
      </c>
      <c r="E39" s="70" t="s">
        <v>1185</v>
      </c>
      <c r="F39" s="70">
        <v>2012</v>
      </c>
      <c r="G39" s="70" t="s">
        <v>2325</v>
      </c>
      <c r="H39" s="70" t="s">
        <v>2913</v>
      </c>
      <c r="I39" s="70" t="s">
        <v>3553</v>
      </c>
      <c r="J39" s="70" t="s">
        <v>4165</v>
      </c>
      <c r="K39" s="70" t="s">
        <v>4674</v>
      </c>
      <c r="L39" s="105" t="s">
        <v>4675</v>
      </c>
      <c r="M39" s="1371" t="s">
        <v>5846</v>
      </c>
      <c r="N39" s="1371" t="s">
        <v>6494</v>
      </c>
      <c r="O39" s="1103" t="s">
        <v>6914</v>
      </c>
      <c r="P39" s="1089"/>
      <c r="Q39" s="1089"/>
      <c r="R39" s="1089"/>
      <c r="S39" s="1089"/>
      <c r="T39" s="80"/>
      <c r="U39" s="80"/>
    </row>
    <row r="40" spans="1:27" ht="30">
      <c r="A40" s="71"/>
      <c r="B40" s="1102">
        <v>0</v>
      </c>
      <c r="C40" s="1104" t="s">
        <v>117</v>
      </c>
      <c r="D40" s="1104" t="s">
        <v>117</v>
      </c>
      <c r="E40" s="1104" t="s">
        <v>117</v>
      </c>
      <c r="F40" s="1104" t="s">
        <v>117</v>
      </c>
      <c r="G40" s="1089" t="s">
        <v>2908</v>
      </c>
      <c r="H40" s="1104" t="s">
        <v>117</v>
      </c>
      <c r="I40" s="1089" t="s">
        <v>2908</v>
      </c>
      <c r="J40" s="1104" t="s">
        <v>117</v>
      </c>
      <c r="K40" s="1089" t="s">
        <v>2908</v>
      </c>
      <c r="L40" s="108" t="s">
        <v>123</v>
      </c>
      <c r="M40" s="1089" t="s">
        <v>2908</v>
      </c>
      <c r="N40" s="1089" t="str">
        <f>[16]Questionnaire!B96</f>
        <v>11-15 times per year</v>
      </c>
      <c r="O40" s="1089" t="s">
        <v>2908</v>
      </c>
      <c r="P40" s="1089"/>
      <c r="Q40" s="1089"/>
      <c r="R40" s="1089"/>
      <c r="S40" s="1089"/>
      <c r="T40" s="80"/>
      <c r="U40" s="80"/>
    </row>
    <row r="41" spans="1:27">
      <c r="A41" s="71"/>
      <c r="B41" s="1089"/>
      <c r="C41" s="1089"/>
      <c r="D41" s="1089"/>
      <c r="E41" s="1089"/>
      <c r="F41" s="1089"/>
      <c r="G41" s="1089"/>
      <c r="H41" s="1089"/>
      <c r="I41" s="1089"/>
      <c r="J41" s="1089"/>
      <c r="K41" s="1089"/>
      <c r="L41" s="102"/>
      <c r="M41" s="1089"/>
      <c r="N41" s="1089"/>
      <c r="O41" s="1089"/>
      <c r="P41" s="1089"/>
      <c r="Q41" s="1089"/>
      <c r="R41" s="1089"/>
      <c r="S41" s="1089"/>
      <c r="T41" s="80"/>
      <c r="U41" s="80"/>
    </row>
    <row r="42" spans="1:27" ht="15.75">
      <c r="A42" s="71"/>
      <c r="B42" s="1089"/>
      <c r="C42" s="1089"/>
      <c r="D42" s="1089"/>
      <c r="E42" s="1089"/>
      <c r="F42" s="1089"/>
      <c r="G42" s="1089"/>
      <c r="H42" s="1089"/>
      <c r="I42" s="1089"/>
      <c r="J42" s="1089"/>
      <c r="K42" s="1089"/>
      <c r="L42" s="132"/>
      <c r="M42" s="1089"/>
      <c r="N42" s="1089"/>
      <c r="O42" s="1089"/>
      <c r="P42" s="1089"/>
      <c r="Q42" s="1089"/>
      <c r="R42" s="1089"/>
      <c r="S42" s="1089"/>
      <c r="T42" s="80"/>
      <c r="U42" s="80"/>
    </row>
    <row r="43" spans="1:27" ht="15.75">
      <c r="A43" s="69" t="s">
        <v>94</v>
      </c>
      <c r="B43" s="70">
        <v>2009</v>
      </c>
      <c r="C43" s="70">
        <v>2010</v>
      </c>
      <c r="D43" s="70">
        <v>2011</v>
      </c>
      <c r="E43" s="70" t="s">
        <v>1185</v>
      </c>
      <c r="F43" s="70">
        <v>2012</v>
      </c>
      <c r="G43" s="70" t="s">
        <v>2325</v>
      </c>
      <c r="H43" s="70" t="s">
        <v>2913</v>
      </c>
      <c r="I43" s="70" t="s">
        <v>3553</v>
      </c>
      <c r="J43" s="70" t="s">
        <v>4165</v>
      </c>
      <c r="K43" s="70" t="s">
        <v>4674</v>
      </c>
      <c r="L43" s="105" t="s">
        <v>4675</v>
      </c>
      <c r="M43" s="1371" t="s">
        <v>5846</v>
      </c>
      <c r="N43" s="1371" t="s">
        <v>6494</v>
      </c>
      <c r="O43" s="1103" t="s">
        <v>6914</v>
      </c>
      <c r="P43" s="1089"/>
      <c r="Q43" s="1089"/>
      <c r="R43" s="1089"/>
      <c r="S43" s="1089"/>
      <c r="T43" s="80"/>
      <c r="U43" s="80"/>
    </row>
    <row r="44" spans="1:27" ht="30">
      <c r="A44" s="71" t="s">
        <v>66</v>
      </c>
      <c r="B44" s="1102">
        <v>0</v>
      </c>
      <c r="C44" s="1101">
        <v>9.0000000000000011E-3</v>
      </c>
      <c r="D44" s="1101">
        <v>0.01</v>
      </c>
      <c r="E44" s="1101">
        <v>0.01</v>
      </c>
      <c r="F44" s="1101">
        <v>5.0000000000000001E-3</v>
      </c>
      <c r="G44" s="1089" t="s">
        <v>2908</v>
      </c>
      <c r="H44" s="1101">
        <v>6.0000000000000001E-3</v>
      </c>
      <c r="I44" s="1089" t="s">
        <v>2908</v>
      </c>
      <c r="J44" s="1101">
        <v>0.01</v>
      </c>
      <c r="K44" s="1089" t="s">
        <v>2908</v>
      </c>
      <c r="L44" s="139">
        <v>0.01</v>
      </c>
      <c r="M44" s="1089" t="s">
        <v>2908</v>
      </c>
      <c r="N44" s="1089"/>
      <c r="O44" s="1100">
        <f>[55]Questionnaire!C126</f>
        <v>5.0000000000000001E-3</v>
      </c>
      <c r="P44" s="1089"/>
      <c r="Q44" s="1089"/>
      <c r="R44" s="1089"/>
      <c r="S44" s="1089"/>
      <c r="T44" s="80"/>
      <c r="U44" s="80"/>
    </row>
    <row r="45" spans="1:27">
      <c r="A45" s="1092"/>
      <c r="B45" s="1091"/>
      <c r="C45" s="1091"/>
      <c r="D45" s="1091"/>
      <c r="E45" s="1091"/>
      <c r="F45" s="1091"/>
      <c r="G45" s="1091"/>
      <c r="H45" s="1091"/>
      <c r="I45" s="1091"/>
      <c r="J45" s="1091"/>
      <c r="K45" s="1091"/>
      <c r="L45" s="110"/>
      <c r="M45" s="1089"/>
      <c r="N45" s="1089"/>
      <c r="O45" s="1089"/>
      <c r="P45" s="1089"/>
      <c r="Q45" s="1089"/>
      <c r="R45" s="1089"/>
      <c r="S45" s="1089"/>
      <c r="T45" s="80"/>
      <c r="U45" s="80"/>
    </row>
    <row r="46" spans="1:27">
      <c r="A46" s="1092"/>
      <c r="B46" s="1089"/>
      <c r="C46" s="1089"/>
      <c r="D46" s="1089"/>
      <c r="E46" s="1089"/>
      <c r="F46" s="1089"/>
      <c r="G46" s="1089"/>
      <c r="H46" s="1089"/>
      <c r="I46" s="1089"/>
      <c r="J46" s="1089"/>
      <c r="K46" s="1089"/>
      <c r="L46" s="1089"/>
      <c r="M46" s="1089"/>
      <c r="N46" s="1089"/>
      <c r="O46" s="1089"/>
      <c r="P46" s="1089"/>
      <c r="Q46" s="1089"/>
      <c r="R46" s="1089"/>
      <c r="S46" s="1089"/>
      <c r="T46" s="80"/>
      <c r="U46" s="80"/>
    </row>
    <row r="47" spans="1:27">
      <c r="A47" s="1092"/>
      <c r="B47" s="1089"/>
      <c r="C47" s="1089"/>
      <c r="D47" s="1089"/>
      <c r="E47" s="1089"/>
      <c r="F47" s="1089"/>
      <c r="G47" s="1089"/>
      <c r="H47" s="1089"/>
      <c r="I47" s="1089"/>
      <c r="J47" s="1089"/>
      <c r="K47" s="1089"/>
      <c r="L47" s="1089"/>
      <c r="M47" s="1089"/>
      <c r="N47" s="1089"/>
      <c r="O47" s="1089"/>
      <c r="P47" s="1089"/>
      <c r="Q47" s="1089"/>
      <c r="R47" s="1089"/>
      <c r="S47" s="1089"/>
      <c r="T47" s="80"/>
      <c r="U47" s="80"/>
    </row>
    <row r="48" spans="1:27" ht="31.5">
      <c r="A48" s="69" t="s">
        <v>2288</v>
      </c>
      <c r="B48" s="70">
        <v>2009</v>
      </c>
      <c r="C48" s="70">
        <v>2010</v>
      </c>
      <c r="D48" s="70">
        <v>2011</v>
      </c>
      <c r="E48" s="70" t="s">
        <v>3000</v>
      </c>
      <c r="F48" s="70" t="s">
        <v>2915</v>
      </c>
      <c r="G48" s="70" t="s">
        <v>3001</v>
      </c>
      <c r="H48" s="70" t="s">
        <v>2917</v>
      </c>
      <c r="I48" s="70" t="s">
        <v>3002</v>
      </c>
      <c r="J48" s="70" t="s">
        <v>2919</v>
      </c>
      <c r="K48" s="70" t="s">
        <v>3003</v>
      </c>
      <c r="L48" s="70" t="s">
        <v>2921</v>
      </c>
      <c r="M48" s="70" t="s">
        <v>4061</v>
      </c>
      <c r="N48" s="70" t="s">
        <v>3556</v>
      </c>
      <c r="O48" s="70" t="s">
        <v>4502</v>
      </c>
      <c r="P48" s="70" t="s">
        <v>4168</v>
      </c>
      <c r="Q48" s="70" t="s">
        <v>5302</v>
      </c>
      <c r="R48" s="70" t="s">
        <v>5169</v>
      </c>
      <c r="S48" s="70" t="s">
        <v>5303</v>
      </c>
      <c r="T48" s="1372" t="s">
        <v>5171</v>
      </c>
      <c r="U48" s="70" t="s">
        <v>5875</v>
      </c>
      <c r="V48" s="70" t="s">
        <v>5848</v>
      </c>
      <c r="W48" s="1373"/>
      <c r="X48" s="70" t="s">
        <v>6623</v>
      </c>
      <c r="Y48" s="70" t="s">
        <v>5877</v>
      </c>
      <c r="Z48" s="233" t="s">
        <v>7177</v>
      </c>
      <c r="AA48" s="233" t="s">
        <v>6983</v>
      </c>
    </row>
    <row r="49" spans="1:27" ht="45">
      <c r="A49" s="71" t="s">
        <v>46</v>
      </c>
      <c r="B49" s="1099">
        <v>0</v>
      </c>
      <c r="C49" s="1099">
        <v>0</v>
      </c>
      <c r="D49" s="1099">
        <v>0</v>
      </c>
      <c r="E49" s="1098">
        <v>0</v>
      </c>
      <c r="F49" s="1099">
        <v>0</v>
      </c>
      <c r="G49" s="1098">
        <v>0</v>
      </c>
      <c r="H49" s="1099">
        <v>0</v>
      </c>
      <c r="I49" s="1098">
        <v>0</v>
      </c>
      <c r="J49" s="1099">
        <v>0</v>
      </c>
      <c r="K49" s="1098">
        <v>0</v>
      </c>
      <c r="L49" s="1099">
        <v>0</v>
      </c>
      <c r="M49" s="1098">
        <v>0</v>
      </c>
      <c r="N49" s="1099">
        <v>0</v>
      </c>
      <c r="O49" s="1098">
        <v>78060.094902500001</v>
      </c>
      <c r="P49" s="1099">
        <v>2993.8250000000003</v>
      </c>
      <c r="Q49" s="1098">
        <v>0</v>
      </c>
      <c r="R49" s="1099">
        <v>0</v>
      </c>
      <c r="S49" s="96">
        <v>0</v>
      </c>
      <c r="T49" s="1096">
        <v>0</v>
      </c>
      <c r="U49" s="80"/>
      <c r="W49" s="107" t="s">
        <v>6592</v>
      </c>
      <c r="X49" s="96">
        <f>[16]Questionnaire!D108</f>
        <v>0</v>
      </c>
      <c r="Y49" s="1096">
        <v>0</v>
      </c>
    </row>
    <row r="50" spans="1:27" ht="30">
      <c r="A50" s="71" t="s">
        <v>47</v>
      </c>
      <c r="B50" s="1099">
        <v>0</v>
      </c>
      <c r="C50" s="1099">
        <v>54750.011198208289</v>
      </c>
      <c r="D50" s="1099">
        <v>70000</v>
      </c>
      <c r="E50" s="1098">
        <v>0</v>
      </c>
      <c r="F50" s="1099">
        <v>0</v>
      </c>
      <c r="G50" s="1098">
        <v>0</v>
      </c>
      <c r="H50" s="1099">
        <v>0</v>
      </c>
      <c r="I50" s="1098">
        <v>0</v>
      </c>
      <c r="J50" s="1099">
        <v>0</v>
      </c>
      <c r="K50" s="1098">
        <v>0</v>
      </c>
      <c r="L50" s="1099">
        <v>0</v>
      </c>
      <c r="M50" s="1098">
        <v>0</v>
      </c>
      <c r="N50" s="1099">
        <v>0</v>
      </c>
      <c r="O50" s="1098">
        <v>390300.47451249999</v>
      </c>
      <c r="P50" s="1099">
        <v>14969.125</v>
      </c>
      <c r="Q50" s="1098">
        <v>414198</v>
      </c>
      <c r="R50" s="1099">
        <v>15644</v>
      </c>
      <c r="S50" s="96">
        <v>0</v>
      </c>
      <c r="T50" s="1096">
        <v>0</v>
      </c>
      <c r="U50" s="80"/>
      <c r="W50" s="107" t="s">
        <v>6593</v>
      </c>
      <c r="X50" s="96">
        <f>[16]Questionnaire!D109</f>
        <v>0</v>
      </c>
      <c r="Y50" s="1096">
        <v>0</v>
      </c>
    </row>
    <row r="51" spans="1:27">
      <c r="A51" s="71" t="s">
        <v>48</v>
      </c>
      <c r="B51" s="1099">
        <v>0</v>
      </c>
      <c r="C51" s="1099">
        <v>0</v>
      </c>
      <c r="D51" s="1099">
        <v>0</v>
      </c>
      <c r="E51" s="1098">
        <v>0</v>
      </c>
      <c r="F51" s="1099">
        <v>0</v>
      </c>
      <c r="G51" s="1098">
        <v>0</v>
      </c>
      <c r="H51" s="1099">
        <v>0</v>
      </c>
      <c r="I51" s="1098">
        <v>0</v>
      </c>
      <c r="J51" s="1099">
        <v>0</v>
      </c>
      <c r="K51" s="1098">
        <v>0</v>
      </c>
      <c r="L51" s="1099">
        <v>0</v>
      </c>
      <c r="M51" s="1098">
        <v>0</v>
      </c>
      <c r="N51" s="1099">
        <v>0</v>
      </c>
      <c r="O51" s="1098">
        <v>0</v>
      </c>
      <c r="P51" s="1099">
        <v>0</v>
      </c>
      <c r="Q51" s="1098">
        <v>0</v>
      </c>
      <c r="R51" s="1099">
        <v>0</v>
      </c>
      <c r="S51" s="96" t="s">
        <v>1530</v>
      </c>
      <c r="T51" s="1096" t="s">
        <v>1530</v>
      </c>
      <c r="U51" s="80"/>
      <c r="W51" s="107" t="s">
        <v>5190</v>
      </c>
      <c r="X51" s="96">
        <f>[16]Questionnaire!D110</f>
        <v>0</v>
      </c>
      <c r="Y51" s="1096" t="s">
        <v>1530</v>
      </c>
    </row>
    <row r="52" spans="1:27">
      <c r="A52" s="71" t="s">
        <v>50</v>
      </c>
      <c r="B52" s="1099">
        <v>0</v>
      </c>
      <c r="C52" s="1099">
        <v>0</v>
      </c>
      <c r="D52" s="1099">
        <v>0</v>
      </c>
      <c r="E52" s="1098">
        <v>0</v>
      </c>
      <c r="F52" s="1099">
        <v>0</v>
      </c>
      <c r="G52" s="1098">
        <v>0</v>
      </c>
      <c r="H52" s="1099">
        <v>0</v>
      </c>
      <c r="I52" s="1098">
        <v>0</v>
      </c>
      <c r="J52" s="1099">
        <v>0</v>
      </c>
      <c r="K52" s="1098">
        <v>0</v>
      </c>
      <c r="L52" s="1099">
        <v>0</v>
      </c>
      <c r="M52" s="1098">
        <v>0</v>
      </c>
      <c r="N52" s="1099">
        <v>0</v>
      </c>
      <c r="O52" s="1098">
        <v>273210.33215874998</v>
      </c>
      <c r="P52" s="1099">
        <v>10478.387499999999</v>
      </c>
      <c r="Q52" s="1098">
        <v>0</v>
      </c>
      <c r="R52" s="1099">
        <v>0</v>
      </c>
      <c r="S52" s="96">
        <v>0</v>
      </c>
      <c r="T52" s="1096">
        <v>0</v>
      </c>
      <c r="U52" s="80"/>
      <c r="W52" s="107" t="s">
        <v>6594</v>
      </c>
      <c r="X52" s="96">
        <f>[16]Questionnaire!D111</f>
        <v>0</v>
      </c>
      <c r="Y52" s="1096">
        <v>0</v>
      </c>
    </row>
    <row r="53" spans="1:27">
      <c r="A53" s="71" t="s">
        <v>51</v>
      </c>
      <c r="B53" s="1099">
        <v>0</v>
      </c>
      <c r="C53" s="1099">
        <v>0</v>
      </c>
      <c r="D53" s="1099">
        <v>0</v>
      </c>
      <c r="E53" s="1098">
        <v>0</v>
      </c>
      <c r="F53" s="1099">
        <v>0</v>
      </c>
      <c r="G53" s="1098">
        <v>0</v>
      </c>
      <c r="H53" s="1099">
        <v>0</v>
      </c>
      <c r="I53" s="1098">
        <v>0</v>
      </c>
      <c r="J53" s="1099">
        <v>0</v>
      </c>
      <c r="K53" s="1098">
        <v>0</v>
      </c>
      <c r="L53" s="1099">
        <v>0</v>
      </c>
      <c r="M53" s="1098">
        <v>0</v>
      </c>
      <c r="N53" s="1099">
        <v>0</v>
      </c>
      <c r="O53" s="1098">
        <v>39030.04745125</v>
      </c>
      <c r="P53" s="1099">
        <v>1496.9125000000001</v>
      </c>
      <c r="Q53" s="1098">
        <v>0</v>
      </c>
      <c r="R53" s="1099">
        <v>0</v>
      </c>
      <c r="S53" s="96" t="s">
        <v>1530</v>
      </c>
      <c r="T53" s="1096" t="s">
        <v>1530</v>
      </c>
      <c r="U53" s="80"/>
      <c r="W53" s="107" t="s">
        <v>6500</v>
      </c>
      <c r="X53" s="96">
        <f>[16]Questionnaire!D112</f>
        <v>0</v>
      </c>
      <c r="Y53" s="1096" t="s">
        <v>1530</v>
      </c>
    </row>
    <row r="54" spans="1:27">
      <c r="A54" s="71" t="s">
        <v>5190</v>
      </c>
      <c r="B54" s="1099"/>
      <c r="C54" s="1099"/>
      <c r="D54" s="1099"/>
      <c r="E54" s="1098"/>
      <c r="F54" s="1099"/>
      <c r="G54" s="1098"/>
      <c r="H54" s="1099"/>
      <c r="I54" s="1098"/>
      <c r="J54" s="1099"/>
      <c r="K54" s="1098"/>
      <c r="L54" s="1099"/>
      <c r="M54" s="1098"/>
      <c r="N54" s="1099"/>
      <c r="O54" s="1098"/>
      <c r="P54" s="1099"/>
      <c r="Q54" s="1098"/>
      <c r="R54" s="1099"/>
      <c r="S54" s="96">
        <v>0</v>
      </c>
      <c r="T54" s="1096">
        <v>0</v>
      </c>
      <c r="U54" s="80"/>
      <c r="W54" s="107" t="s">
        <v>49</v>
      </c>
      <c r="X54" s="96">
        <f>[16]Questionnaire!D113</f>
        <v>0</v>
      </c>
      <c r="Y54" s="1096">
        <v>0</v>
      </c>
    </row>
    <row r="55" spans="1:27">
      <c r="A55" s="71" t="s">
        <v>5177</v>
      </c>
      <c r="B55" s="1099"/>
      <c r="C55" s="1099"/>
      <c r="D55" s="1099"/>
      <c r="E55" s="1098"/>
      <c r="F55" s="1099"/>
      <c r="G55" s="1098"/>
      <c r="H55" s="1099"/>
      <c r="I55" s="1098"/>
      <c r="J55" s="1099"/>
      <c r="K55" s="1098"/>
      <c r="L55" s="1099"/>
      <c r="M55" s="1098"/>
      <c r="N55" s="1099"/>
      <c r="O55" s="1098"/>
      <c r="P55" s="1099"/>
      <c r="Q55" s="1098"/>
      <c r="R55" s="1099"/>
      <c r="S55" s="96">
        <v>0</v>
      </c>
      <c r="T55" s="1096">
        <v>0</v>
      </c>
      <c r="U55" s="80"/>
      <c r="W55" s="107"/>
      <c r="X55" s="96">
        <f>[16]Questionnaire!D114</f>
        <v>0</v>
      </c>
      <c r="Y55" s="1096">
        <v>0</v>
      </c>
    </row>
    <row r="56" spans="1:27">
      <c r="A56" s="71" t="s">
        <v>49</v>
      </c>
      <c r="B56" s="1099">
        <v>0</v>
      </c>
      <c r="C56" s="1099">
        <v>0</v>
      </c>
      <c r="D56" s="1099">
        <v>0</v>
      </c>
      <c r="E56" s="1098">
        <v>0</v>
      </c>
      <c r="F56" s="1099">
        <v>0</v>
      </c>
      <c r="G56" s="1098">
        <v>0</v>
      </c>
      <c r="H56" s="1099">
        <v>0</v>
      </c>
      <c r="I56" s="1098">
        <v>0</v>
      </c>
      <c r="J56" s="1099">
        <v>0</v>
      </c>
      <c r="K56" s="1098">
        <v>0</v>
      </c>
      <c r="L56" s="1099">
        <v>0</v>
      </c>
      <c r="M56" s="1098">
        <v>0</v>
      </c>
      <c r="N56" s="1099">
        <v>0</v>
      </c>
      <c r="O56" s="1098">
        <v>0</v>
      </c>
      <c r="P56" s="1099">
        <v>0</v>
      </c>
      <c r="Q56" s="1098">
        <v>0</v>
      </c>
      <c r="R56" s="1099">
        <v>0</v>
      </c>
      <c r="S56" s="96">
        <v>0</v>
      </c>
      <c r="T56" s="1096">
        <v>0</v>
      </c>
      <c r="U56" s="80"/>
      <c r="W56" s="107"/>
      <c r="X56" s="96">
        <f>[16]Questionnaire!D115</f>
        <v>0</v>
      </c>
      <c r="Y56" s="1096">
        <v>0</v>
      </c>
    </row>
    <row r="57" spans="1:27">
      <c r="A57" s="71" t="s">
        <v>479</v>
      </c>
      <c r="B57" s="1099">
        <v>0</v>
      </c>
      <c r="C57" s="1099">
        <v>0</v>
      </c>
      <c r="D57" s="1099">
        <v>70000</v>
      </c>
      <c r="E57" s="1098">
        <v>0</v>
      </c>
      <c r="F57" s="1099">
        <v>0</v>
      </c>
      <c r="G57" s="1098">
        <v>0</v>
      </c>
      <c r="H57" s="1099">
        <v>0</v>
      </c>
      <c r="I57" s="1098">
        <v>0</v>
      </c>
      <c r="J57" s="1099">
        <v>0</v>
      </c>
      <c r="K57" s="1098">
        <v>0</v>
      </c>
      <c r="L57" s="1099">
        <v>0</v>
      </c>
      <c r="M57" s="1098">
        <v>0</v>
      </c>
      <c r="N57" s="1099">
        <v>0</v>
      </c>
      <c r="O57" s="1098">
        <v>780600.94902499998</v>
      </c>
      <c r="P57" s="1097">
        <v>29938.25</v>
      </c>
      <c r="Q57" s="1098">
        <v>0</v>
      </c>
      <c r="R57" s="1097">
        <v>0</v>
      </c>
      <c r="S57" s="96">
        <v>858661.04</v>
      </c>
      <c r="T57" s="1096">
        <v>30384.325548478413</v>
      </c>
      <c r="U57" s="80"/>
      <c r="W57" s="107" t="s">
        <v>479</v>
      </c>
      <c r="X57" s="96">
        <f>[16]Questionnaire!D116</f>
        <v>0</v>
      </c>
      <c r="Y57" s="1096">
        <v>0</v>
      </c>
    </row>
    <row r="58" spans="1:27">
      <c r="A58" s="1092"/>
      <c r="B58" s="1094"/>
      <c r="C58" s="1091"/>
      <c r="D58" s="1091"/>
      <c r="E58" s="1091"/>
      <c r="F58" s="1091"/>
      <c r="G58" s="1091"/>
      <c r="H58" s="1091"/>
      <c r="I58" s="1091"/>
      <c r="J58" s="1091"/>
      <c r="K58" s="1091"/>
      <c r="L58" s="1089"/>
      <c r="M58" s="1089"/>
      <c r="N58" s="1089"/>
      <c r="O58" s="1089"/>
      <c r="P58" s="1089"/>
      <c r="Q58" s="1089"/>
      <c r="R58" s="1089"/>
      <c r="S58" s="1095"/>
      <c r="T58" s="77"/>
      <c r="U58" s="80"/>
    </row>
    <row r="59" spans="1:27" ht="15.75">
      <c r="A59" s="69"/>
      <c r="B59" s="1486">
        <v>2010</v>
      </c>
      <c r="C59" s="1486"/>
      <c r="D59" s="1486">
        <v>2011</v>
      </c>
      <c r="E59" s="1486"/>
      <c r="F59" s="1486" t="s">
        <v>1185</v>
      </c>
      <c r="G59" s="1486"/>
      <c r="H59" s="1486">
        <v>2012</v>
      </c>
      <c r="I59" s="1486"/>
      <c r="J59" s="1486" t="s">
        <v>2325</v>
      </c>
      <c r="K59" s="1486"/>
      <c r="L59" s="1486" t="s">
        <v>2913</v>
      </c>
      <c r="M59" s="1486"/>
      <c r="N59" s="1486" t="s">
        <v>3553</v>
      </c>
      <c r="O59" s="1486"/>
      <c r="P59" s="1486" t="s">
        <v>4165</v>
      </c>
      <c r="Q59" s="1486"/>
      <c r="R59" s="1486" t="s">
        <v>4674</v>
      </c>
      <c r="S59" s="1486"/>
      <c r="T59" s="1486" t="s">
        <v>4675</v>
      </c>
      <c r="U59" s="1488"/>
      <c r="V59" s="1486" t="s">
        <v>5846</v>
      </c>
      <c r="W59" s="1486"/>
      <c r="X59" s="1486" t="s">
        <v>6494</v>
      </c>
      <c r="Y59" s="1486"/>
      <c r="Z59" s="1487" t="s">
        <v>6914</v>
      </c>
      <c r="AA59" s="1487"/>
    </row>
    <row r="60" spans="1:27" ht="15.75">
      <c r="A60" s="69" t="s">
        <v>2326</v>
      </c>
      <c r="B60" s="789" t="s">
        <v>95</v>
      </c>
      <c r="C60" s="789" t="s">
        <v>96</v>
      </c>
      <c r="D60" s="789" t="s">
        <v>95</v>
      </c>
      <c r="E60" s="789" t="s">
        <v>96</v>
      </c>
      <c r="F60" s="789" t="s">
        <v>95</v>
      </c>
      <c r="G60" s="789" t="s">
        <v>96</v>
      </c>
      <c r="H60" s="789" t="s">
        <v>95</v>
      </c>
      <c r="I60" s="789" t="s">
        <v>96</v>
      </c>
      <c r="J60" s="789" t="s">
        <v>95</v>
      </c>
      <c r="K60" s="789" t="s">
        <v>96</v>
      </c>
      <c r="L60" s="789" t="s">
        <v>95</v>
      </c>
      <c r="M60" s="789" t="s">
        <v>96</v>
      </c>
      <c r="N60" s="789" t="s">
        <v>95</v>
      </c>
      <c r="O60" s="789" t="s">
        <v>96</v>
      </c>
      <c r="P60" s="789" t="s">
        <v>95</v>
      </c>
      <c r="Q60" s="789" t="s">
        <v>96</v>
      </c>
      <c r="R60" s="789" t="s">
        <v>95</v>
      </c>
      <c r="S60" s="789" t="s">
        <v>96</v>
      </c>
      <c r="T60" s="1352" t="s">
        <v>95</v>
      </c>
      <c r="U60" s="1374" t="s">
        <v>96</v>
      </c>
      <c r="V60" s="1352" t="s">
        <v>95</v>
      </c>
      <c r="W60" s="1352" t="s">
        <v>96</v>
      </c>
      <c r="X60" s="1352" t="s">
        <v>95</v>
      </c>
      <c r="Y60" s="1352" t="s">
        <v>96</v>
      </c>
      <c r="Z60" s="788" t="s">
        <v>95</v>
      </c>
      <c r="AA60" s="788" t="s">
        <v>96</v>
      </c>
    </row>
    <row r="61" spans="1:27">
      <c r="A61" s="73" t="s">
        <v>2922</v>
      </c>
      <c r="B61" s="78">
        <v>0</v>
      </c>
      <c r="C61" s="1088">
        <v>0</v>
      </c>
      <c r="D61" s="78">
        <v>0</v>
      </c>
      <c r="E61" s="1088">
        <v>0</v>
      </c>
      <c r="F61" s="78">
        <v>0</v>
      </c>
      <c r="G61" s="1088">
        <v>0</v>
      </c>
      <c r="H61" s="183">
        <v>0</v>
      </c>
      <c r="I61" s="867">
        <v>0</v>
      </c>
      <c r="J61" s="183" t="s">
        <v>2511</v>
      </c>
      <c r="K61" s="867" t="s">
        <v>550</v>
      </c>
      <c r="L61" s="183" t="s">
        <v>1700</v>
      </c>
      <c r="M61" s="867" t="s">
        <v>3260</v>
      </c>
      <c r="N61" s="79" t="s">
        <v>949</v>
      </c>
      <c r="O61" s="1093" t="s">
        <v>1702</v>
      </c>
      <c r="P61" s="1042">
        <v>0</v>
      </c>
      <c r="Q61" s="1041">
        <v>0</v>
      </c>
      <c r="R61" s="1042" t="s">
        <v>897</v>
      </c>
      <c r="S61" s="1041" t="s">
        <v>4925</v>
      </c>
      <c r="T61" s="94"/>
      <c r="U61" s="1087"/>
      <c r="V61" s="388" t="str">
        <f>[54]Questionnaire!C103</f>
        <v>CLARO</v>
      </c>
      <c r="W61" s="388" t="str">
        <f>[54]Questionnaire!D103</f>
        <v>CARRIER</v>
      </c>
      <c r="X61" s="388" t="str">
        <f>[16]Questionnaire!C140</f>
        <v>Name</v>
      </c>
      <c r="Y61" s="388" t="str">
        <f>[16]Questionnaire!D140</f>
        <v>Industry</v>
      </c>
    </row>
    <row r="62" spans="1:27">
      <c r="A62" s="73" t="s">
        <v>2923</v>
      </c>
      <c r="B62" s="78">
        <v>0</v>
      </c>
      <c r="C62" s="1088">
        <v>0</v>
      </c>
      <c r="D62" s="78">
        <v>0</v>
      </c>
      <c r="E62" s="1088">
        <v>0</v>
      </c>
      <c r="F62" s="78">
        <v>0</v>
      </c>
      <c r="G62" s="1088">
        <v>0</v>
      </c>
      <c r="H62" s="183">
        <v>0</v>
      </c>
      <c r="I62" s="867">
        <v>0</v>
      </c>
      <c r="J62" s="183" t="s">
        <v>2512</v>
      </c>
      <c r="K62" s="867" t="s">
        <v>2525</v>
      </c>
      <c r="L62" s="183" t="s">
        <v>2511</v>
      </c>
      <c r="M62" s="867" t="s">
        <v>3261</v>
      </c>
      <c r="N62" s="79" t="s">
        <v>897</v>
      </c>
      <c r="O62" s="1093" t="s">
        <v>4062</v>
      </c>
      <c r="P62" s="1042">
        <v>0</v>
      </c>
      <c r="Q62" s="1041">
        <v>0</v>
      </c>
      <c r="R62" s="1042" t="s">
        <v>949</v>
      </c>
      <c r="S62" s="1041" t="s">
        <v>5304</v>
      </c>
      <c r="T62" s="94"/>
      <c r="U62" s="1087"/>
      <c r="V62" s="388" t="str">
        <f>[54]Questionnaire!C104</f>
        <v>MOVISTAR</v>
      </c>
      <c r="W62" s="388" t="str">
        <f>[54]Questionnaire!D104</f>
        <v>CARRIER</v>
      </c>
      <c r="X62" s="388" t="str">
        <f>[16]Questionnaire!C141</f>
        <v>Name</v>
      </c>
      <c r="Y62" s="388" t="str">
        <f>[16]Questionnaire!D141</f>
        <v>Industry</v>
      </c>
    </row>
    <row r="63" spans="1:27">
      <c r="A63" s="73" t="s">
        <v>2924</v>
      </c>
      <c r="B63" s="78">
        <v>0</v>
      </c>
      <c r="C63" s="1088">
        <v>0</v>
      </c>
      <c r="D63" s="78">
        <v>0</v>
      </c>
      <c r="E63" s="1088">
        <v>0</v>
      </c>
      <c r="F63" s="78">
        <v>0</v>
      </c>
      <c r="G63" s="1088">
        <v>0</v>
      </c>
      <c r="H63" s="183">
        <v>0</v>
      </c>
      <c r="I63" s="867">
        <v>0</v>
      </c>
      <c r="J63" s="183" t="s">
        <v>949</v>
      </c>
      <c r="K63" s="867" t="s">
        <v>282</v>
      </c>
      <c r="L63" s="183" t="s">
        <v>168</v>
      </c>
      <c r="M63" s="867" t="s">
        <v>3168</v>
      </c>
      <c r="N63" s="79" t="s">
        <v>423</v>
      </c>
      <c r="O63" s="1093" t="s">
        <v>4062</v>
      </c>
      <c r="P63" s="1042">
        <v>0</v>
      </c>
      <c r="Q63" s="1041">
        <v>0</v>
      </c>
      <c r="R63" s="1042" t="s">
        <v>942</v>
      </c>
      <c r="S63" s="1041" t="s">
        <v>4925</v>
      </c>
      <c r="T63" s="94"/>
      <c r="U63" s="1087"/>
      <c r="V63" s="388" t="str">
        <f>[54]Questionnaire!C105</f>
        <v>SINSA</v>
      </c>
      <c r="W63" s="388" t="str">
        <f>[54]Questionnaire!D105</f>
        <v>RETAIL</v>
      </c>
      <c r="X63" s="388" t="str">
        <f>[16]Questionnaire!C142</f>
        <v>Name</v>
      </c>
      <c r="Y63" s="388" t="str">
        <f>[16]Questionnaire!D142</f>
        <v>Industry</v>
      </c>
    </row>
    <row r="64" spans="1:27">
      <c r="A64" s="73" t="s">
        <v>2925</v>
      </c>
      <c r="B64" s="78">
        <v>0</v>
      </c>
      <c r="C64" s="1088">
        <v>0</v>
      </c>
      <c r="D64" s="78">
        <v>0</v>
      </c>
      <c r="E64" s="1088">
        <v>0</v>
      </c>
      <c r="F64" s="78">
        <v>0</v>
      </c>
      <c r="G64" s="1088">
        <v>0</v>
      </c>
      <c r="H64" s="183">
        <v>0</v>
      </c>
      <c r="I64" s="867">
        <v>0</v>
      </c>
      <c r="J64" s="183" t="s">
        <v>2513</v>
      </c>
      <c r="K64" s="867" t="s">
        <v>210</v>
      </c>
      <c r="L64" s="183" t="s">
        <v>949</v>
      </c>
      <c r="M64" s="867" t="s">
        <v>3143</v>
      </c>
      <c r="N64" s="79" t="s">
        <v>4063</v>
      </c>
      <c r="O64" s="1093" t="s">
        <v>4064</v>
      </c>
      <c r="P64" s="1042">
        <v>0</v>
      </c>
      <c r="Q64" s="1041">
        <v>0</v>
      </c>
      <c r="R64" s="1042" t="s">
        <v>5305</v>
      </c>
      <c r="S64" s="1041" t="s">
        <v>5306</v>
      </c>
      <c r="T64" s="94"/>
      <c r="U64" s="1087"/>
      <c r="V64" s="388" t="str">
        <f>[54]Questionnaire!C106</f>
        <v>Samsung</v>
      </c>
      <c r="W64" s="388" t="str">
        <f>[54]Questionnaire!D106</f>
        <v>TECHNOLOGY</v>
      </c>
      <c r="X64" s="388" t="str">
        <f>[16]Questionnaire!C143</f>
        <v>Name</v>
      </c>
      <c r="Y64" s="388" t="str">
        <f>[16]Questionnaire!D143</f>
        <v>Industry</v>
      </c>
    </row>
    <row r="65" spans="1:27">
      <c r="A65" s="73" t="s">
        <v>2926</v>
      </c>
      <c r="B65" s="78">
        <v>0</v>
      </c>
      <c r="C65" s="1088">
        <v>0</v>
      </c>
      <c r="D65" s="78">
        <v>0</v>
      </c>
      <c r="E65" s="1088">
        <v>0</v>
      </c>
      <c r="F65" s="78">
        <v>0</v>
      </c>
      <c r="G65" s="1088">
        <v>0</v>
      </c>
      <c r="H65" s="183">
        <v>0</v>
      </c>
      <c r="I65" s="867">
        <v>0</v>
      </c>
      <c r="J65" s="183" t="s">
        <v>2514</v>
      </c>
      <c r="K65" s="867" t="s">
        <v>2525</v>
      </c>
      <c r="L65" s="183" t="s">
        <v>3262</v>
      </c>
      <c r="M65" s="867" t="s">
        <v>3143</v>
      </c>
      <c r="N65" s="79" t="s">
        <v>4063</v>
      </c>
      <c r="O65" s="1093" t="s">
        <v>4065</v>
      </c>
      <c r="P65" s="1042">
        <v>0</v>
      </c>
      <c r="Q65" s="1041">
        <v>0</v>
      </c>
      <c r="R65" s="1042" t="s">
        <v>1658</v>
      </c>
      <c r="S65" s="1041" t="s">
        <v>4921</v>
      </c>
      <c r="T65" s="94"/>
      <c r="U65" s="1087"/>
      <c r="V65" s="388" t="str">
        <f>[54]Questionnaire!C107</f>
        <v>CAFÉ SOLUBLE</v>
      </c>
      <c r="W65" s="388" t="str">
        <f>[54]Questionnaire!D107</f>
        <v>CPG</v>
      </c>
      <c r="X65" s="388" t="str">
        <f>[16]Questionnaire!C144</f>
        <v>Name</v>
      </c>
      <c r="Y65" s="388" t="str">
        <f>[16]Questionnaire!D144</f>
        <v>Industry</v>
      </c>
    </row>
    <row r="66" spans="1:27">
      <c r="A66" s="73" t="s">
        <v>2927</v>
      </c>
      <c r="B66" s="78">
        <v>0</v>
      </c>
      <c r="C66" s="1088">
        <v>0</v>
      </c>
      <c r="D66" s="78">
        <v>0</v>
      </c>
      <c r="E66" s="1088">
        <v>0</v>
      </c>
      <c r="F66" s="78">
        <v>0</v>
      </c>
      <c r="G66" s="1088">
        <v>0</v>
      </c>
      <c r="H66" s="183">
        <v>0</v>
      </c>
      <c r="I66" s="867">
        <v>0</v>
      </c>
      <c r="J66" s="183" t="s">
        <v>2515</v>
      </c>
      <c r="K66" s="867" t="s">
        <v>2736</v>
      </c>
      <c r="L66" s="183">
        <v>0</v>
      </c>
      <c r="M66" s="867">
        <v>0</v>
      </c>
      <c r="N66" s="79" t="s">
        <v>4066</v>
      </c>
      <c r="O66" s="1093" t="s">
        <v>4067</v>
      </c>
      <c r="P66" s="1042">
        <v>0</v>
      </c>
      <c r="Q66" s="1041">
        <v>0</v>
      </c>
      <c r="R66" s="1042" t="s">
        <v>5307</v>
      </c>
      <c r="S66" s="1041" t="s">
        <v>5308</v>
      </c>
      <c r="T66" s="94"/>
      <c r="U66" s="1087"/>
      <c r="V66" s="388" t="str">
        <f>[54]Questionnaire!C108</f>
        <v>SITEL</v>
      </c>
      <c r="W66" s="388" t="str">
        <f>[54]Questionnaire!D108</f>
        <v>CALL CENTER</v>
      </c>
      <c r="X66" s="388" t="str">
        <f>[16]Questionnaire!C145</f>
        <v>Name</v>
      </c>
      <c r="Y66" s="388" t="str">
        <f>[16]Questionnaire!D145</f>
        <v>Industry</v>
      </c>
    </row>
    <row r="67" spans="1:27">
      <c r="A67" s="73" t="s">
        <v>2928</v>
      </c>
      <c r="B67" s="78">
        <v>0</v>
      </c>
      <c r="C67" s="1088">
        <v>0</v>
      </c>
      <c r="D67" s="78">
        <v>0</v>
      </c>
      <c r="E67" s="1088">
        <v>0</v>
      </c>
      <c r="F67" s="78">
        <v>0</v>
      </c>
      <c r="G67" s="1088">
        <v>0</v>
      </c>
      <c r="H67" s="183">
        <v>0</v>
      </c>
      <c r="I67" s="867">
        <v>0</v>
      </c>
      <c r="J67" s="183" t="s">
        <v>2516</v>
      </c>
      <c r="K67" s="867" t="s">
        <v>2737</v>
      </c>
      <c r="L67" s="183">
        <v>0</v>
      </c>
      <c r="M67" s="867">
        <v>0</v>
      </c>
      <c r="N67" s="79" t="s">
        <v>4068</v>
      </c>
      <c r="O67" s="1093" t="s">
        <v>163</v>
      </c>
      <c r="P67" s="1042">
        <v>0</v>
      </c>
      <c r="Q67" s="1041">
        <v>0</v>
      </c>
      <c r="R67" s="1042" t="s">
        <v>5309</v>
      </c>
      <c r="S67" s="1041" t="s">
        <v>5310</v>
      </c>
      <c r="T67" s="94"/>
      <c r="U67" s="1087"/>
      <c r="V67" s="388" t="str">
        <f>[54]Questionnaire!C109</f>
        <v>BURGER KING</v>
      </c>
      <c r="W67" s="388" t="str">
        <f>[54]Questionnaire!D109</f>
        <v>FOOD SERVICE INDUSTRY</v>
      </c>
      <c r="X67" s="388" t="str">
        <f>[16]Questionnaire!C146</f>
        <v>Name</v>
      </c>
      <c r="Y67" s="388" t="str">
        <f>[16]Questionnaire!D146</f>
        <v>Industry</v>
      </c>
    </row>
    <row r="68" spans="1:27" ht="30">
      <c r="A68" s="73" t="s">
        <v>2929</v>
      </c>
      <c r="B68" s="78">
        <v>0</v>
      </c>
      <c r="C68" s="1088">
        <v>0</v>
      </c>
      <c r="D68" s="78">
        <v>0</v>
      </c>
      <c r="E68" s="1088">
        <v>0</v>
      </c>
      <c r="F68" s="78">
        <v>0</v>
      </c>
      <c r="G68" s="1088">
        <v>0</v>
      </c>
      <c r="H68" s="183">
        <v>0</v>
      </c>
      <c r="I68" s="867">
        <v>0</v>
      </c>
      <c r="J68" s="183" t="s">
        <v>2517</v>
      </c>
      <c r="K68" s="867" t="s">
        <v>2738</v>
      </c>
      <c r="L68" s="183">
        <v>0</v>
      </c>
      <c r="M68" s="867">
        <v>0</v>
      </c>
      <c r="N68" s="79" t="s">
        <v>367</v>
      </c>
      <c r="O68" s="1093" t="s">
        <v>163</v>
      </c>
      <c r="P68" s="1042">
        <v>0</v>
      </c>
      <c r="Q68" s="1041">
        <v>0</v>
      </c>
      <c r="R68" s="1042" t="s">
        <v>5311</v>
      </c>
      <c r="S68" s="1041" t="s">
        <v>5312</v>
      </c>
      <c r="T68" s="94"/>
      <c r="U68" s="1087"/>
      <c r="V68" s="388" t="str">
        <f>[54]Questionnaire!C110</f>
        <v>MABE</v>
      </c>
      <c r="W68" s="388" t="str">
        <f>[54]Questionnaire!D110</f>
        <v>RETAIL</v>
      </c>
      <c r="X68" s="388" t="str">
        <f>[16]Questionnaire!C147</f>
        <v>Name</v>
      </c>
      <c r="Y68" s="388" t="str">
        <f>[16]Questionnaire!D147</f>
        <v>Industry</v>
      </c>
    </row>
    <row r="69" spans="1:27">
      <c r="A69" s="73" t="s">
        <v>2930</v>
      </c>
      <c r="B69" s="78">
        <v>0</v>
      </c>
      <c r="C69" s="1088">
        <v>0</v>
      </c>
      <c r="D69" s="78">
        <v>0</v>
      </c>
      <c r="E69" s="1088">
        <v>0</v>
      </c>
      <c r="F69" s="78">
        <v>0</v>
      </c>
      <c r="G69" s="1088">
        <v>0</v>
      </c>
      <c r="H69" s="183">
        <v>0</v>
      </c>
      <c r="I69" s="867">
        <v>0</v>
      </c>
      <c r="J69" s="183" t="s">
        <v>2518</v>
      </c>
      <c r="K69" s="867" t="s">
        <v>2337</v>
      </c>
      <c r="L69" s="183">
        <v>0</v>
      </c>
      <c r="M69" s="867">
        <v>0</v>
      </c>
      <c r="N69" s="79" t="s">
        <v>4069</v>
      </c>
      <c r="O69" s="1093" t="s">
        <v>4040</v>
      </c>
      <c r="P69" s="1042">
        <v>0</v>
      </c>
      <c r="Q69" s="1041">
        <v>0</v>
      </c>
      <c r="R69" s="1042" t="s">
        <v>5313</v>
      </c>
      <c r="S69" s="1041" t="s">
        <v>358</v>
      </c>
      <c r="T69" s="94"/>
      <c r="U69" s="1087"/>
      <c r="V69" s="388" t="str">
        <f>[54]Questionnaire!C111</f>
        <v>CASA PELLAS TOYOTA</v>
      </c>
      <c r="W69" s="388" t="str">
        <f>[54]Questionnaire!D111</f>
        <v>CAR DEALER</v>
      </c>
      <c r="X69" s="388" t="str">
        <f>[16]Questionnaire!C148</f>
        <v>Name</v>
      </c>
      <c r="Y69" s="388" t="str">
        <f>[16]Questionnaire!D148</f>
        <v>Industry</v>
      </c>
    </row>
    <row r="70" spans="1:27">
      <c r="A70" s="73" t="s">
        <v>2931</v>
      </c>
      <c r="B70" s="78">
        <v>0</v>
      </c>
      <c r="C70" s="1088">
        <v>0</v>
      </c>
      <c r="D70" s="78">
        <v>0</v>
      </c>
      <c r="E70" s="1088">
        <v>0</v>
      </c>
      <c r="F70" s="78">
        <v>0</v>
      </c>
      <c r="G70" s="1088">
        <v>0</v>
      </c>
      <c r="H70" s="183">
        <v>0</v>
      </c>
      <c r="I70" s="867">
        <v>0</v>
      </c>
      <c r="J70" s="183" t="s">
        <v>2519</v>
      </c>
      <c r="K70" s="867" t="s">
        <v>2739</v>
      </c>
      <c r="L70" s="183">
        <v>0</v>
      </c>
      <c r="M70" s="867">
        <v>0</v>
      </c>
      <c r="N70" s="79" t="s">
        <v>508</v>
      </c>
      <c r="O70" s="1093" t="s">
        <v>4070</v>
      </c>
      <c r="P70" s="1042">
        <v>0</v>
      </c>
      <c r="Q70" s="1041">
        <v>0</v>
      </c>
      <c r="R70" s="1042" t="s">
        <v>5314</v>
      </c>
      <c r="S70" s="1041" t="s">
        <v>1899</v>
      </c>
      <c r="T70" s="94"/>
      <c r="U70" s="1087"/>
      <c r="V70" s="388" t="str">
        <f>[54]Questionnaire!C112</f>
        <v>UAM</v>
      </c>
      <c r="W70" s="388" t="str">
        <f>[54]Questionnaire!D112</f>
        <v>EDUCATION</v>
      </c>
      <c r="X70" s="388" t="str">
        <f>[16]Questionnaire!C149</f>
        <v>Name</v>
      </c>
      <c r="Y70" s="388" t="str">
        <f>[16]Questionnaire!D149</f>
        <v>Industry</v>
      </c>
    </row>
    <row r="71" spans="1:27">
      <c r="A71" s="1092"/>
      <c r="B71" s="1094"/>
      <c r="C71" s="1091"/>
      <c r="D71" s="1091"/>
      <c r="E71" s="1091"/>
      <c r="F71" s="1091"/>
      <c r="G71" s="1091"/>
      <c r="H71" s="1091"/>
      <c r="I71" s="1091"/>
      <c r="J71" s="1091"/>
      <c r="K71" s="1091"/>
      <c r="L71" s="1090"/>
      <c r="M71" s="1090"/>
      <c r="N71" s="1089"/>
      <c r="O71" s="1089"/>
      <c r="P71" s="1089"/>
      <c r="Q71" s="1089"/>
      <c r="R71" s="1089"/>
      <c r="S71" s="1089"/>
      <c r="T71" s="80"/>
      <c r="U71" s="80"/>
    </row>
    <row r="72" spans="1:27" ht="15.75">
      <c r="A72" s="69"/>
      <c r="B72" s="1486">
        <v>2010</v>
      </c>
      <c r="C72" s="1486"/>
      <c r="D72" s="1486">
        <v>2011</v>
      </c>
      <c r="E72" s="1486"/>
      <c r="F72" s="1486" t="s">
        <v>1185</v>
      </c>
      <c r="G72" s="1486"/>
      <c r="H72" s="1486">
        <v>2012</v>
      </c>
      <c r="I72" s="1486"/>
      <c r="J72" s="1486" t="s">
        <v>2325</v>
      </c>
      <c r="K72" s="1486"/>
      <c r="L72" s="1486" t="s">
        <v>2913</v>
      </c>
      <c r="M72" s="1486"/>
      <c r="N72" s="1486" t="s">
        <v>3553</v>
      </c>
      <c r="O72" s="1486"/>
      <c r="P72" s="1486" t="s">
        <v>4165</v>
      </c>
      <c r="Q72" s="1486"/>
      <c r="R72" s="1486" t="s">
        <v>4674</v>
      </c>
      <c r="S72" s="1486"/>
      <c r="T72" s="1486" t="s">
        <v>4675</v>
      </c>
      <c r="U72" s="1488"/>
      <c r="V72" s="1486" t="s">
        <v>5846</v>
      </c>
      <c r="W72" s="1486"/>
      <c r="X72" s="1486" t="s">
        <v>6494</v>
      </c>
      <c r="Y72" s="1486"/>
      <c r="Z72" s="1487" t="s">
        <v>6914</v>
      </c>
      <c r="AA72" s="1487"/>
    </row>
    <row r="73" spans="1:27" ht="15.75">
      <c r="A73" s="69" t="s">
        <v>68</v>
      </c>
      <c r="B73" s="789" t="s">
        <v>95</v>
      </c>
      <c r="C73" s="789" t="s">
        <v>96</v>
      </c>
      <c r="D73" s="789" t="s">
        <v>95</v>
      </c>
      <c r="E73" s="789" t="s">
        <v>96</v>
      </c>
      <c r="F73" s="789" t="s">
        <v>95</v>
      </c>
      <c r="G73" s="789" t="s">
        <v>96</v>
      </c>
      <c r="H73" s="789" t="s">
        <v>95</v>
      </c>
      <c r="I73" s="789" t="s">
        <v>96</v>
      </c>
      <c r="J73" s="789" t="s">
        <v>95</v>
      </c>
      <c r="K73" s="789" t="s">
        <v>96</v>
      </c>
      <c r="L73" s="789" t="s">
        <v>95</v>
      </c>
      <c r="M73" s="789" t="s">
        <v>96</v>
      </c>
      <c r="N73" s="789" t="s">
        <v>95</v>
      </c>
      <c r="O73" s="789" t="s">
        <v>96</v>
      </c>
      <c r="P73" s="789" t="s">
        <v>95</v>
      </c>
      <c r="Q73" s="789" t="s">
        <v>96</v>
      </c>
      <c r="R73" s="789" t="s">
        <v>95</v>
      </c>
      <c r="S73" s="789" t="s">
        <v>96</v>
      </c>
      <c r="T73" s="1352" t="s">
        <v>95</v>
      </c>
      <c r="U73" s="1374" t="s">
        <v>96</v>
      </c>
      <c r="V73" s="1352" t="s">
        <v>95</v>
      </c>
      <c r="W73" s="1352" t="s">
        <v>96</v>
      </c>
      <c r="X73" s="1352" t="s">
        <v>95</v>
      </c>
      <c r="Y73" s="1352" t="s">
        <v>96</v>
      </c>
      <c r="Z73" s="788" t="s">
        <v>95</v>
      </c>
      <c r="AA73" s="788" t="s">
        <v>96</v>
      </c>
    </row>
    <row r="74" spans="1:27" ht="30">
      <c r="A74" s="73" t="s">
        <v>2922</v>
      </c>
      <c r="B74" s="78" t="s">
        <v>428</v>
      </c>
      <c r="C74" s="1088" t="s">
        <v>418</v>
      </c>
      <c r="D74" s="78" t="s">
        <v>941</v>
      </c>
      <c r="E74" s="1088" t="s">
        <v>819</v>
      </c>
      <c r="F74" s="78" t="s">
        <v>867</v>
      </c>
      <c r="G74" s="1088" t="s">
        <v>814</v>
      </c>
      <c r="H74" s="183" t="s">
        <v>448</v>
      </c>
      <c r="I74" s="867" t="s">
        <v>1691</v>
      </c>
      <c r="J74" s="183" t="s">
        <v>2520</v>
      </c>
      <c r="K74" s="867" t="s">
        <v>331</v>
      </c>
      <c r="L74" s="183" t="s">
        <v>216</v>
      </c>
      <c r="M74" s="867" t="s">
        <v>448</v>
      </c>
      <c r="N74" s="79" t="s">
        <v>949</v>
      </c>
      <c r="O74" s="1093" t="s">
        <v>1702</v>
      </c>
      <c r="P74" s="1042" t="s">
        <v>216</v>
      </c>
      <c r="Q74" s="1041" t="s">
        <v>4435</v>
      </c>
      <c r="R74" s="1042" t="s">
        <v>897</v>
      </c>
      <c r="S74" s="1041" t="s">
        <v>4925</v>
      </c>
      <c r="T74" s="94" t="s">
        <v>216</v>
      </c>
      <c r="U74" s="1013" t="s">
        <v>3329</v>
      </c>
      <c r="Z74" s="388" t="str">
        <f>[55]Questionnaire!C133</f>
        <v>MABE</v>
      </c>
      <c r="AA74" s="388" t="str">
        <f>[55]Questionnaire!D133</f>
        <v>RETAIL</v>
      </c>
    </row>
    <row r="75" spans="1:27" ht="15" customHeight="1">
      <c r="A75" s="73" t="s">
        <v>2923</v>
      </c>
      <c r="B75" s="78" t="s">
        <v>430</v>
      </c>
      <c r="C75" s="1088" t="s">
        <v>416</v>
      </c>
      <c r="D75" s="78" t="s">
        <v>897</v>
      </c>
      <c r="E75" s="1088" t="s">
        <v>815</v>
      </c>
      <c r="F75" s="78" t="s">
        <v>1431</v>
      </c>
      <c r="G75" s="1088" t="s">
        <v>835</v>
      </c>
      <c r="H75" s="183" t="s">
        <v>216</v>
      </c>
      <c r="I75" s="867" t="s">
        <v>1691</v>
      </c>
      <c r="J75" s="183" t="s">
        <v>216</v>
      </c>
      <c r="K75" s="867" t="s">
        <v>2521</v>
      </c>
      <c r="L75" s="183" t="s">
        <v>423</v>
      </c>
      <c r="M75" s="867" t="s">
        <v>448</v>
      </c>
      <c r="N75" s="79" t="s">
        <v>897</v>
      </c>
      <c r="O75" s="1093" t="s">
        <v>4062</v>
      </c>
      <c r="P75" s="1042" t="s">
        <v>949</v>
      </c>
      <c r="Q75" s="1041" t="s">
        <v>4438</v>
      </c>
      <c r="R75" s="1042" t="s">
        <v>949</v>
      </c>
      <c r="S75" s="1041" t="s">
        <v>5304</v>
      </c>
      <c r="T75" s="94" t="s">
        <v>423</v>
      </c>
      <c r="U75" s="1013" t="s">
        <v>3329</v>
      </c>
      <c r="Z75" s="388" t="str">
        <f>[55]Questionnaire!C134</f>
        <v>CASA PELLAS TOYOTA</v>
      </c>
      <c r="AA75" s="388" t="str">
        <f>[55]Questionnaire!D134</f>
        <v>CAR DEALER</v>
      </c>
    </row>
    <row r="76" spans="1:27" ht="30">
      <c r="A76" s="73" t="s">
        <v>2924</v>
      </c>
      <c r="B76" s="78" t="s">
        <v>422</v>
      </c>
      <c r="C76" s="1088" t="s">
        <v>421</v>
      </c>
      <c r="D76" s="78" t="s">
        <v>942</v>
      </c>
      <c r="E76" s="1088" t="s">
        <v>815</v>
      </c>
      <c r="F76" s="78" t="s">
        <v>897</v>
      </c>
      <c r="G76" s="1088" t="s">
        <v>1414</v>
      </c>
      <c r="H76" s="183" t="s">
        <v>1692</v>
      </c>
      <c r="I76" s="867" t="s">
        <v>1693</v>
      </c>
      <c r="J76" s="183" t="s">
        <v>2522</v>
      </c>
      <c r="K76" s="867" t="s">
        <v>2521</v>
      </c>
      <c r="L76" s="183" t="s">
        <v>949</v>
      </c>
      <c r="M76" s="867" t="s">
        <v>3143</v>
      </c>
      <c r="N76" s="79" t="s">
        <v>423</v>
      </c>
      <c r="O76" s="1093" t="s">
        <v>4062</v>
      </c>
      <c r="P76" s="1042" t="s">
        <v>423</v>
      </c>
      <c r="Q76" s="1041" t="s">
        <v>4435</v>
      </c>
      <c r="R76" s="1042" t="s">
        <v>942</v>
      </c>
      <c r="S76" s="1041" t="s">
        <v>4925</v>
      </c>
      <c r="T76" s="94" t="s">
        <v>1694</v>
      </c>
      <c r="U76" s="1013" t="s">
        <v>819</v>
      </c>
      <c r="Z76" s="388" t="str">
        <f>[55]Questionnaire!C135</f>
        <v>SINSA</v>
      </c>
      <c r="AA76" s="388" t="str">
        <f>[55]Questionnaire!D135</f>
        <v>RETAIL</v>
      </c>
    </row>
    <row r="77" spans="1:27" ht="30">
      <c r="A77" s="73" t="s">
        <v>2925</v>
      </c>
      <c r="B77" s="78" t="s">
        <v>424</v>
      </c>
      <c r="C77" s="1088" t="s">
        <v>358</v>
      </c>
      <c r="D77" s="78" t="s">
        <v>943</v>
      </c>
      <c r="E77" s="1088" t="s">
        <v>798</v>
      </c>
      <c r="F77" s="78" t="s">
        <v>942</v>
      </c>
      <c r="G77" s="1088" t="s">
        <v>1414</v>
      </c>
      <c r="H77" s="183" t="s">
        <v>1694</v>
      </c>
      <c r="I77" s="867" t="s">
        <v>1695</v>
      </c>
      <c r="J77" s="183" t="s">
        <v>2523</v>
      </c>
      <c r="K77" s="867" t="s">
        <v>210</v>
      </c>
      <c r="L77" s="183" t="s">
        <v>1700</v>
      </c>
      <c r="M77" s="867" t="s">
        <v>3260</v>
      </c>
      <c r="N77" s="79" t="s">
        <v>4063</v>
      </c>
      <c r="O77" s="1093" t="s">
        <v>4064</v>
      </c>
      <c r="P77" s="1042" t="s">
        <v>4063</v>
      </c>
      <c r="Q77" s="1041" t="s">
        <v>4344</v>
      </c>
      <c r="R77" s="1042" t="s">
        <v>5305</v>
      </c>
      <c r="S77" s="1041" t="s">
        <v>5306</v>
      </c>
      <c r="T77" s="94" t="s">
        <v>431</v>
      </c>
      <c r="U77" s="1013" t="s">
        <v>1417</v>
      </c>
      <c r="Z77" s="388" t="str">
        <f>[55]Questionnaire!C136</f>
        <v>CAFÉ SOLUBLE</v>
      </c>
      <c r="AA77" s="388" t="str">
        <f>[55]Questionnaire!D136</f>
        <v>CPG</v>
      </c>
    </row>
    <row r="78" spans="1:27" ht="30">
      <c r="A78" s="73" t="s">
        <v>2926</v>
      </c>
      <c r="B78" s="78" t="s">
        <v>425</v>
      </c>
      <c r="C78" s="1088" t="s">
        <v>419</v>
      </c>
      <c r="D78" s="78" t="s">
        <v>944</v>
      </c>
      <c r="E78" s="1088" t="s">
        <v>945</v>
      </c>
      <c r="F78" s="78" t="s">
        <v>1444</v>
      </c>
      <c r="G78" s="1088" t="s">
        <v>419</v>
      </c>
      <c r="H78" s="183" t="s">
        <v>805</v>
      </c>
      <c r="I78" s="867" t="s">
        <v>1695</v>
      </c>
      <c r="J78" s="183" t="s">
        <v>1700</v>
      </c>
      <c r="K78" s="867" t="s">
        <v>296</v>
      </c>
      <c r="L78" s="183" t="s">
        <v>3263</v>
      </c>
      <c r="M78" s="867" t="s">
        <v>1547</v>
      </c>
      <c r="N78" s="79" t="s">
        <v>4063</v>
      </c>
      <c r="O78" s="1093" t="s">
        <v>4065</v>
      </c>
      <c r="P78" s="1042" t="s">
        <v>4063</v>
      </c>
      <c r="Q78" s="1041" t="s">
        <v>4344</v>
      </c>
      <c r="R78" s="1042" t="s">
        <v>1658</v>
      </c>
      <c r="S78" s="1041" t="s">
        <v>4921</v>
      </c>
      <c r="T78" s="94" t="s">
        <v>4068</v>
      </c>
      <c r="U78" s="1013" t="s">
        <v>1417</v>
      </c>
      <c r="Z78" s="388" t="str">
        <f>[55]Questionnaire!C137</f>
        <v>SITEL</v>
      </c>
      <c r="AA78" s="388" t="str">
        <f>[55]Questionnaire!D137</f>
        <v>CALL CENTER</v>
      </c>
    </row>
    <row r="79" spans="1:27" ht="30">
      <c r="A79" s="73" t="s">
        <v>2927</v>
      </c>
      <c r="B79" s="78" t="s">
        <v>423</v>
      </c>
      <c r="C79" s="1088" t="s">
        <v>420</v>
      </c>
      <c r="D79" s="78" t="s">
        <v>946</v>
      </c>
      <c r="E79" s="1088" t="s">
        <v>797</v>
      </c>
      <c r="F79" s="78" t="s">
        <v>949</v>
      </c>
      <c r="G79" s="1088" t="s">
        <v>1419</v>
      </c>
      <c r="H79" s="183" t="s">
        <v>1696</v>
      </c>
      <c r="I79" s="867" t="s">
        <v>1697</v>
      </c>
      <c r="J79" s="183" t="s">
        <v>2524</v>
      </c>
      <c r="K79" s="867" t="s">
        <v>1702</v>
      </c>
      <c r="L79" s="183">
        <v>0</v>
      </c>
      <c r="M79" s="867">
        <v>0</v>
      </c>
      <c r="N79" s="79" t="s">
        <v>4066</v>
      </c>
      <c r="O79" s="1093" t="s">
        <v>4067</v>
      </c>
      <c r="P79" s="1042" t="s">
        <v>4063</v>
      </c>
      <c r="Q79" s="1041" t="s">
        <v>4344</v>
      </c>
      <c r="R79" s="1042" t="s">
        <v>5307</v>
      </c>
      <c r="S79" s="1041" t="s">
        <v>5308</v>
      </c>
      <c r="T79" s="94" t="s">
        <v>2520</v>
      </c>
      <c r="U79" s="1013" t="s">
        <v>802</v>
      </c>
      <c r="Z79" s="388" t="str">
        <f>[55]Questionnaire!C138</f>
        <v>UAM</v>
      </c>
      <c r="AA79" s="388" t="str">
        <f>[55]Questionnaire!D138</f>
        <v>EDUCATION</v>
      </c>
    </row>
    <row r="80" spans="1:27" ht="30">
      <c r="A80" s="73" t="s">
        <v>2928</v>
      </c>
      <c r="B80" s="78" t="s">
        <v>426</v>
      </c>
      <c r="C80" s="1088" t="s">
        <v>159</v>
      </c>
      <c r="D80" s="78" t="s">
        <v>947</v>
      </c>
      <c r="E80" s="1088" t="s">
        <v>948</v>
      </c>
      <c r="F80" s="78" t="s">
        <v>1445</v>
      </c>
      <c r="G80" s="1088" t="s">
        <v>814</v>
      </c>
      <c r="H80" s="183" t="s">
        <v>1698</v>
      </c>
      <c r="I80" s="867" t="s">
        <v>1699</v>
      </c>
      <c r="J80" s="183" t="s">
        <v>2514</v>
      </c>
      <c r="K80" s="867" t="s">
        <v>2525</v>
      </c>
      <c r="L80" s="183">
        <v>0</v>
      </c>
      <c r="M80" s="867">
        <v>0</v>
      </c>
      <c r="N80" s="79" t="s">
        <v>4068</v>
      </c>
      <c r="O80" s="1093" t="s">
        <v>163</v>
      </c>
      <c r="P80" s="1042" t="s">
        <v>4503</v>
      </c>
      <c r="Q80" s="1041" t="s">
        <v>4438</v>
      </c>
      <c r="R80" s="1042" t="s">
        <v>5309</v>
      </c>
      <c r="S80" s="1041" t="s">
        <v>5310</v>
      </c>
      <c r="T80" s="94" t="s">
        <v>4991</v>
      </c>
      <c r="U80" s="1013" t="s">
        <v>2062</v>
      </c>
      <c r="Z80" s="388" t="str">
        <f>[55]Questionnaire!C139</f>
        <v>BURGER KING</v>
      </c>
      <c r="AA80" s="388" t="str">
        <f>[55]Questionnaire!D139</f>
        <v>FOOD SERVICE INDUSTRY</v>
      </c>
    </row>
    <row r="81" spans="1:27" ht="30">
      <c r="A81" s="73" t="s">
        <v>2929</v>
      </c>
      <c r="B81" s="78" t="s">
        <v>427</v>
      </c>
      <c r="C81" s="1088" t="s">
        <v>256</v>
      </c>
      <c r="D81" s="78" t="s">
        <v>949</v>
      </c>
      <c r="E81" s="1088" t="s">
        <v>948</v>
      </c>
      <c r="F81" s="78" t="s">
        <v>882</v>
      </c>
      <c r="G81" s="1088" t="s">
        <v>814</v>
      </c>
      <c r="H81" s="183" t="s">
        <v>1700</v>
      </c>
      <c r="I81" s="867" t="s">
        <v>1701</v>
      </c>
      <c r="J81" s="183" t="s">
        <v>2526</v>
      </c>
      <c r="K81" s="867" t="s">
        <v>2527</v>
      </c>
      <c r="L81" s="183">
        <v>0</v>
      </c>
      <c r="M81" s="867">
        <v>0</v>
      </c>
      <c r="N81" s="79" t="s">
        <v>367</v>
      </c>
      <c r="O81" s="1093" t="s">
        <v>163</v>
      </c>
      <c r="P81" s="1042" t="s">
        <v>4068</v>
      </c>
      <c r="Q81" s="1041" t="s">
        <v>4127</v>
      </c>
      <c r="R81" s="1042" t="s">
        <v>5311</v>
      </c>
      <c r="S81" s="1041" t="s">
        <v>5312</v>
      </c>
      <c r="T81" s="94" t="s">
        <v>949</v>
      </c>
      <c r="U81" s="1013" t="s">
        <v>1419</v>
      </c>
      <c r="Z81" s="388" t="str">
        <f>[55]Questionnaire!C140</f>
        <v>Name</v>
      </c>
      <c r="AA81" s="388" t="str">
        <f>[55]Questionnaire!D140</f>
        <v>Industry</v>
      </c>
    </row>
    <row r="82" spans="1:27" ht="30">
      <c r="A82" s="73" t="s">
        <v>2930</v>
      </c>
      <c r="B82" s="78" t="s">
        <v>429</v>
      </c>
      <c r="C82" s="1088" t="s">
        <v>417</v>
      </c>
      <c r="D82" s="78" t="s">
        <v>950</v>
      </c>
      <c r="E82" s="1088" t="s">
        <v>798</v>
      </c>
      <c r="F82" s="78" t="s">
        <v>1420</v>
      </c>
      <c r="G82" s="1088" t="s">
        <v>1402</v>
      </c>
      <c r="H82" s="183" t="s">
        <v>949</v>
      </c>
      <c r="I82" s="867" t="s">
        <v>1702</v>
      </c>
      <c r="J82" s="183" t="s">
        <v>2528</v>
      </c>
      <c r="K82" s="867" t="s">
        <v>2529</v>
      </c>
      <c r="L82" s="183">
        <v>0</v>
      </c>
      <c r="M82" s="867">
        <v>0</v>
      </c>
      <c r="N82" s="79" t="s">
        <v>4069</v>
      </c>
      <c r="O82" s="1093" t="s">
        <v>4040</v>
      </c>
      <c r="P82" s="1042" t="s">
        <v>431</v>
      </c>
      <c r="Q82" s="1041" t="s">
        <v>4127</v>
      </c>
      <c r="R82" s="1042" t="s">
        <v>5313</v>
      </c>
      <c r="S82" s="1041" t="s">
        <v>358</v>
      </c>
      <c r="T82" s="94" t="s">
        <v>5315</v>
      </c>
      <c r="U82" s="1013" t="s">
        <v>3588</v>
      </c>
      <c r="Z82" s="388" t="str">
        <f>[55]Questionnaire!C141</f>
        <v>CLARO</v>
      </c>
      <c r="AA82" s="388" t="str">
        <f>[55]Questionnaire!D141</f>
        <v>CARRIER</v>
      </c>
    </row>
    <row r="83" spans="1:27" ht="30">
      <c r="A83" s="73" t="s">
        <v>2931</v>
      </c>
      <c r="B83" s="78">
        <v>0</v>
      </c>
      <c r="C83" s="1088">
        <v>0</v>
      </c>
      <c r="D83" s="78" t="s">
        <v>951</v>
      </c>
      <c r="E83" s="1088" t="s">
        <v>815</v>
      </c>
      <c r="F83" s="78" t="s">
        <v>1446</v>
      </c>
      <c r="G83" s="1088" t="s">
        <v>1404</v>
      </c>
      <c r="H83" s="183" t="s">
        <v>430</v>
      </c>
      <c r="I83" s="867" t="s">
        <v>1703</v>
      </c>
      <c r="J83" s="183" t="s">
        <v>2530</v>
      </c>
      <c r="K83" s="867" t="s">
        <v>1693</v>
      </c>
      <c r="L83" s="183">
        <v>0</v>
      </c>
      <c r="M83" s="867">
        <v>0</v>
      </c>
      <c r="N83" s="79" t="s">
        <v>508</v>
      </c>
      <c r="O83" s="1093" t="s">
        <v>4070</v>
      </c>
      <c r="P83" s="1042" t="s">
        <v>4504</v>
      </c>
      <c r="Q83" s="1041" t="s">
        <v>2454</v>
      </c>
      <c r="R83" s="1042" t="s">
        <v>5314</v>
      </c>
      <c r="S83" s="1041" t="s">
        <v>1899</v>
      </c>
      <c r="T83" s="94" t="s">
        <v>5316</v>
      </c>
      <c r="U83" s="1013" t="s">
        <v>3588</v>
      </c>
      <c r="Z83" s="388" t="str">
        <f>[55]Questionnaire!C142</f>
        <v>MOVISTAR</v>
      </c>
      <c r="AA83" s="388" t="str">
        <f>[55]Questionnaire!D142</f>
        <v>CARRIER</v>
      </c>
    </row>
    <row r="84" spans="1:27">
      <c r="A84" s="1092"/>
      <c r="B84" s="1089"/>
      <c r="C84" s="1089"/>
      <c r="D84" s="1091"/>
      <c r="E84" s="1089"/>
      <c r="F84" s="1091"/>
      <c r="G84" s="1091"/>
      <c r="H84" s="1091"/>
      <c r="I84" s="1091"/>
      <c r="J84" s="1091"/>
      <c r="K84" s="1091"/>
      <c r="L84" s="1090"/>
      <c r="M84" s="1090"/>
      <c r="N84" s="1089"/>
      <c r="O84" s="1089"/>
      <c r="P84" s="1089"/>
      <c r="Q84" s="1089"/>
      <c r="R84" s="1089"/>
      <c r="S84" s="1089"/>
      <c r="T84" s="80"/>
      <c r="U84" s="80"/>
    </row>
    <row r="85" spans="1:27">
      <c r="A85" s="1092"/>
      <c r="B85" s="1089"/>
      <c r="C85" s="1089"/>
      <c r="D85" s="1091"/>
      <c r="E85" s="1089"/>
      <c r="F85" s="1091"/>
      <c r="G85" s="1091"/>
      <c r="H85" s="1091"/>
      <c r="I85" s="1091"/>
      <c r="J85" s="1091"/>
      <c r="K85" s="1091"/>
      <c r="L85" s="1090"/>
      <c r="M85" s="1090"/>
      <c r="N85" s="1089"/>
      <c r="O85" s="1089"/>
      <c r="P85" s="1089"/>
      <c r="Q85" s="1089"/>
      <c r="R85" s="1089"/>
      <c r="S85" s="1089"/>
      <c r="T85" s="80"/>
      <c r="U85" s="80"/>
    </row>
    <row r="86" spans="1:27" ht="15.75">
      <c r="A86" s="69"/>
      <c r="B86" s="1486">
        <v>2010</v>
      </c>
      <c r="C86" s="1486"/>
      <c r="D86" s="1486">
        <v>2011</v>
      </c>
      <c r="E86" s="1486"/>
      <c r="F86" s="1486" t="s">
        <v>1185</v>
      </c>
      <c r="G86" s="1486"/>
      <c r="H86" s="1486">
        <v>2012</v>
      </c>
      <c r="I86" s="1486"/>
      <c r="J86" s="1486" t="s">
        <v>2325</v>
      </c>
      <c r="K86" s="1486"/>
      <c r="L86" s="1486" t="s">
        <v>2913</v>
      </c>
      <c r="M86" s="1486"/>
      <c r="N86" s="1486" t="s">
        <v>3553</v>
      </c>
      <c r="O86" s="1486"/>
      <c r="P86" s="1486" t="s">
        <v>4165</v>
      </c>
      <c r="Q86" s="1486"/>
      <c r="R86" s="1486" t="s">
        <v>4674</v>
      </c>
      <c r="S86" s="1486"/>
      <c r="T86" s="1486" t="s">
        <v>4675</v>
      </c>
      <c r="U86" s="1488"/>
      <c r="V86" s="1486" t="s">
        <v>5846</v>
      </c>
      <c r="W86" s="1486"/>
      <c r="X86" s="1486" t="s">
        <v>6494</v>
      </c>
      <c r="Y86" s="1486"/>
      <c r="Z86" s="1487" t="s">
        <v>6914</v>
      </c>
      <c r="AA86" s="1487"/>
    </row>
    <row r="87" spans="1:27" ht="15.75">
      <c r="A87" s="69" t="s">
        <v>97</v>
      </c>
      <c r="B87" s="789" t="s">
        <v>95</v>
      </c>
      <c r="C87" s="789" t="s">
        <v>96</v>
      </c>
      <c r="D87" s="789" t="s">
        <v>95</v>
      </c>
      <c r="E87" s="789" t="s">
        <v>96</v>
      </c>
      <c r="F87" s="789" t="s">
        <v>95</v>
      </c>
      <c r="G87" s="789" t="s">
        <v>96</v>
      </c>
      <c r="H87" s="789" t="s">
        <v>95</v>
      </c>
      <c r="I87" s="789" t="s">
        <v>96</v>
      </c>
      <c r="J87" s="789" t="s">
        <v>95</v>
      </c>
      <c r="K87" s="789" t="s">
        <v>96</v>
      </c>
      <c r="L87" s="789" t="s">
        <v>95</v>
      </c>
      <c r="M87" s="789" t="s">
        <v>96</v>
      </c>
      <c r="N87" s="789" t="s">
        <v>95</v>
      </c>
      <c r="O87" s="789" t="s">
        <v>96</v>
      </c>
      <c r="P87" s="789" t="s">
        <v>95</v>
      </c>
      <c r="Q87" s="789" t="s">
        <v>96</v>
      </c>
      <c r="R87" s="789" t="s">
        <v>95</v>
      </c>
      <c r="S87" s="789" t="s">
        <v>96</v>
      </c>
      <c r="T87" s="1352" t="s">
        <v>95</v>
      </c>
      <c r="U87" s="1374" t="s">
        <v>96</v>
      </c>
      <c r="V87" s="1352" t="s">
        <v>95</v>
      </c>
      <c r="W87" s="1352" t="s">
        <v>96</v>
      </c>
      <c r="X87" s="1352" t="s">
        <v>95</v>
      </c>
      <c r="Y87" s="1352" t="s">
        <v>96</v>
      </c>
      <c r="Z87" s="788" t="s">
        <v>95</v>
      </c>
      <c r="AA87" s="788" t="s">
        <v>96</v>
      </c>
    </row>
    <row r="88" spans="1:27">
      <c r="A88" s="73" t="s">
        <v>2922</v>
      </c>
      <c r="B88" s="78">
        <v>0</v>
      </c>
      <c r="C88" s="1088">
        <v>0</v>
      </c>
      <c r="D88" s="78" t="s">
        <v>431</v>
      </c>
      <c r="E88" s="1088" t="s">
        <v>163</v>
      </c>
      <c r="F88" s="78">
        <v>0</v>
      </c>
      <c r="G88" s="1088">
        <v>0</v>
      </c>
      <c r="H88" s="183"/>
      <c r="I88" s="867"/>
      <c r="J88" s="183">
        <v>0</v>
      </c>
      <c r="K88" s="867">
        <v>0</v>
      </c>
      <c r="L88" s="183">
        <v>0</v>
      </c>
      <c r="M88" s="867">
        <v>0</v>
      </c>
      <c r="N88" s="183">
        <v>0</v>
      </c>
      <c r="O88" s="867">
        <v>0</v>
      </c>
      <c r="P88" s="1042">
        <v>0</v>
      </c>
      <c r="Q88" s="1041">
        <v>0</v>
      </c>
      <c r="R88" s="1042" t="s">
        <v>1225</v>
      </c>
      <c r="S88" s="1041">
        <v>0</v>
      </c>
      <c r="T88" s="94"/>
      <c r="U88" s="1087"/>
    </row>
    <row r="89" spans="1:27">
      <c r="A89" s="73" t="s">
        <v>2923</v>
      </c>
      <c r="B89" s="78">
        <v>0</v>
      </c>
      <c r="C89" s="1088">
        <v>0</v>
      </c>
      <c r="D89" s="78">
        <v>0</v>
      </c>
      <c r="E89" s="1088">
        <v>0</v>
      </c>
      <c r="F89" s="78">
        <v>0</v>
      </c>
      <c r="G89" s="1088">
        <v>0</v>
      </c>
      <c r="H89" s="183">
        <v>0</v>
      </c>
      <c r="I89" s="867">
        <v>0</v>
      </c>
      <c r="J89" s="183">
        <v>0</v>
      </c>
      <c r="K89" s="867">
        <v>0</v>
      </c>
      <c r="L89" s="183">
        <v>0</v>
      </c>
      <c r="M89" s="867">
        <v>0</v>
      </c>
      <c r="N89" s="183">
        <v>0</v>
      </c>
      <c r="O89" s="867">
        <v>0</v>
      </c>
      <c r="P89" s="1042">
        <v>0</v>
      </c>
      <c r="Q89" s="1041">
        <v>0</v>
      </c>
      <c r="R89" s="1042">
        <v>0</v>
      </c>
      <c r="S89" s="1041">
        <v>0</v>
      </c>
      <c r="T89" s="94"/>
      <c r="U89" s="1087"/>
    </row>
    <row r="90" spans="1:27">
      <c r="A90" s="73" t="s">
        <v>2924</v>
      </c>
      <c r="B90" s="78">
        <v>0</v>
      </c>
      <c r="C90" s="1088">
        <v>0</v>
      </c>
      <c r="D90" s="78">
        <v>0</v>
      </c>
      <c r="E90" s="1088">
        <v>0</v>
      </c>
      <c r="F90" s="78">
        <v>0</v>
      </c>
      <c r="G90" s="1088">
        <v>0</v>
      </c>
      <c r="H90" s="183">
        <v>0</v>
      </c>
      <c r="I90" s="867">
        <v>0</v>
      </c>
      <c r="J90" s="183">
        <v>0</v>
      </c>
      <c r="K90" s="867">
        <v>0</v>
      </c>
      <c r="L90" s="183">
        <v>0</v>
      </c>
      <c r="M90" s="867">
        <v>0</v>
      </c>
      <c r="N90" s="183">
        <v>0</v>
      </c>
      <c r="O90" s="867">
        <v>0</v>
      </c>
      <c r="P90" s="1042">
        <v>0</v>
      </c>
      <c r="Q90" s="1041">
        <v>0</v>
      </c>
      <c r="R90" s="1042">
        <v>0</v>
      </c>
      <c r="S90" s="1041">
        <v>0</v>
      </c>
      <c r="T90" s="94"/>
      <c r="U90" s="1087"/>
    </row>
    <row r="91" spans="1:27">
      <c r="A91" s="73" t="s">
        <v>2925</v>
      </c>
      <c r="B91" s="78">
        <v>0</v>
      </c>
      <c r="C91" s="1088">
        <v>0</v>
      </c>
      <c r="D91" s="78">
        <v>0</v>
      </c>
      <c r="E91" s="1088">
        <v>0</v>
      </c>
      <c r="F91" s="78">
        <v>0</v>
      </c>
      <c r="G91" s="1088">
        <v>0</v>
      </c>
      <c r="H91" s="183">
        <v>0</v>
      </c>
      <c r="I91" s="867">
        <v>0</v>
      </c>
      <c r="J91" s="183">
        <v>0</v>
      </c>
      <c r="K91" s="867">
        <v>0</v>
      </c>
      <c r="L91" s="183">
        <v>0</v>
      </c>
      <c r="M91" s="867">
        <v>0</v>
      </c>
      <c r="N91" s="183">
        <v>0</v>
      </c>
      <c r="O91" s="867">
        <v>0</v>
      </c>
      <c r="P91" s="1042">
        <v>0</v>
      </c>
      <c r="Q91" s="1041">
        <v>0</v>
      </c>
      <c r="R91" s="1042">
        <v>0</v>
      </c>
      <c r="S91" s="1041">
        <v>0</v>
      </c>
      <c r="T91" s="94"/>
      <c r="U91" s="1087"/>
    </row>
    <row r="92" spans="1:27">
      <c r="A92" s="73" t="s">
        <v>2926</v>
      </c>
      <c r="B92" s="78">
        <v>0</v>
      </c>
      <c r="C92" s="1088">
        <v>0</v>
      </c>
      <c r="D92" s="78">
        <v>0</v>
      </c>
      <c r="E92" s="1088">
        <v>0</v>
      </c>
      <c r="F92" s="78">
        <v>0</v>
      </c>
      <c r="G92" s="1088">
        <v>0</v>
      </c>
      <c r="H92" s="183">
        <v>0</v>
      </c>
      <c r="I92" s="867">
        <v>0</v>
      </c>
      <c r="J92" s="183">
        <v>0</v>
      </c>
      <c r="K92" s="867">
        <v>0</v>
      </c>
      <c r="L92" s="183">
        <v>0</v>
      </c>
      <c r="M92" s="867">
        <v>0</v>
      </c>
      <c r="N92" s="183">
        <v>0</v>
      </c>
      <c r="O92" s="867">
        <v>0</v>
      </c>
      <c r="P92" s="1042">
        <v>0</v>
      </c>
      <c r="Q92" s="1041">
        <v>0</v>
      </c>
      <c r="R92" s="1042">
        <v>0</v>
      </c>
      <c r="S92" s="1041">
        <v>0</v>
      </c>
      <c r="T92" s="94"/>
      <c r="U92" s="1087"/>
    </row>
    <row r="93" spans="1:27">
      <c r="A93" s="73" t="s">
        <v>2927</v>
      </c>
      <c r="B93" s="78">
        <v>0</v>
      </c>
      <c r="C93" s="1088">
        <v>0</v>
      </c>
      <c r="D93" s="78">
        <v>0</v>
      </c>
      <c r="E93" s="1088">
        <v>0</v>
      </c>
      <c r="F93" s="78">
        <v>0</v>
      </c>
      <c r="G93" s="1088">
        <v>0</v>
      </c>
      <c r="H93" s="183">
        <v>0</v>
      </c>
      <c r="I93" s="867">
        <v>0</v>
      </c>
      <c r="J93" s="183">
        <v>0</v>
      </c>
      <c r="K93" s="867">
        <v>0</v>
      </c>
      <c r="L93" s="183">
        <v>0</v>
      </c>
      <c r="M93" s="867">
        <v>0</v>
      </c>
      <c r="N93" s="183">
        <v>0</v>
      </c>
      <c r="O93" s="867">
        <v>0</v>
      </c>
      <c r="P93" s="1042">
        <v>0</v>
      </c>
      <c r="Q93" s="1041">
        <v>0</v>
      </c>
      <c r="R93" s="1042">
        <v>0</v>
      </c>
      <c r="S93" s="1041">
        <v>0</v>
      </c>
      <c r="T93" s="94"/>
      <c r="U93" s="1087"/>
    </row>
    <row r="94" spans="1:27">
      <c r="A94" s="73" t="s">
        <v>2928</v>
      </c>
      <c r="B94" s="78">
        <v>0</v>
      </c>
      <c r="C94" s="1088">
        <v>0</v>
      </c>
      <c r="D94" s="78">
        <v>0</v>
      </c>
      <c r="E94" s="1088">
        <v>0</v>
      </c>
      <c r="F94" s="78">
        <v>0</v>
      </c>
      <c r="G94" s="1088">
        <v>0</v>
      </c>
      <c r="H94" s="183">
        <v>0</v>
      </c>
      <c r="I94" s="867">
        <v>0</v>
      </c>
      <c r="J94" s="183">
        <v>0</v>
      </c>
      <c r="K94" s="867">
        <v>0</v>
      </c>
      <c r="L94" s="183">
        <v>0</v>
      </c>
      <c r="M94" s="867">
        <v>0</v>
      </c>
      <c r="N94" s="183">
        <v>0</v>
      </c>
      <c r="O94" s="867">
        <v>0</v>
      </c>
      <c r="P94" s="1042">
        <v>0</v>
      </c>
      <c r="Q94" s="1041">
        <v>0</v>
      </c>
      <c r="R94" s="1042">
        <v>0</v>
      </c>
      <c r="S94" s="1041">
        <v>0</v>
      </c>
      <c r="T94" s="94"/>
      <c r="U94" s="1087"/>
    </row>
    <row r="95" spans="1:27">
      <c r="A95" s="73" t="s">
        <v>2929</v>
      </c>
      <c r="B95" s="78">
        <v>0</v>
      </c>
      <c r="C95" s="1088">
        <v>0</v>
      </c>
      <c r="D95" s="78">
        <v>0</v>
      </c>
      <c r="E95" s="1088">
        <v>0</v>
      </c>
      <c r="F95" s="78">
        <v>0</v>
      </c>
      <c r="G95" s="1088">
        <v>0</v>
      </c>
      <c r="H95" s="183">
        <v>0</v>
      </c>
      <c r="I95" s="867">
        <v>0</v>
      </c>
      <c r="J95" s="183">
        <v>0</v>
      </c>
      <c r="K95" s="867">
        <v>0</v>
      </c>
      <c r="L95" s="183">
        <v>0</v>
      </c>
      <c r="M95" s="867">
        <v>0</v>
      </c>
      <c r="N95" s="183">
        <v>0</v>
      </c>
      <c r="O95" s="867">
        <v>0</v>
      </c>
      <c r="P95" s="1042">
        <v>0</v>
      </c>
      <c r="Q95" s="1041">
        <v>0</v>
      </c>
      <c r="R95" s="1042">
        <v>0</v>
      </c>
      <c r="S95" s="1041">
        <v>0</v>
      </c>
      <c r="T95" s="94"/>
      <c r="U95" s="1087"/>
    </row>
    <row r="96" spans="1:27">
      <c r="A96" s="73" t="s">
        <v>2930</v>
      </c>
      <c r="B96" s="78">
        <v>0</v>
      </c>
      <c r="C96" s="1088">
        <v>0</v>
      </c>
      <c r="D96" s="78">
        <v>0</v>
      </c>
      <c r="E96" s="1088">
        <v>0</v>
      </c>
      <c r="F96" s="78">
        <v>0</v>
      </c>
      <c r="G96" s="1088">
        <v>0</v>
      </c>
      <c r="H96" s="183">
        <v>0</v>
      </c>
      <c r="I96" s="867">
        <v>0</v>
      </c>
      <c r="J96" s="183">
        <v>0</v>
      </c>
      <c r="K96" s="867">
        <v>0</v>
      </c>
      <c r="L96" s="183">
        <v>0</v>
      </c>
      <c r="M96" s="867">
        <v>0</v>
      </c>
      <c r="N96" s="183">
        <v>0</v>
      </c>
      <c r="O96" s="867">
        <v>0</v>
      </c>
      <c r="P96" s="1042">
        <v>0</v>
      </c>
      <c r="Q96" s="1041">
        <v>0</v>
      </c>
      <c r="R96" s="1042">
        <v>0</v>
      </c>
      <c r="S96" s="1041">
        <v>0</v>
      </c>
      <c r="T96" s="94"/>
      <c r="U96" s="1087"/>
    </row>
    <row r="97" spans="1:21">
      <c r="A97" s="73" t="s">
        <v>2931</v>
      </c>
      <c r="B97" s="78">
        <v>0</v>
      </c>
      <c r="C97" s="1088">
        <v>0</v>
      </c>
      <c r="D97" s="78">
        <v>0</v>
      </c>
      <c r="E97" s="1088">
        <v>0</v>
      </c>
      <c r="F97" s="78">
        <v>0</v>
      </c>
      <c r="G97" s="1088">
        <v>0</v>
      </c>
      <c r="H97" s="183">
        <v>0</v>
      </c>
      <c r="I97" s="867">
        <v>0</v>
      </c>
      <c r="J97" s="183">
        <v>0</v>
      </c>
      <c r="K97" s="867">
        <v>0</v>
      </c>
      <c r="L97" s="183">
        <v>0</v>
      </c>
      <c r="M97" s="867">
        <v>0</v>
      </c>
      <c r="N97" s="183">
        <v>0</v>
      </c>
      <c r="O97" s="867">
        <v>0</v>
      </c>
      <c r="P97" s="1042">
        <v>0</v>
      </c>
      <c r="Q97" s="1041">
        <v>0</v>
      </c>
      <c r="R97" s="1042">
        <v>0</v>
      </c>
      <c r="S97" s="1041">
        <v>0</v>
      </c>
      <c r="T97" s="94"/>
      <c r="U97" s="1087"/>
    </row>
  </sheetData>
  <mergeCells count="39">
    <mergeCell ref="B59:C59"/>
    <mergeCell ref="D59:E59"/>
    <mergeCell ref="F59:G59"/>
    <mergeCell ref="H59:I59"/>
    <mergeCell ref="J59:K59"/>
    <mergeCell ref="L59:M59"/>
    <mergeCell ref="N59:O59"/>
    <mergeCell ref="P59:Q59"/>
    <mergeCell ref="R59:S59"/>
    <mergeCell ref="T59:U59"/>
    <mergeCell ref="V59:W59"/>
    <mergeCell ref="X59:Y59"/>
    <mergeCell ref="Z59:AA59"/>
    <mergeCell ref="B72:C72"/>
    <mergeCell ref="D72:E72"/>
    <mergeCell ref="F72:G72"/>
    <mergeCell ref="H72:I72"/>
    <mergeCell ref="J72:K72"/>
    <mergeCell ref="L72:M72"/>
    <mergeCell ref="N72:O72"/>
    <mergeCell ref="P72:Q72"/>
    <mergeCell ref="R72:S72"/>
    <mergeCell ref="T72:U72"/>
    <mergeCell ref="V72:W72"/>
    <mergeCell ref="X72:Y72"/>
    <mergeCell ref="Z72:AA72"/>
    <mergeCell ref="B86:C86"/>
    <mergeCell ref="D86:E86"/>
    <mergeCell ref="F86:G86"/>
    <mergeCell ref="H86:I86"/>
    <mergeCell ref="J86:K86"/>
    <mergeCell ref="L86:M86"/>
    <mergeCell ref="Z86:AA86"/>
    <mergeCell ref="N86:O86"/>
    <mergeCell ref="P86:Q86"/>
    <mergeCell ref="R86:S86"/>
    <mergeCell ref="T86:U86"/>
    <mergeCell ref="V86:W86"/>
    <mergeCell ref="X86:Y86"/>
  </mergeCells>
  <conditionalFormatting sqref="A7">
    <cfRule type="cellIs" dxfId="25" priority="1" stopIfTrue="1" operator="equal">
      <formula>0</formula>
    </cfRule>
    <cfRule type="cellIs" dxfId="24" priority="2" stopIfTrue="1" operator="equal">
      <formula>"na"</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7"/>
  <sheetViews>
    <sheetView zoomScale="80" zoomScaleNormal="80" workbookViewId="0">
      <pane xSplit="1" ySplit="11" topLeftCell="B12" activePane="bottomRight" state="frozen"/>
      <selection pane="topRight" activeCell="B1" sqref="B1"/>
      <selection pane="bottomLeft" activeCell="A12" sqref="A12"/>
      <selection pane="bottomRight" activeCell="E1" sqref="E1:F2"/>
    </sheetView>
  </sheetViews>
  <sheetFormatPr defaultRowHeight="12.75"/>
  <cols>
    <col min="1" max="1" width="42.140625" style="611" customWidth="1"/>
    <col min="2" max="11" width="17" style="611" customWidth="1"/>
    <col min="12" max="14" width="17" style="610" customWidth="1"/>
    <col min="15" max="16" width="9.140625" style="611"/>
    <col min="17" max="17" width="24.140625" style="611" customWidth="1"/>
    <col min="18" max="16384" width="9.140625" style="611"/>
  </cols>
  <sheetData>
    <row r="1" spans="1:17" ht="12.75" customHeight="1">
      <c r="A1" s="610"/>
      <c r="B1" s="1428" t="s">
        <v>112</v>
      </c>
      <c r="C1" s="1428"/>
      <c r="D1" s="312"/>
      <c r="E1" s="1423" t="s">
        <v>112</v>
      </c>
      <c r="F1" s="1423"/>
    </row>
    <row r="2" spans="1:17">
      <c r="A2" s="610"/>
      <c r="B2" s="1428"/>
      <c r="C2" s="1428"/>
      <c r="D2" s="187"/>
      <c r="E2" s="1423"/>
      <c r="F2" s="1423"/>
    </row>
    <row r="3" spans="1:17">
      <c r="A3" s="610"/>
      <c r="B3" s="187"/>
      <c r="C3" s="187"/>
      <c r="D3" s="187"/>
      <c r="E3" s="187"/>
      <c r="F3" s="187"/>
    </row>
    <row r="4" spans="1:17">
      <c r="A4" s="610"/>
      <c r="B4" s="187"/>
      <c r="C4" s="187"/>
      <c r="D4" s="312"/>
      <c r="E4" s="187"/>
      <c r="F4" s="187"/>
    </row>
    <row r="5" spans="1:17">
      <c r="A5" s="610"/>
      <c r="B5" s="187"/>
      <c r="C5" s="187"/>
      <c r="D5" s="187"/>
      <c r="E5" s="187"/>
      <c r="F5" s="187"/>
    </row>
    <row r="6" spans="1:17">
      <c r="A6" s="610"/>
      <c r="B6" s="187"/>
      <c r="C6" s="187"/>
      <c r="D6" s="187"/>
      <c r="E6" s="187"/>
      <c r="F6" s="187"/>
    </row>
    <row r="7" spans="1:17" ht="17.25" customHeight="1">
      <c r="A7" s="610"/>
      <c r="B7" s="187"/>
      <c r="C7" s="187"/>
      <c r="D7" s="187"/>
      <c r="E7" s="187"/>
      <c r="F7" s="187"/>
    </row>
    <row r="8" spans="1:17">
      <c r="A8" s="610"/>
      <c r="B8" s="187"/>
      <c r="C8" s="187"/>
      <c r="D8" s="187"/>
      <c r="E8" s="187"/>
      <c r="F8" s="187"/>
    </row>
    <row r="9" spans="1:17" ht="13.5" thickBot="1">
      <c r="B9" s="187"/>
      <c r="C9" s="187"/>
      <c r="D9" s="187"/>
      <c r="E9" s="187"/>
      <c r="F9" s="187"/>
    </row>
    <row r="10" spans="1:17" ht="13.5" thickBot="1">
      <c r="A10" s="1429" t="s">
        <v>56</v>
      </c>
      <c r="B10" s="1430"/>
      <c r="C10" s="1430"/>
      <c r="D10" s="1430"/>
      <c r="E10" s="1430"/>
      <c r="F10" s="1430"/>
      <c r="G10" s="1430"/>
      <c r="H10" s="1430"/>
      <c r="I10" s="1430"/>
      <c r="J10" s="1430"/>
      <c r="K10" s="1430"/>
      <c r="L10" s="1430"/>
      <c r="M10" s="1430"/>
      <c r="N10" s="1431"/>
    </row>
    <row r="11" spans="1:17" ht="13.5" thickBot="1">
      <c r="A11" s="340" t="s">
        <v>57</v>
      </c>
      <c r="B11" s="341">
        <v>2009</v>
      </c>
      <c r="C11" s="341">
        <v>2010</v>
      </c>
      <c r="D11" s="341">
        <v>2011</v>
      </c>
      <c r="E11" s="341" t="s">
        <v>1185</v>
      </c>
      <c r="F11" s="341">
        <v>2012</v>
      </c>
      <c r="G11" s="341" t="s">
        <v>2325</v>
      </c>
      <c r="H11" s="341">
        <v>2013</v>
      </c>
      <c r="I11" s="341" t="s">
        <v>3553</v>
      </c>
      <c r="J11" s="341" t="s">
        <v>4165</v>
      </c>
      <c r="K11" s="341" t="s">
        <v>4675</v>
      </c>
      <c r="L11" s="341" t="s">
        <v>5846</v>
      </c>
      <c r="M11" s="732" t="s">
        <v>6494</v>
      </c>
      <c r="N11" s="733" t="s">
        <v>6914</v>
      </c>
    </row>
    <row r="12" spans="1:17" ht="15">
      <c r="A12" s="39" t="s">
        <v>17</v>
      </c>
      <c r="B12" s="1259">
        <v>709</v>
      </c>
      <c r="C12" s="1260">
        <v>715</v>
      </c>
      <c r="D12" s="1260">
        <v>720</v>
      </c>
      <c r="E12" s="1260">
        <v>720</v>
      </c>
      <c r="F12" s="1260">
        <v>719</v>
      </c>
      <c r="G12" s="1260">
        <v>730</v>
      </c>
      <c r="H12" s="1261">
        <v>780</v>
      </c>
      <c r="I12" s="1261">
        <v>780</v>
      </c>
      <c r="J12" s="1260">
        <v>780</v>
      </c>
      <c r="K12" s="1260">
        <v>800</v>
      </c>
      <c r="L12" s="1262">
        <v>800</v>
      </c>
      <c r="M12" s="1263">
        <v>820</v>
      </c>
      <c r="N12" s="1264">
        <v>840</v>
      </c>
    </row>
    <row r="13" spans="1:17" ht="15">
      <c r="A13" s="40" t="s">
        <v>18</v>
      </c>
      <c r="B13" s="1265">
        <v>1989</v>
      </c>
      <c r="C13" s="45">
        <v>1994</v>
      </c>
      <c r="D13" s="44">
        <v>1753</v>
      </c>
      <c r="E13" s="44">
        <v>1753</v>
      </c>
      <c r="F13" s="44">
        <v>1995</v>
      </c>
      <c r="G13" s="44">
        <v>1713</v>
      </c>
      <c r="H13" s="326">
        <v>1805</v>
      </c>
      <c r="I13" s="326">
        <v>1774</v>
      </c>
      <c r="J13" s="44">
        <v>1782</v>
      </c>
      <c r="K13" s="331">
        <v>1863</v>
      </c>
      <c r="L13" s="333">
        <v>1847</v>
      </c>
      <c r="M13" s="113">
        <v>1870</v>
      </c>
      <c r="N13" s="415">
        <v>1913</v>
      </c>
    </row>
    <row r="14" spans="1:17" ht="15">
      <c r="A14" s="39" t="s">
        <v>19</v>
      </c>
      <c r="B14" s="1266">
        <v>577</v>
      </c>
      <c r="C14" s="44">
        <v>584</v>
      </c>
      <c r="D14" s="44">
        <v>574</v>
      </c>
      <c r="E14" s="44">
        <v>574</v>
      </c>
      <c r="F14" s="44">
        <v>565</v>
      </c>
      <c r="G14" s="44">
        <v>562</v>
      </c>
      <c r="H14" s="326">
        <v>548</v>
      </c>
      <c r="I14" s="326">
        <v>548</v>
      </c>
      <c r="J14" s="44">
        <v>556</v>
      </c>
      <c r="K14" s="44">
        <v>557</v>
      </c>
      <c r="L14" s="610">
        <v>557</v>
      </c>
      <c r="M14" s="113">
        <v>556</v>
      </c>
      <c r="N14" s="1267">
        <v>556</v>
      </c>
      <c r="O14" s="113"/>
      <c r="Q14" s="1149"/>
    </row>
    <row r="15" spans="1:17" ht="15">
      <c r="A15" s="40" t="s">
        <v>20</v>
      </c>
      <c r="B15" s="1266">
        <v>445</v>
      </c>
      <c r="C15" s="44">
        <v>446</v>
      </c>
      <c r="D15" s="44">
        <v>436</v>
      </c>
      <c r="E15" s="44">
        <v>436</v>
      </c>
      <c r="F15" s="44">
        <v>424</v>
      </c>
      <c r="G15" s="44">
        <v>424</v>
      </c>
      <c r="H15" s="326">
        <v>424</v>
      </c>
      <c r="I15" s="326">
        <v>424</v>
      </c>
      <c r="J15" s="44">
        <v>425</v>
      </c>
      <c r="K15" s="44">
        <v>425</v>
      </c>
      <c r="L15" s="610">
        <v>423</v>
      </c>
      <c r="M15" s="113">
        <v>415</v>
      </c>
      <c r="N15" s="1267">
        <v>413</v>
      </c>
      <c r="O15" s="113"/>
      <c r="Q15" s="1149"/>
    </row>
    <row r="16" spans="1:17" ht="15">
      <c r="A16" s="39" t="s">
        <v>2283</v>
      </c>
      <c r="B16" s="1265">
        <v>2096</v>
      </c>
      <c r="C16" s="45">
        <v>2225</v>
      </c>
      <c r="D16" s="44">
        <v>2361</v>
      </c>
      <c r="E16" s="44">
        <v>2361</v>
      </c>
      <c r="F16" s="44">
        <v>2395</v>
      </c>
      <c r="G16" s="44">
        <v>2653</v>
      </c>
      <c r="H16" s="326">
        <v>2695</v>
      </c>
      <c r="I16" s="326">
        <v>3031</v>
      </c>
      <c r="J16" s="44">
        <v>3309</v>
      </c>
      <c r="K16" s="332">
        <v>2394</v>
      </c>
      <c r="L16" s="333">
        <v>2965</v>
      </c>
      <c r="M16" s="113">
        <v>3101</v>
      </c>
      <c r="N16" s="1267">
        <v>3160</v>
      </c>
      <c r="O16" s="113"/>
      <c r="Q16" s="1149"/>
    </row>
    <row r="17" spans="1:17" ht="15">
      <c r="A17" s="40" t="s">
        <v>21</v>
      </c>
      <c r="B17" s="1266">
        <v>2340</v>
      </c>
      <c r="C17" s="44">
        <v>2307</v>
      </c>
      <c r="D17" s="44">
        <v>2611</v>
      </c>
      <c r="E17" s="44">
        <v>2373</v>
      </c>
      <c r="F17" s="44">
        <v>2630</v>
      </c>
      <c r="G17" s="44">
        <v>2655</v>
      </c>
      <c r="H17" s="326">
        <v>2640</v>
      </c>
      <c r="I17" s="326">
        <v>2311</v>
      </c>
      <c r="J17" s="44">
        <v>2289</v>
      </c>
      <c r="K17" s="333">
        <v>2568</v>
      </c>
      <c r="L17" s="333">
        <v>2917</v>
      </c>
      <c r="M17" s="113">
        <v>2684</v>
      </c>
      <c r="N17" s="1267">
        <v>2656</v>
      </c>
      <c r="Q17" s="1149"/>
    </row>
    <row r="18" spans="1:17" ht="15">
      <c r="A18" s="40" t="s">
        <v>717</v>
      </c>
      <c r="B18" s="1265" t="s">
        <v>1453</v>
      </c>
      <c r="C18" s="45" t="s">
        <v>1453</v>
      </c>
      <c r="D18" s="44">
        <v>318</v>
      </c>
      <c r="E18" s="44">
        <v>318</v>
      </c>
      <c r="F18" s="44">
        <v>292</v>
      </c>
      <c r="G18" s="44">
        <v>298</v>
      </c>
      <c r="H18" s="326">
        <v>331</v>
      </c>
      <c r="I18" s="326">
        <v>341</v>
      </c>
      <c r="J18" s="44">
        <v>347</v>
      </c>
      <c r="K18" s="44">
        <v>347</v>
      </c>
      <c r="M18" s="113">
        <v>398</v>
      </c>
      <c r="N18" s="1267">
        <v>384</v>
      </c>
      <c r="O18" s="113"/>
    </row>
    <row r="19" spans="1:17" ht="15">
      <c r="A19" s="40" t="s">
        <v>2932</v>
      </c>
      <c r="B19" s="1265" t="s">
        <v>1453</v>
      </c>
      <c r="C19" s="45" t="s">
        <v>1453</v>
      </c>
      <c r="D19" s="45" t="s">
        <v>1453</v>
      </c>
      <c r="E19" s="45" t="s">
        <v>1453</v>
      </c>
      <c r="F19" s="45" t="s">
        <v>1453</v>
      </c>
      <c r="G19" s="45" t="s">
        <v>1453</v>
      </c>
      <c r="H19" s="326">
        <v>18408</v>
      </c>
      <c r="I19" s="326">
        <v>20646</v>
      </c>
      <c r="J19" s="45">
        <v>24304</v>
      </c>
      <c r="K19" s="45">
        <v>24304</v>
      </c>
      <c r="L19" s="610" t="s">
        <v>1530</v>
      </c>
      <c r="M19" s="113">
        <v>43020</v>
      </c>
      <c r="N19" s="1267">
        <v>48060</v>
      </c>
      <c r="O19" s="113"/>
    </row>
    <row r="20" spans="1:17" ht="15">
      <c r="A20" s="39" t="s">
        <v>22</v>
      </c>
      <c r="B20" s="1266"/>
      <c r="C20" s="44">
        <v>301</v>
      </c>
      <c r="D20" s="44">
        <v>645</v>
      </c>
      <c r="E20" s="44">
        <v>645</v>
      </c>
      <c r="F20" s="44">
        <v>595</v>
      </c>
      <c r="G20" s="44">
        <v>595</v>
      </c>
      <c r="H20" s="326">
        <v>782</v>
      </c>
      <c r="I20" s="326">
        <v>782</v>
      </c>
      <c r="J20" s="44">
        <v>782</v>
      </c>
      <c r="K20" s="44">
        <v>755</v>
      </c>
      <c r="L20" s="610">
        <v>961</v>
      </c>
      <c r="M20" s="113">
        <v>961</v>
      </c>
      <c r="N20" s="1267">
        <v>961</v>
      </c>
      <c r="O20" s="113"/>
    </row>
    <row r="21" spans="1:17" ht="15">
      <c r="A21" s="40" t="s">
        <v>23</v>
      </c>
      <c r="B21" s="1265">
        <v>94</v>
      </c>
      <c r="C21" s="45">
        <v>99</v>
      </c>
      <c r="D21" s="44">
        <v>37</v>
      </c>
      <c r="E21" s="44">
        <v>37</v>
      </c>
      <c r="F21" s="44">
        <v>93</v>
      </c>
      <c r="G21" s="44">
        <v>93</v>
      </c>
      <c r="H21" s="326">
        <v>110</v>
      </c>
      <c r="I21" s="326">
        <v>110</v>
      </c>
      <c r="J21" s="44">
        <v>110</v>
      </c>
      <c r="K21" s="44">
        <v>110</v>
      </c>
      <c r="L21" s="610">
        <v>151</v>
      </c>
      <c r="M21" s="113">
        <v>151</v>
      </c>
      <c r="N21" s="1267">
        <v>151</v>
      </c>
      <c r="O21" s="113"/>
    </row>
    <row r="22" spans="1:17" ht="15">
      <c r="A22" s="39" t="s">
        <v>24</v>
      </c>
      <c r="B22" s="1266">
        <v>400</v>
      </c>
      <c r="C22" s="44">
        <v>399</v>
      </c>
      <c r="D22" s="44">
        <v>394</v>
      </c>
      <c r="E22" s="44">
        <v>394</v>
      </c>
      <c r="F22" s="44">
        <v>412</v>
      </c>
      <c r="G22" s="44">
        <v>412</v>
      </c>
      <c r="H22" s="326">
        <v>412</v>
      </c>
      <c r="I22" s="326">
        <v>412</v>
      </c>
      <c r="J22" s="44">
        <v>404</v>
      </c>
      <c r="K22" s="44">
        <v>410</v>
      </c>
      <c r="L22" s="610">
        <v>415</v>
      </c>
      <c r="M22" s="113">
        <v>415</v>
      </c>
      <c r="N22" s="1267">
        <v>412</v>
      </c>
      <c r="O22" s="113"/>
    </row>
    <row r="23" spans="1:17" ht="15">
      <c r="A23" s="40" t="s">
        <v>25</v>
      </c>
      <c r="B23" s="1265">
        <v>59</v>
      </c>
      <c r="C23" s="45">
        <v>58</v>
      </c>
      <c r="D23" s="44">
        <v>38</v>
      </c>
      <c r="E23" s="44">
        <v>38</v>
      </c>
      <c r="F23" s="44">
        <v>50</v>
      </c>
      <c r="G23" s="44">
        <v>50</v>
      </c>
      <c r="H23" s="326">
        <v>56</v>
      </c>
      <c r="I23" s="326">
        <v>56</v>
      </c>
      <c r="J23" s="44">
        <v>56</v>
      </c>
      <c r="K23" s="44">
        <v>56</v>
      </c>
      <c r="L23" s="610">
        <v>56</v>
      </c>
      <c r="M23" s="113">
        <v>300</v>
      </c>
      <c r="N23" s="1267">
        <v>56</v>
      </c>
    </row>
    <row r="24" spans="1:17" ht="15">
      <c r="A24" s="39" t="s">
        <v>26</v>
      </c>
      <c r="B24" s="1266">
        <v>306</v>
      </c>
      <c r="C24" s="44">
        <v>289</v>
      </c>
      <c r="D24" s="44">
        <v>293</v>
      </c>
      <c r="E24" s="44">
        <v>293</v>
      </c>
      <c r="F24" s="44">
        <v>291</v>
      </c>
      <c r="G24" s="44">
        <v>291</v>
      </c>
      <c r="H24" s="326">
        <v>291</v>
      </c>
      <c r="I24" s="326">
        <v>291</v>
      </c>
      <c r="J24" s="44">
        <v>291</v>
      </c>
      <c r="K24" s="44">
        <v>294</v>
      </c>
      <c r="L24" s="610">
        <v>300</v>
      </c>
      <c r="M24" s="113">
        <v>350</v>
      </c>
      <c r="N24" s="1267">
        <v>357</v>
      </c>
    </row>
    <row r="25" spans="1:17">
      <c r="A25" s="40" t="s">
        <v>98</v>
      </c>
      <c r="B25" s="1265">
        <v>3580</v>
      </c>
      <c r="C25" s="45">
        <v>3584</v>
      </c>
      <c r="D25" s="44">
        <v>3600</v>
      </c>
      <c r="E25" s="44">
        <v>3600</v>
      </c>
      <c r="F25" s="44">
        <v>3600</v>
      </c>
      <c r="G25" s="44">
        <v>3600</v>
      </c>
      <c r="H25" s="326">
        <v>3600</v>
      </c>
      <c r="I25" s="326">
        <v>3600</v>
      </c>
      <c r="J25" s="44">
        <v>3600</v>
      </c>
      <c r="K25" s="44">
        <v>3600</v>
      </c>
      <c r="N25" s="633"/>
    </row>
    <row r="26" spans="1:17" ht="15">
      <c r="A26" s="39" t="s">
        <v>27</v>
      </c>
      <c r="B26" s="1266">
        <v>4734</v>
      </c>
      <c r="C26" s="44">
        <v>4699</v>
      </c>
      <c r="D26" s="44">
        <v>4640</v>
      </c>
      <c r="E26" s="44">
        <v>4640</v>
      </c>
      <c r="F26" s="44">
        <v>3820</v>
      </c>
      <c r="G26" s="44">
        <v>3796</v>
      </c>
      <c r="H26" s="326">
        <v>3816</v>
      </c>
      <c r="I26" s="326">
        <v>3728</v>
      </c>
      <c r="J26" s="44">
        <v>3721</v>
      </c>
      <c r="K26" s="333">
        <v>4047</v>
      </c>
      <c r="L26" s="333">
        <v>4047</v>
      </c>
      <c r="M26" s="113">
        <v>4052</v>
      </c>
      <c r="N26" s="532">
        <v>3814</v>
      </c>
    </row>
    <row r="27" spans="1:17" ht="15">
      <c r="A27" s="40" t="s">
        <v>28</v>
      </c>
      <c r="B27" s="1265">
        <v>393</v>
      </c>
      <c r="C27" s="45">
        <v>398</v>
      </c>
      <c r="D27" s="44">
        <v>398</v>
      </c>
      <c r="E27" s="44">
        <v>398</v>
      </c>
      <c r="F27" s="44">
        <v>350</v>
      </c>
      <c r="G27" s="44">
        <v>430</v>
      </c>
      <c r="H27" s="326">
        <v>430</v>
      </c>
      <c r="I27" s="326">
        <v>335</v>
      </c>
      <c r="J27" s="44">
        <v>335</v>
      </c>
      <c r="K27" s="44">
        <v>357</v>
      </c>
      <c r="L27" s="610">
        <v>339</v>
      </c>
      <c r="M27" s="1149">
        <v>341</v>
      </c>
      <c r="N27" s="532">
        <v>341</v>
      </c>
    </row>
    <row r="28" spans="1:17" ht="15">
      <c r="A28" s="39" t="s">
        <v>29</v>
      </c>
      <c r="B28" s="1266">
        <v>113</v>
      </c>
      <c r="C28" s="44">
        <v>120</v>
      </c>
      <c r="D28" s="44">
        <v>35</v>
      </c>
      <c r="E28" s="44">
        <v>35</v>
      </c>
      <c r="F28" s="44">
        <v>99</v>
      </c>
      <c r="G28" s="44">
        <v>99</v>
      </c>
      <c r="H28" s="326">
        <v>123</v>
      </c>
      <c r="I28" s="326">
        <v>123</v>
      </c>
      <c r="J28" s="44">
        <v>123</v>
      </c>
      <c r="K28" s="44">
        <v>123</v>
      </c>
      <c r="L28" s="610">
        <v>147</v>
      </c>
      <c r="M28" s="1149">
        <v>147</v>
      </c>
      <c r="N28" s="532">
        <v>147</v>
      </c>
      <c r="Q28" s="1149"/>
    </row>
    <row r="29" spans="1:17" ht="15">
      <c r="A29" s="40" t="s">
        <v>30</v>
      </c>
      <c r="B29" s="1266">
        <v>52</v>
      </c>
      <c r="C29" s="44">
        <v>64</v>
      </c>
      <c r="D29" s="44">
        <v>27</v>
      </c>
      <c r="E29" s="44">
        <v>27</v>
      </c>
      <c r="F29" s="44">
        <v>54</v>
      </c>
      <c r="G29" s="44">
        <v>54</v>
      </c>
      <c r="H29" s="326">
        <v>79</v>
      </c>
      <c r="I29" s="326">
        <v>101</v>
      </c>
      <c r="J29" s="44">
        <v>101</v>
      </c>
      <c r="K29" s="44">
        <v>101</v>
      </c>
      <c r="L29" s="610">
        <v>85</v>
      </c>
      <c r="M29" s="1149">
        <v>85</v>
      </c>
      <c r="N29" s="532">
        <v>85</v>
      </c>
      <c r="Q29" s="1149"/>
    </row>
    <row r="30" spans="1:17" ht="15">
      <c r="A30" s="40" t="s">
        <v>3995</v>
      </c>
      <c r="B30" s="1265" t="s">
        <v>1453</v>
      </c>
      <c r="C30" s="45" t="s">
        <v>1453</v>
      </c>
      <c r="D30" s="45" t="s">
        <v>1453</v>
      </c>
      <c r="E30" s="45" t="s">
        <v>1453</v>
      </c>
      <c r="F30" s="45" t="s">
        <v>1453</v>
      </c>
      <c r="G30" s="45" t="s">
        <v>1453</v>
      </c>
      <c r="H30" s="45" t="s">
        <v>1453</v>
      </c>
      <c r="I30" s="45">
        <v>9000</v>
      </c>
      <c r="J30" s="44">
        <v>9300</v>
      </c>
      <c r="K30" s="44">
        <v>9976</v>
      </c>
      <c r="L30" s="333">
        <v>9990</v>
      </c>
      <c r="M30" s="1149">
        <v>10350</v>
      </c>
      <c r="N30" s="1150">
        <v>9000</v>
      </c>
      <c r="Q30" s="1149"/>
    </row>
    <row r="31" spans="1:17" ht="15">
      <c r="A31" s="40" t="s">
        <v>3713</v>
      </c>
      <c r="B31" s="1265" t="s">
        <v>1453</v>
      </c>
      <c r="C31" s="45" t="s">
        <v>1453</v>
      </c>
      <c r="D31" s="45" t="s">
        <v>1453</v>
      </c>
      <c r="E31" s="45" t="s">
        <v>1453</v>
      </c>
      <c r="F31" s="45" t="s">
        <v>1453</v>
      </c>
      <c r="G31" s="45" t="s">
        <v>1453</v>
      </c>
      <c r="H31" s="45" t="s">
        <v>1453</v>
      </c>
      <c r="I31" s="45">
        <v>463</v>
      </c>
      <c r="J31" s="44">
        <v>468</v>
      </c>
      <c r="K31" s="44">
        <v>468</v>
      </c>
      <c r="L31" s="610">
        <v>493</v>
      </c>
      <c r="M31" s="1149">
        <v>495</v>
      </c>
      <c r="N31" s="1151">
        <v>502</v>
      </c>
      <c r="Q31" s="1149"/>
    </row>
    <row r="32" spans="1:17" ht="15">
      <c r="A32" s="39" t="s">
        <v>31</v>
      </c>
      <c r="B32" s="1266">
        <v>3128</v>
      </c>
      <c r="C32" s="44">
        <v>3212</v>
      </c>
      <c r="D32" s="44">
        <v>3193</v>
      </c>
      <c r="E32" s="44" t="s">
        <v>1530</v>
      </c>
      <c r="F32" s="44">
        <v>3814</v>
      </c>
      <c r="G32" s="44">
        <v>0</v>
      </c>
      <c r="H32" s="327">
        <v>3296</v>
      </c>
      <c r="I32" s="327" t="s">
        <v>1530</v>
      </c>
      <c r="J32" s="44">
        <v>3326</v>
      </c>
      <c r="K32" s="333">
        <v>3705</v>
      </c>
      <c r="L32" s="333">
        <v>3525</v>
      </c>
      <c r="M32" s="52">
        <v>3525</v>
      </c>
      <c r="N32" s="1151">
        <v>3556</v>
      </c>
    </row>
    <row r="33" spans="1:18" ht="15">
      <c r="A33" s="40" t="s">
        <v>2282</v>
      </c>
      <c r="B33" s="1265">
        <v>3396</v>
      </c>
      <c r="C33" s="45">
        <v>3412</v>
      </c>
      <c r="D33" s="44">
        <v>3412</v>
      </c>
      <c r="E33" s="44">
        <v>3412</v>
      </c>
      <c r="F33" s="44">
        <v>3290</v>
      </c>
      <c r="G33" s="44">
        <v>3290</v>
      </c>
      <c r="H33" s="326">
        <v>3318</v>
      </c>
      <c r="I33" s="326">
        <v>3320</v>
      </c>
      <c r="J33" s="44">
        <v>3364</v>
      </c>
      <c r="K33" s="333">
        <v>3453</v>
      </c>
      <c r="L33" s="333">
        <v>3450</v>
      </c>
      <c r="M33" s="267">
        <v>3472</v>
      </c>
      <c r="N33" s="1152">
        <v>3487</v>
      </c>
    </row>
    <row r="34" spans="1:18" ht="15">
      <c r="A34" s="39" t="s">
        <v>32</v>
      </c>
      <c r="B34" s="1266">
        <v>411</v>
      </c>
      <c r="C34" s="44">
        <v>410</v>
      </c>
      <c r="D34" s="44">
        <v>344</v>
      </c>
      <c r="E34" s="44">
        <v>344</v>
      </c>
      <c r="F34" s="44">
        <v>332</v>
      </c>
      <c r="G34" s="44">
        <v>340</v>
      </c>
      <c r="H34" s="326">
        <v>354</v>
      </c>
      <c r="I34" s="326">
        <v>375</v>
      </c>
      <c r="J34" s="44">
        <v>375</v>
      </c>
      <c r="K34" s="44">
        <v>382</v>
      </c>
      <c r="L34" s="610">
        <v>365</v>
      </c>
      <c r="M34" s="1153">
        <v>382</v>
      </c>
      <c r="N34" s="1154">
        <v>309</v>
      </c>
    </row>
    <row r="35" spans="1:18">
      <c r="A35" s="40" t="s">
        <v>33</v>
      </c>
      <c r="B35" s="1265">
        <v>36</v>
      </c>
      <c r="C35" s="45">
        <v>37</v>
      </c>
      <c r="D35" s="44">
        <v>30</v>
      </c>
      <c r="E35" s="44">
        <v>30</v>
      </c>
      <c r="F35" s="44">
        <v>38</v>
      </c>
      <c r="G35" s="44">
        <v>38</v>
      </c>
      <c r="H35" s="326">
        <v>39</v>
      </c>
      <c r="I35" s="326">
        <v>39</v>
      </c>
      <c r="J35" s="44">
        <v>39</v>
      </c>
      <c r="K35" s="44">
        <v>39</v>
      </c>
      <c r="L35" s="610">
        <v>45</v>
      </c>
      <c r="M35" s="610">
        <v>45</v>
      </c>
      <c r="N35" s="532">
        <v>45</v>
      </c>
    </row>
    <row r="36" spans="1:18" ht="15">
      <c r="A36" s="39" t="s">
        <v>34</v>
      </c>
      <c r="B36" s="1266">
        <v>400</v>
      </c>
      <c r="C36" s="44">
        <v>430</v>
      </c>
      <c r="D36" s="44">
        <v>428</v>
      </c>
      <c r="E36" s="44">
        <v>428</v>
      </c>
      <c r="F36" s="44">
        <v>440</v>
      </c>
      <c r="G36" s="44">
        <v>439</v>
      </c>
      <c r="H36" s="326">
        <v>422</v>
      </c>
      <c r="I36" s="326">
        <v>430</v>
      </c>
      <c r="J36" s="44">
        <v>430</v>
      </c>
      <c r="K36" s="610">
        <v>434</v>
      </c>
      <c r="L36" s="610">
        <v>425</v>
      </c>
      <c r="M36" s="1149">
        <v>425</v>
      </c>
      <c r="N36" s="1155">
        <v>425</v>
      </c>
    </row>
    <row r="37" spans="1:18" ht="15">
      <c r="A37" s="40" t="s">
        <v>35</v>
      </c>
      <c r="B37" s="1265">
        <v>95</v>
      </c>
      <c r="C37" s="45">
        <v>114</v>
      </c>
      <c r="D37" s="44">
        <v>48</v>
      </c>
      <c r="E37" s="44">
        <v>48</v>
      </c>
      <c r="F37" s="44">
        <v>86</v>
      </c>
      <c r="G37" s="44">
        <v>86</v>
      </c>
      <c r="H37" s="326">
        <v>100</v>
      </c>
      <c r="I37" s="326">
        <v>100</v>
      </c>
      <c r="J37" s="44">
        <v>100</v>
      </c>
      <c r="K37" s="44">
        <v>100</v>
      </c>
      <c r="L37" s="610">
        <v>112</v>
      </c>
      <c r="M37" s="1153">
        <v>112</v>
      </c>
      <c r="N37" s="532">
        <v>112</v>
      </c>
    </row>
    <row r="38" spans="1:18" ht="15">
      <c r="A38" s="39" t="s">
        <v>36</v>
      </c>
      <c r="B38" s="1266">
        <v>900</v>
      </c>
      <c r="C38" s="44">
        <v>930</v>
      </c>
      <c r="D38" s="44">
        <v>720</v>
      </c>
      <c r="E38" s="44">
        <v>720</v>
      </c>
      <c r="F38" s="44">
        <v>787</v>
      </c>
      <c r="G38" s="44">
        <v>1000</v>
      </c>
      <c r="H38" s="326">
        <v>1000</v>
      </c>
      <c r="I38" s="326">
        <v>1243</v>
      </c>
      <c r="J38" s="44">
        <v>1250</v>
      </c>
      <c r="K38" s="333">
        <v>1253</v>
      </c>
      <c r="L38" s="333">
        <v>1257</v>
      </c>
      <c r="M38" s="1153">
        <v>1257</v>
      </c>
      <c r="N38" s="1154">
        <v>1257</v>
      </c>
    </row>
    <row r="39" spans="1:18" ht="15">
      <c r="A39" s="39" t="s">
        <v>1152</v>
      </c>
      <c r="B39" s="1266" t="s">
        <v>1453</v>
      </c>
      <c r="C39" s="44" t="s">
        <v>1453</v>
      </c>
      <c r="D39" s="44">
        <v>2726</v>
      </c>
      <c r="E39" s="44">
        <v>2726</v>
      </c>
      <c r="F39" s="44">
        <v>3086</v>
      </c>
      <c r="G39" s="44">
        <v>3086</v>
      </c>
      <c r="H39" s="326">
        <v>3086</v>
      </c>
      <c r="I39" s="326">
        <v>3479</v>
      </c>
      <c r="J39" s="44">
        <v>3600</v>
      </c>
      <c r="K39" s="44">
        <v>3600</v>
      </c>
      <c r="L39" s="333">
        <v>4067</v>
      </c>
      <c r="M39" s="1149">
        <v>4393</v>
      </c>
      <c r="N39" s="633"/>
      <c r="Q39" s="416"/>
      <c r="R39" s="1149"/>
    </row>
    <row r="40" spans="1:18" ht="15">
      <c r="A40" s="39" t="s">
        <v>6203</v>
      </c>
      <c r="B40" s="1266"/>
      <c r="C40" s="44"/>
      <c r="D40" s="44"/>
      <c r="E40" s="44"/>
      <c r="F40" s="44"/>
      <c r="G40" s="44"/>
      <c r="H40" s="326"/>
      <c r="I40" s="326"/>
      <c r="J40" s="44"/>
      <c r="K40" s="44"/>
      <c r="L40" s="333">
        <v>3536</v>
      </c>
      <c r="M40" s="1149">
        <v>3561</v>
      </c>
      <c r="N40" s="1155">
        <v>3536</v>
      </c>
      <c r="Q40" s="416"/>
      <c r="R40" s="1149"/>
    </row>
    <row r="41" spans="1:18" ht="15">
      <c r="A41" s="39" t="s">
        <v>37</v>
      </c>
      <c r="B41" s="1266">
        <v>789</v>
      </c>
      <c r="C41" s="44">
        <v>789</v>
      </c>
      <c r="D41" s="44">
        <v>789</v>
      </c>
      <c r="E41" s="44">
        <v>789</v>
      </c>
      <c r="F41" s="44">
        <v>789</v>
      </c>
      <c r="G41" s="44">
        <v>701</v>
      </c>
      <c r="H41" s="326">
        <v>664</v>
      </c>
      <c r="I41" s="326">
        <v>642</v>
      </c>
      <c r="J41" s="44">
        <v>699</v>
      </c>
      <c r="K41" s="610">
        <v>418</v>
      </c>
      <c r="L41" s="610">
        <v>441</v>
      </c>
      <c r="M41" s="1149">
        <v>675</v>
      </c>
      <c r="N41" s="1155">
        <v>451</v>
      </c>
      <c r="Q41" s="416"/>
      <c r="R41" s="1149"/>
    </row>
    <row r="42" spans="1:18" ht="15">
      <c r="A42" s="40" t="s">
        <v>38</v>
      </c>
      <c r="B42" s="1265">
        <v>1200</v>
      </c>
      <c r="C42" s="45">
        <v>1200</v>
      </c>
      <c r="D42" s="44">
        <v>830</v>
      </c>
      <c r="E42" s="44">
        <v>830</v>
      </c>
      <c r="F42" s="44">
        <v>418</v>
      </c>
      <c r="G42" s="44">
        <v>418</v>
      </c>
      <c r="H42" s="326">
        <v>416</v>
      </c>
      <c r="I42" s="326">
        <v>416</v>
      </c>
      <c r="J42" s="44">
        <v>416</v>
      </c>
      <c r="K42" s="44">
        <v>800</v>
      </c>
      <c r="L42" s="610">
        <v>800</v>
      </c>
      <c r="M42" s="1149">
        <v>458</v>
      </c>
      <c r="N42" s="1155">
        <v>800</v>
      </c>
      <c r="O42" s="610"/>
      <c r="Q42" s="416"/>
      <c r="R42" s="1149"/>
    </row>
    <row r="43" spans="1:18" ht="15">
      <c r="A43" s="39" t="s">
        <v>39</v>
      </c>
      <c r="B43" s="1266">
        <v>562</v>
      </c>
      <c r="C43" s="44">
        <v>558</v>
      </c>
      <c r="D43" s="44">
        <v>550</v>
      </c>
      <c r="E43" s="44">
        <v>550</v>
      </c>
      <c r="F43" s="44">
        <v>545</v>
      </c>
      <c r="G43" s="44">
        <v>541</v>
      </c>
      <c r="H43" s="326">
        <v>541</v>
      </c>
      <c r="I43" s="326">
        <v>523</v>
      </c>
      <c r="J43" s="44">
        <v>563</v>
      </c>
      <c r="K43" s="44">
        <v>577</v>
      </c>
      <c r="L43" s="610">
        <v>577</v>
      </c>
      <c r="M43" s="1149">
        <v>563</v>
      </c>
      <c r="N43" s="1155">
        <v>563</v>
      </c>
      <c r="O43" s="610"/>
    </row>
    <row r="44" spans="1:18" ht="15">
      <c r="A44" s="40" t="s">
        <v>40</v>
      </c>
      <c r="B44" s="1265">
        <v>730</v>
      </c>
      <c r="C44" s="45">
        <v>777</v>
      </c>
      <c r="D44" s="44">
        <v>797</v>
      </c>
      <c r="E44" s="44">
        <v>797</v>
      </c>
      <c r="F44" s="44">
        <v>797</v>
      </c>
      <c r="G44" s="44">
        <v>821</v>
      </c>
      <c r="H44" s="326">
        <v>1163</v>
      </c>
      <c r="I44" s="326">
        <v>831</v>
      </c>
      <c r="J44" s="44">
        <v>848</v>
      </c>
      <c r="K44" s="44">
        <v>817</v>
      </c>
      <c r="L44" s="610">
        <v>834</v>
      </c>
      <c r="M44" s="1149">
        <v>916</v>
      </c>
      <c r="N44" s="1155">
        <v>967</v>
      </c>
      <c r="O44" s="610"/>
    </row>
    <row r="45" spans="1:18" ht="15">
      <c r="A45" s="39" t="s">
        <v>41</v>
      </c>
      <c r="B45" s="1266">
        <v>1810</v>
      </c>
      <c r="C45" s="44">
        <v>1874</v>
      </c>
      <c r="D45" s="44">
        <v>2093</v>
      </c>
      <c r="E45" s="44">
        <v>2093</v>
      </c>
      <c r="F45" s="44">
        <v>1985</v>
      </c>
      <c r="G45" s="44">
        <v>2040</v>
      </c>
      <c r="H45" s="326">
        <v>2157</v>
      </c>
      <c r="I45" s="326">
        <v>2157</v>
      </c>
      <c r="J45" s="44">
        <v>2157</v>
      </c>
      <c r="K45" s="333">
        <v>2324</v>
      </c>
      <c r="L45" s="333">
        <v>2417</v>
      </c>
      <c r="M45" s="1156">
        <v>2516</v>
      </c>
      <c r="N45" s="1157">
        <v>2588</v>
      </c>
      <c r="O45" s="610"/>
    </row>
    <row r="46" spans="1:18" ht="15">
      <c r="A46" s="40" t="s">
        <v>42</v>
      </c>
      <c r="B46" s="1265">
        <v>3716</v>
      </c>
      <c r="C46" s="45">
        <v>3741</v>
      </c>
      <c r="D46" s="44">
        <v>3824</v>
      </c>
      <c r="E46" s="44">
        <v>3824</v>
      </c>
      <c r="F46" s="44">
        <v>3858</v>
      </c>
      <c r="G46" s="44">
        <v>3851</v>
      </c>
      <c r="H46" s="326">
        <v>3897</v>
      </c>
      <c r="I46" s="326">
        <v>3911</v>
      </c>
      <c r="J46" s="44">
        <v>3947</v>
      </c>
      <c r="K46" s="333">
        <v>4091</v>
      </c>
      <c r="L46" s="333">
        <v>4745</v>
      </c>
      <c r="M46" s="1149">
        <v>4194</v>
      </c>
      <c r="N46" s="1155">
        <v>4257</v>
      </c>
      <c r="O46" s="610"/>
    </row>
    <row r="47" spans="1:18" ht="15">
      <c r="A47" s="39" t="s">
        <v>43</v>
      </c>
      <c r="B47" s="1266">
        <v>246</v>
      </c>
      <c r="C47" s="44">
        <v>261</v>
      </c>
      <c r="D47" s="44">
        <v>271</v>
      </c>
      <c r="E47" s="44">
        <v>271</v>
      </c>
      <c r="F47" s="44">
        <v>253</v>
      </c>
      <c r="G47" s="44">
        <v>275</v>
      </c>
      <c r="H47" s="326">
        <v>295</v>
      </c>
      <c r="I47" s="326">
        <v>369</v>
      </c>
      <c r="J47" s="44">
        <v>366</v>
      </c>
      <c r="K47" s="44">
        <v>414</v>
      </c>
      <c r="L47" s="610">
        <v>439</v>
      </c>
      <c r="M47" s="1149">
        <v>441</v>
      </c>
      <c r="N47" s="1155">
        <v>450</v>
      </c>
      <c r="O47" s="610"/>
    </row>
    <row r="48" spans="1:18" ht="15.75" thickBot="1">
      <c r="A48" s="41" t="s">
        <v>44</v>
      </c>
      <c r="B48" s="1268">
        <v>39233</v>
      </c>
      <c r="C48" s="46">
        <v>39547</v>
      </c>
      <c r="D48" s="47">
        <v>39641</v>
      </c>
      <c r="E48" s="47">
        <v>39641</v>
      </c>
      <c r="F48" s="47">
        <v>39918</v>
      </c>
      <c r="G48" s="47">
        <v>39500</v>
      </c>
      <c r="H48" s="328">
        <v>38008</v>
      </c>
      <c r="I48" s="328">
        <v>34049</v>
      </c>
      <c r="J48" s="47">
        <v>39949</v>
      </c>
      <c r="K48" s="334">
        <v>35422</v>
      </c>
      <c r="L48" s="334">
        <v>28874</v>
      </c>
      <c r="M48" s="1158">
        <v>36353</v>
      </c>
      <c r="N48" s="1159">
        <v>40392</v>
      </c>
      <c r="O48" s="1149"/>
    </row>
    <row r="49" spans="1:15">
      <c r="B49" s="187"/>
      <c r="C49" s="187"/>
      <c r="D49" s="187"/>
      <c r="E49" s="187"/>
      <c r="F49" s="187"/>
      <c r="H49" s="329"/>
      <c r="I49" s="329"/>
      <c r="J49" s="610"/>
      <c r="O49" s="610"/>
    </row>
    <row r="50" spans="1:15">
      <c r="A50" s="306" t="s">
        <v>1454</v>
      </c>
      <c r="B50" s="187"/>
      <c r="C50" s="187"/>
      <c r="D50" s="187"/>
      <c r="E50" s="187"/>
      <c r="F50" s="187"/>
      <c r="H50" s="329"/>
      <c r="I50" s="329"/>
      <c r="J50" s="610"/>
      <c r="O50" s="610"/>
    </row>
    <row r="51" spans="1:15" ht="13.5" thickBot="1">
      <c r="A51" s="306"/>
      <c r="B51" s="187"/>
      <c r="C51" s="187"/>
      <c r="D51" s="187"/>
      <c r="E51" s="187"/>
      <c r="F51" s="187"/>
      <c r="H51" s="329"/>
      <c r="I51" s="329"/>
      <c r="J51" s="610"/>
    </row>
    <row r="52" spans="1:15" ht="13.5" thickBot="1">
      <c r="A52" s="1429" t="s">
        <v>54</v>
      </c>
      <c r="B52" s="1430"/>
      <c r="C52" s="1430"/>
      <c r="D52" s="1430"/>
      <c r="E52" s="1430"/>
      <c r="F52" s="1430"/>
      <c r="G52" s="1430"/>
      <c r="H52" s="1430"/>
      <c r="I52" s="1430"/>
      <c r="J52" s="1430"/>
      <c r="K52" s="1430"/>
      <c r="L52" s="1430"/>
      <c r="M52" s="1430"/>
      <c r="N52" s="1431"/>
    </row>
    <row r="53" spans="1:15" ht="13.5" thickBot="1">
      <c r="A53" s="734" t="s">
        <v>54</v>
      </c>
      <c r="B53" s="732" t="s">
        <v>15</v>
      </c>
      <c r="C53" s="732" t="s">
        <v>16</v>
      </c>
      <c r="D53" s="732">
        <v>2011</v>
      </c>
      <c r="E53" s="732" t="s">
        <v>1185</v>
      </c>
      <c r="F53" s="732">
        <v>2012</v>
      </c>
      <c r="G53" s="732" t="s">
        <v>2325</v>
      </c>
      <c r="H53" s="732">
        <v>2013</v>
      </c>
      <c r="I53" s="732" t="s">
        <v>3553</v>
      </c>
      <c r="J53" s="732" t="s">
        <v>4165</v>
      </c>
      <c r="K53" s="732" t="s">
        <v>4675</v>
      </c>
      <c r="L53" s="732" t="s">
        <v>5846</v>
      </c>
      <c r="M53" s="732" t="s">
        <v>6494</v>
      </c>
      <c r="N53" s="733" t="s">
        <v>6914</v>
      </c>
    </row>
    <row r="54" spans="1:15" ht="15">
      <c r="A54" s="39" t="s">
        <v>17</v>
      </c>
      <c r="B54" s="44">
        <v>31</v>
      </c>
      <c r="C54" s="44">
        <v>155</v>
      </c>
      <c r="D54" s="44">
        <v>197</v>
      </c>
      <c r="E54" s="44">
        <v>217</v>
      </c>
      <c r="F54" s="44">
        <v>220</v>
      </c>
      <c r="G54" s="44">
        <v>240</v>
      </c>
      <c r="H54" s="326">
        <v>320</v>
      </c>
      <c r="I54" s="326">
        <v>420</v>
      </c>
      <c r="J54" s="44">
        <v>530</v>
      </c>
      <c r="K54" s="44">
        <v>400</v>
      </c>
      <c r="L54" s="610">
        <v>400</v>
      </c>
      <c r="M54" s="113">
        <v>420</v>
      </c>
      <c r="N54" s="633"/>
    </row>
    <row r="55" spans="1:15" ht="15">
      <c r="A55" s="40" t="s">
        <v>18</v>
      </c>
      <c r="B55" s="45">
        <v>280</v>
      </c>
      <c r="C55" s="45">
        <v>450</v>
      </c>
      <c r="D55" s="44">
        <v>981</v>
      </c>
      <c r="E55" s="44">
        <v>1407</v>
      </c>
      <c r="F55" s="44">
        <v>1436</v>
      </c>
      <c r="G55" s="44">
        <v>1560</v>
      </c>
      <c r="H55" s="326">
        <v>1787</v>
      </c>
      <c r="I55" s="326">
        <v>1754</v>
      </c>
      <c r="J55" s="44">
        <v>1767</v>
      </c>
      <c r="K55" s="333">
        <v>1850</v>
      </c>
      <c r="L55" s="333">
        <v>1837</v>
      </c>
      <c r="M55" s="113">
        <v>1000</v>
      </c>
      <c r="N55" s="415">
        <v>1903</v>
      </c>
    </row>
    <row r="56" spans="1:15" ht="15">
      <c r="A56" s="39" t="s">
        <v>19</v>
      </c>
      <c r="B56" s="44">
        <v>236</v>
      </c>
      <c r="C56" s="44">
        <v>243</v>
      </c>
      <c r="D56" s="44">
        <v>284</v>
      </c>
      <c r="E56" s="44">
        <v>426</v>
      </c>
      <c r="F56" s="44">
        <v>444</v>
      </c>
      <c r="G56" s="44">
        <v>506</v>
      </c>
      <c r="H56" s="326">
        <v>535</v>
      </c>
      <c r="I56" s="326">
        <v>535</v>
      </c>
      <c r="J56" s="44">
        <v>533</v>
      </c>
      <c r="K56" s="44">
        <v>554</v>
      </c>
      <c r="L56" s="610">
        <v>554</v>
      </c>
      <c r="M56" s="113">
        <v>555</v>
      </c>
      <c r="N56" s="633"/>
    </row>
    <row r="57" spans="1:15" ht="15">
      <c r="A57" s="40" t="s">
        <v>20</v>
      </c>
      <c r="B57" s="44">
        <v>120</v>
      </c>
      <c r="C57" s="44">
        <v>369</v>
      </c>
      <c r="D57" s="44">
        <v>402</v>
      </c>
      <c r="E57" s="44">
        <v>415</v>
      </c>
      <c r="F57" s="44">
        <v>424</v>
      </c>
      <c r="G57" s="44">
        <v>424</v>
      </c>
      <c r="H57" s="326">
        <v>424</v>
      </c>
      <c r="I57" s="326">
        <v>424</v>
      </c>
      <c r="J57" s="44">
        <v>425</v>
      </c>
      <c r="K57" s="44">
        <v>425</v>
      </c>
      <c r="L57" s="610">
        <v>423</v>
      </c>
      <c r="M57" s="113">
        <v>415</v>
      </c>
      <c r="N57" s="633"/>
    </row>
    <row r="58" spans="1:15" ht="15">
      <c r="A58" s="39" t="s">
        <v>2283</v>
      </c>
      <c r="B58" s="45">
        <v>52</v>
      </c>
      <c r="C58" s="45">
        <v>372</v>
      </c>
      <c r="D58" s="44">
        <v>14</v>
      </c>
      <c r="E58" s="44">
        <v>689</v>
      </c>
      <c r="F58" s="44">
        <v>825</v>
      </c>
      <c r="G58" s="44">
        <v>1015</v>
      </c>
      <c r="H58" s="326">
        <v>1240</v>
      </c>
      <c r="I58" s="326">
        <v>1315</v>
      </c>
      <c r="J58" s="44">
        <v>2151</v>
      </c>
      <c r="K58" s="44">
        <v>2094</v>
      </c>
      <c r="L58" s="333">
        <v>2558</v>
      </c>
      <c r="M58" s="113">
        <v>2675</v>
      </c>
      <c r="N58" s="633"/>
    </row>
    <row r="59" spans="1:15" ht="15">
      <c r="A59" s="40" t="s">
        <v>21</v>
      </c>
      <c r="B59" s="44">
        <v>259</v>
      </c>
      <c r="C59" s="44">
        <v>546</v>
      </c>
      <c r="D59" s="44">
        <v>1118</v>
      </c>
      <c r="E59" s="44">
        <v>2271</v>
      </c>
      <c r="F59" s="44">
        <v>2202</v>
      </c>
      <c r="G59" s="44">
        <v>2702</v>
      </c>
      <c r="H59" s="326">
        <v>2258</v>
      </c>
      <c r="I59" s="326">
        <v>2311</v>
      </c>
      <c r="J59" s="44">
        <v>2289</v>
      </c>
      <c r="K59" s="333">
        <v>2568</v>
      </c>
      <c r="L59" s="333">
        <v>1835</v>
      </c>
      <c r="M59" s="113">
        <v>2684</v>
      </c>
      <c r="N59" s="633"/>
    </row>
    <row r="60" spans="1:15" ht="15">
      <c r="A60" s="40" t="s">
        <v>717</v>
      </c>
      <c r="B60" s="45" t="s">
        <v>1453</v>
      </c>
      <c r="C60" s="45" t="s">
        <v>1453</v>
      </c>
      <c r="D60" s="44" t="s">
        <v>1453</v>
      </c>
      <c r="E60" s="44" t="s">
        <v>1453</v>
      </c>
      <c r="F60" s="44">
        <v>78</v>
      </c>
      <c r="G60" s="44">
        <v>80</v>
      </c>
      <c r="H60" s="326">
        <v>190</v>
      </c>
      <c r="I60" s="326">
        <v>290</v>
      </c>
      <c r="J60" s="44">
        <v>192</v>
      </c>
      <c r="K60" s="44">
        <v>192</v>
      </c>
      <c r="M60" s="113">
        <v>234</v>
      </c>
      <c r="N60" s="633"/>
    </row>
    <row r="61" spans="1:15" ht="15">
      <c r="A61" s="40" t="s">
        <v>2932</v>
      </c>
      <c r="B61" s="45" t="s">
        <v>1453</v>
      </c>
      <c r="C61" s="45" t="s">
        <v>1453</v>
      </c>
      <c r="D61" s="45" t="s">
        <v>1453</v>
      </c>
      <c r="E61" s="45" t="s">
        <v>1453</v>
      </c>
      <c r="F61" s="45" t="s">
        <v>1453</v>
      </c>
      <c r="G61" s="45" t="s">
        <v>1453</v>
      </c>
      <c r="H61" s="326">
        <v>16000</v>
      </c>
      <c r="I61" s="326">
        <v>18233</v>
      </c>
      <c r="J61" s="45">
        <v>24304</v>
      </c>
      <c r="K61" s="45">
        <v>24304</v>
      </c>
      <c r="L61" s="610" t="s">
        <v>1530</v>
      </c>
      <c r="M61" s="113">
        <v>43020</v>
      </c>
      <c r="N61" s="633"/>
    </row>
    <row r="62" spans="1:15" ht="15">
      <c r="A62" s="39" t="s">
        <v>22</v>
      </c>
      <c r="B62" s="44"/>
      <c r="C62" s="44">
        <v>150</v>
      </c>
      <c r="D62" s="44">
        <v>645</v>
      </c>
      <c r="E62" s="44">
        <v>297</v>
      </c>
      <c r="F62" s="44">
        <v>297</v>
      </c>
      <c r="G62" s="44">
        <v>460</v>
      </c>
      <c r="H62" s="326">
        <v>647</v>
      </c>
      <c r="I62" s="326">
        <v>782</v>
      </c>
      <c r="J62" s="44">
        <v>782</v>
      </c>
      <c r="K62" s="44">
        <v>755</v>
      </c>
      <c r="L62" s="610">
        <v>951</v>
      </c>
      <c r="M62" s="113">
        <v>951</v>
      </c>
      <c r="N62" s="633"/>
    </row>
    <row r="63" spans="1:15" ht="15">
      <c r="A63" s="40" t="s">
        <v>23</v>
      </c>
      <c r="B63" s="45">
        <v>8</v>
      </c>
      <c r="C63" s="45">
        <v>20</v>
      </c>
      <c r="D63" s="44">
        <v>37</v>
      </c>
      <c r="E63" s="44">
        <v>45</v>
      </c>
      <c r="F63" s="44">
        <v>41</v>
      </c>
      <c r="G63" s="44">
        <v>41</v>
      </c>
      <c r="H63" s="326">
        <v>72</v>
      </c>
      <c r="I63" s="326">
        <v>110</v>
      </c>
      <c r="J63" s="44">
        <v>110</v>
      </c>
      <c r="K63" s="44">
        <v>110</v>
      </c>
      <c r="L63" s="610">
        <v>124</v>
      </c>
      <c r="M63" s="113">
        <v>124</v>
      </c>
      <c r="N63" s="633"/>
    </row>
    <row r="64" spans="1:15" ht="15">
      <c r="A64" s="39" t="s">
        <v>24</v>
      </c>
      <c r="B64" s="44">
        <v>25</v>
      </c>
      <c r="C64" s="44">
        <v>120</v>
      </c>
      <c r="D64" s="44">
        <v>286</v>
      </c>
      <c r="E64" s="44">
        <v>346</v>
      </c>
      <c r="F64" s="44">
        <v>389</v>
      </c>
      <c r="G64" s="44">
        <v>389</v>
      </c>
      <c r="H64" s="326">
        <v>389</v>
      </c>
      <c r="I64" s="326">
        <v>392</v>
      </c>
      <c r="J64" s="44">
        <v>392</v>
      </c>
      <c r="K64" s="44">
        <v>398</v>
      </c>
      <c r="L64" s="610">
        <v>406</v>
      </c>
      <c r="M64" s="113">
        <v>406</v>
      </c>
      <c r="N64" s="633"/>
    </row>
    <row r="65" spans="1:14" ht="15">
      <c r="A65" s="40" t="s">
        <v>25</v>
      </c>
      <c r="B65" s="45">
        <v>3</v>
      </c>
      <c r="C65" s="45">
        <v>9</v>
      </c>
      <c r="D65" s="44">
        <v>38</v>
      </c>
      <c r="E65" s="44">
        <v>26</v>
      </c>
      <c r="F65" s="44">
        <v>24</v>
      </c>
      <c r="G65" s="44">
        <v>24</v>
      </c>
      <c r="H65" s="326">
        <v>51</v>
      </c>
      <c r="I65" s="326">
        <v>56</v>
      </c>
      <c r="J65" s="44">
        <v>56</v>
      </c>
      <c r="K65" s="44">
        <v>56</v>
      </c>
      <c r="L65" s="610">
        <v>46</v>
      </c>
      <c r="M65" s="113">
        <v>46</v>
      </c>
      <c r="N65" s="633"/>
    </row>
    <row r="66" spans="1:14" ht="15">
      <c r="A66" s="39" t="s">
        <v>26</v>
      </c>
      <c r="B66" s="44">
        <v>100</v>
      </c>
      <c r="C66" s="44">
        <v>102</v>
      </c>
      <c r="D66" s="44">
        <v>226</v>
      </c>
      <c r="E66" s="44">
        <v>283</v>
      </c>
      <c r="F66" s="44">
        <v>290</v>
      </c>
      <c r="G66" s="44">
        <v>290</v>
      </c>
      <c r="H66" s="326">
        <v>291</v>
      </c>
      <c r="I66" s="326">
        <v>291</v>
      </c>
      <c r="J66" s="44">
        <v>291</v>
      </c>
      <c r="K66" s="44">
        <v>294</v>
      </c>
      <c r="L66" s="610">
        <v>300</v>
      </c>
      <c r="M66" s="113">
        <v>150</v>
      </c>
      <c r="N66" s="633"/>
    </row>
    <row r="67" spans="1:14">
      <c r="A67" s="40" t="s">
        <v>98</v>
      </c>
      <c r="B67" s="45">
        <v>614</v>
      </c>
      <c r="C67" s="45">
        <v>1348</v>
      </c>
      <c r="D67" s="44">
        <v>2800</v>
      </c>
      <c r="E67" s="44">
        <v>3500</v>
      </c>
      <c r="F67" s="44">
        <v>3500</v>
      </c>
      <c r="G67" s="44">
        <v>3600</v>
      </c>
      <c r="H67" s="326">
        <v>3600</v>
      </c>
      <c r="I67" s="326">
        <v>3600</v>
      </c>
      <c r="J67" s="44">
        <v>3600</v>
      </c>
      <c r="K67" s="44">
        <v>3600</v>
      </c>
      <c r="N67" s="633"/>
    </row>
    <row r="68" spans="1:14">
      <c r="A68" s="39" t="s">
        <v>27</v>
      </c>
      <c r="B68" s="44">
        <v>454</v>
      </c>
      <c r="C68" s="44">
        <v>804</v>
      </c>
      <c r="D68" s="44">
        <v>1724</v>
      </c>
      <c r="E68" s="44">
        <v>2113</v>
      </c>
      <c r="F68" s="44">
        <v>2612</v>
      </c>
      <c r="G68" s="44">
        <v>3081</v>
      </c>
      <c r="H68" s="326">
        <v>3586</v>
      </c>
      <c r="I68" s="326">
        <v>3969</v>
      </c>
      <c r="J68" s="44">
        <v>3721</v>
      </c>
      <c r="K68" s="333">
        <v>4047</v>
      </c>
      <c r="L68" s="333">
        <v>4066</v>
      </c>
      <c r="M68" s="610">
        <v>4066</v>
      </c>
      <c r="N68" s="633"/>
    </row>
    <row r="69" spans="1:14">
      <c r="A69" s="40" t="s">
        <v>28</v>
      </c>
      <c r="B69" s="45"/>
      <c r="C69" s="45">
        <v>73</v>
      </c>
      <c r="D69" s="44">
        <v>73</v>
      </c>
      <c r="E69" s="44">
        <v>72</v>
      </c>
      <c r="F69" s="44">
        <v>80</v>
      </c>
      <c r="G69" s="44">
        <v>95</v>
      </c>
      <c r="H69" s="326">
        <v>95</v>
      </c>
      <c r="I69" s="326">
        <v>144</v>
      </c>
      <c r="J69" s="44">
        <v>297</v>
      </c>
      <c r="K69" s="44">
        <v>357</v>
      </c>
      <c r="L69" s="610">
        <v>248</v>
      </c>
      <c r="M69" s="610">
        <v>250</v>
      </c>
      <c r="N69" s="633"/>
    </row>
    <row r="70" spans="1:14" ht="15">
      <c r="A70" s="39" t="s">
        <v>29</v>
      </c>
      <c r="B70" s="44">
        <v>4</v>
      </c>
      <c r="C70" s="44">
        <v>9</v>
      </c>
      <c r="D70" s="44">
        <v>35</v>
      </c>
      <c r="E70" s="44">
        <v>46</v>
      </c>
      <c r="F70" s="44">
        <v>35</v>
      </c>
      <c r="G70" s="44">
        <v>35</v>
      </c>
      <c r="H70" s="326">
        <v>74</v>
      </c>
      <c r="I70" s="326">
        <v>123</v>
      </c>
      <c r="J70" s="44">
        <v>123</v>
      </c>
      <c r="K70" s="44">
        <v>123</v>
      </c>
      <c r="L70" s="610">
        <v>128</v>
      </c>
      <c r="M70" s="113">
        <v>128</v>
      </c>
      <c r="N70" s="633"/>
    </row>
    <row r="71" spans="1:14" ht="15">
      <c r="A71" s="40" t="s">
        <v>30</v>
      </c>
      <c r="B71" s="44">
        <v>4</v>
      </c>
      <c r="C71" s="44">
        <v>7</v>
      </c>
      <c r="D71" s="44">
        <v>27</v>
      </c>
      <c r="E71" s="44">
        <v>26</v>
      </c>
      <c r="F71" s="44">
        <v>22</v>
      </c>
      <c r="G71" s="44">
        <v>22</v>
      </c>
      <c r="H71" s="326">
        <v>60</v>
      </c>
      <c r="I71" s="326">
        <v>101</v>
      </c>
      <c r="J71" s="44">
        <v>101</v>
      </c>
      <c r="K71" s="44">
        <v>101</v>
      </c>
      <c r="L71" s="610">
        <v>85</v>
      </c>
      <c r="M71" s="113">
        <v>85</v>
      </c>
      <c r="N71" s="633"/>
    </row>
    <row r="72" spans="1:14" ht="15">
      <c r="A72" s="40" t="s">
        <v>3995</v>
      </c>
      <c r="B72" s="45" t="s">
        <v>1453</v>
      </c>
      <c r="C72" s="45" t="s">
        <v>1453</v>
      </c>
      <c r="D72" s="45" t="s">
        <v>1453</v>
      </c>
      <c r="E72" s="45" t="s">
        <v>1453</v>
      </c>
      <c r="F72" s="45" t="s">
        <v>1453</v>
      </c>
      <c r="G72" s="45" t="s">
        <v>1453</v>
      </c>
      <c r="H72" s="45" t="s">
        <v>1453</v>
      </c>
      <c r="I72" s="45">
        <v>8000</v>
      </c>
      <c r="J72" s="44">
        <v>7800</v>
      </c>
      <c r="K72" s="44">
        <v>9276</v>
      </c>
      <c r="L72" s="333">
        <v>8640</v>
      </c>
      <c r="M72" s="113">
        <v>8900</v>
      </c>
      <c r="N72" s="1150">
        <v>8900</v>
      </c>
    </row>
    <row r="73" spans="1:14" ht="15">
      <c r="A73" s="40" t="s">
        <v>3713</v>
      </c>
      <c r="B73" s="45" t="s">
        <v>1453</v>
      </c>
      <c r="C73" s="45" t="s">
        <v>1453</v>
      </c>
      <c r="D73" s="45" t="s">
        <v>1453</v>
      </c>
      <c r="E73" s="45" t="s">
        <v>1453</v>
      </c>
      <c r="F73" s="45" t="s">
        <v>1453</v>
      </c>
      <c r="G73" s="45" t="s">
        <v>1453</v>
      </c>
      <c r="H73" s="45" t="s">
        <v>1453</v>
      </c>
      <c r="I73" s="45">
        <v>463</v>
      </c>
      <c r="J73" s="44">
        <v>468</v>
      </c>
      <c r="K73" s="44">
        <v>468</v>
      </c>
      <c r="L73" s="610">
        <v>232</v>
      </c>
      <c r="M73" s="52">
        <v>233</v>
      </c>
      <c r="N73" s="1151">
        <v>238</v>
      </c>
    </row>
    <row r="74" spans="1:14" ht="15">
      <c r="A74" s="39" t="s">
        <v>31</v>
      </c>
      <c r="B74" s="44">
        <v>80</v>
      </c>
      <c r="C74" s="44">
        <v>434</v>
      </c>
      <c r="D74" s="44">
        <v>900</v>
      </c>
      <c r="E74" s="44" t="s">
        <v>1530</v>
      </c>
      <c r="F74" s="44">
        <v>1950</v>
      </c>
      <c r="G74" s="44">
        <v>0</v>
      </c>
      <c r="H74" s="327">
        <v>2276</v>
      </c>
      <c r="I74" s="327" t="s">
        <v>1530</v>
      </c>
      <c r="J74" s="44">
        <v>3186</v>
      </c>
      <c r="K74" s="333">
        <v>3495</v>
      </c>
      <c r="L74" s="333">
        <v>2165</v>
      </c>
      <c r="M74" s="52">
        <v>2165</v>
      </c>
      <c r="N74" s="1151">
        <v>2189</v>
      </c>
    </row>
    <row r="75" spans="1:14" ht="15">
      <c r="A75" s="40" t="s">
        <v>2282</v>
      </c>
      <c r="B75" s="45">
        <v>440</v>
      </c>
      <c r="C75" s="45">
        <v>980</v>
      </c>
      <c r="D75" s="44">
        <v>1991</v>
      </c>
      <c r="E75" s="44">
        <v>2400</v>
      </c>
      <c r="F75" s="44">
        <v>2897</v>
      </c>
      <c r="G75" s="44">
        <v>2897</v>
      </c>
      <c r="H75" s="326">
        <v>3172</v>
      </c>
      <c r="I75" s="326">
        <v>3172</v>
      </c>
      <c r="J75" s="44">
        <v>3262</v>
      </c>
      <c r="K75" s="333">
        <v>3351</v>
      </c>
      <c r="L75" s="333">
        <v>3348</v>
      </c>
      <c r="M75" s="267">
        <v>3351</v>
      </c>
      <c r="N75" s="1152">
        <v>3366</v>
      </c>
    </row>
    <row r="76" spans="1:14" ht="15">
      <c r="A76" s="39" t="s">
        <v>32</v>
      </c>
      <c r="B76" s="44">
        <v>19</v>
      </c>
      <c r="C76" s="44">
        <v>45</v>
      </c>
      <c r="D76" s="44">
        <v>111</v>
      </c>
      <c r="E76" s="44">
        <v>126</v>
      </c>
      <c r="F76" s="44">
        <v>204</v>
      </c>
      <c r="G76" s="44">
        <v>282</v>
      </c>
      <c r="H76" s="326">
        <v>339</v>
      </c>
      <c r="I76" s="326">
        <v>359</v>
      </c>
      <c r="J76" s="44">
        <v>363</v>
      </c>
      <c r="K76" s="44">
        <v>372</v>
      </c>
      <c r="L76" s="610">
        <v>219</v>
      </c>
      <c r="M76" s="1153">
        <v>235</v>
      </c>
      <c r="N76" s="1154">
        <v>179</v>
      </c>
    </row>
    <row r="77" spans="1:14">
      <c r="A77" s="40" t="s">
        <v>33</v>
      </c>
      <c r="B77" s="45"/>
      <c r="C77" s="45">
        <v>5</v>
      </c>
      <c r="D77" s="44">
        <v>30</v>
      </c>
      <c r="E77" s="44">
        <v>9</v>
      </c>
      <c r="F77" s="44">
        <v>9</v>
      </c>
      <c r="G77" s="44">
        <v>9</v>
      </c>
      <c r="H77" s="326">
        <v>13</v>
      </c>
      <c r="I77" s="326">
        <v>39</v>
      </c>
      <c r="J77" s="44">
        <v>39</v>
      </c>
      <c r="K77" s="44">
        <v>35</v>
      </c>
      <c r="L77" s="610">
        <v>41</v>
      </c>
      <c r="M77" s="610">
        <v>41</v>
      </c>
      <c r="N77" s="633"/>
    </row>
    <row r="78" spans="1:14" ht="15">
      <c r="A78" s="39" t="s">
        <v>34</v>
      </c>
      <c r="B78" s="44">
        <v>300</v>
      </c>
      <c r="C78" s="44">
        <v>300</v>
      </c>
      <c r="D78" s="44">
        <v>428</v>
      </c>
      <c r="E78" s="44">
        <v>425</v>
      </c>
      <c r="F78" s="44">
        <v>440</v>
      </c>
      <c r="G78" s="44">
        <v>439</v>
      </c>
      <c r="H78" s="326">
        <v>422</v>
      </c>
      <c r="I78" s="326">
        <v>430</v>
      </c>
      <c r="J78" s="44">
        <v>430</v>
      </c>
      <c r="K78" s="610">
        <v>434</v>
      </c>
      <c r="L78" s="610">
        <v>425</v>
      </c>
      <c r="M78" s="1149">
        <v>425</v>
      </c>
      <c r="N78" s="1155">
        <v>425</v>
      </c>
    </row>
    <row r="79" spans="1:14">
      <c r="A79" s="40" t="s">
        <v>35</v>
      </c>
      <c r="B79" s="45">
        <v>4</v>
      </c>
      <c r="C79" s="45">
        <v>9</v>
      </c>
      <c r="D79" s="44">
        <v>48</v>
      </c>
      <c r="E79" s="44">
        <v>38</v>
      </c>
      <c r="F79" s="44">
        <v>50</v>
      </c>
      <c r="G79" s="44">
        <v>50</v>
      </c>
      <c r="H79" s="326">
        <v>80</v>
      </c>
      <c r="I79" s="326">
        <v>100</v>
      </c>
      <c r="J79" s="44">
        <v>100</v>
      </c>
      <c r="K79" s="44">
        <v>100</v>
      </c>
      <c r="L79" s="610">
        <v>91</v>
      </c>
      <c r="M79" s="610">
        <v>91</v>
      </c>
      <c r="N79" s="633"/>
    </row>
    <row r="80" spans="1:14" ht="15">
      <c r="A80" s="39" t="s">
        <v>36</v>
      </c>
      <c r="B80" s="44">
        <v>211</v>
      </c>
      <c r="C80" s="44">
        <v>433</v>
      </c>
      <c r="D80" s="44">
        <v>708</v>
      </c>
      <c r="E80" s="44">
        <v>708</v>
      </c>
      <c r="F80" s="44">
        <v>255</v>
      </c>
      <c r="G80" s="44">
        <v>1000</v>
      </c>
      <c r="H80" s="326">
        <v>1000</v>
      </c>
      <c r="I80" s="326">
        <v>1000</v>
      </c>
      <c r="J80" s="44">
        <v>1000</v>
      </c>
      <c r="K80" s="333">
        <v>1010</v>
      </c>
      <c r="L80" s="333">
        <v>1014</v>
      </c>
      <c r="M80" s="1153">
        <v>1014</v>
      </c>
      <c r="N80" s="1154">
        <v>1014</v>
      </c>
    </row>
    <row r="81" spans="1:14" ht="15">
      <c r="A81" s="39" t="s">
        <v>1152</v>
      </c>
      <c r="B81" s="44" t="s">
        <v>1453</v>
      </c>
      <c r="C81" s="44" t="s">
        <v>1453</v>
      </c>
      <c r="D81" s="44">
        <v>1472</v>
      </c>
      <c r="E81" s="44">
        <v>1647</v>
      </c>
      <c r="F81" s="44">
        <v>2187</v>
      </c>
      <c r="G81" s="44">
        <v>2187</v>
      </c>
      <c r="H81" s="326">
        <v>2187</v>
      </c>
      <c r="I81" s="326">
        <v>2967</v>
      </c>
      <c r="J81" s="44">
        <v>3329</v>
      </c>
      <c r="K81" s="44">
        <v>3329</v>
      </c>
      <c r="L81" s="333">
        <v>4067</v>
      </c>
      <c r="M81" s="1149">
        <v>4393</v>
      </c>
      <c r="N81" s="633"/>
    </row>
    <row r="82" spans="1:14" ht="15">
      <c r="A82" s="39" t="s">
        <v>6203</v>
      </c>
      <c r="B82" s="44"/>
      <c r="C82" s="44"/>
      <c r="D82" s="44"/>
      <c r="E82" s="44"/>
      <c r="F82" s="44"/>
      <c r="G82" s="44"/>
      <c r="H82" s="326"/>
      <c r="I82" s="326"/>
      <c r="J82" s="44"/>
      <c r="K82" s="44"/>
      <c r="L82" s="333">
        <v>3536</v>
      </c>
      <c r="M82" s="1149">
        <v>2829</v>
      </c>
      <c r="N82" s="1155">
        <v>3429</v>
      </c>
    </row>
    <row r="83" spans="1:14" ht="15">
      <c r="A83" s="39" t="s">
        <v>37</v>
      </c>
      <c r="B83" s="44">
        <v>89</v>
      </c>
      <c r="C83" s="44">
        <v>107</v>
      </c>
      <c r="D83" s="44">
        <v>160</v>
      </c>
      <c r="E83" s="44">
        <v>0</v>
      </c>
      <c r="F83" s="44">
        <v>0</v>
      </c>
      <c r="G83" s="44">
        <v>178</v>
      </c>
      <c r="H83" s="326">
        <v>664</v>
      </c>
      <c r="I83" s="326">
        <v>642</v>
      </c>
      <c r="J83" s="44">
        <v>699</v>
      </c>
      <c r="K83" s="610">
        <v>417</v>
      </c>
      <c r="L83" s="610">
        <v>317</v>
      </c>
      <c r="M83" s="1149">
        <v>446</v>
      </c>
      <c r="N83" s="1155">
        <v>317</v>
      </c>
    </row>
    <row r="84" spans="1:14" ht="15">
      <c r="A84" s="40" t="s">
        <v>38</v>
      </c>
      <c r="B84" s="45">
        <v>30</v>
      </c>
      <c r="C84" s="45">
        <v>120</v>
      </c>
      <c r="D84" s="44">
        <v>232</v>
      </c>
      <c r="E84" s="44">
        <v>379</v>
      </c>
      <c r="F84" s="44">
        <v>418</v>
      </c>
      <c r="G84" s="44">
        <v>418</v>
      </c>
      <c r="H84" s="326">
        <v>416</v>
      </c>
      <c r="I84" s="326">
        <v>416</v>
      </c>
      <c r="J84" s="44">
        <v>416</v>
      </c>
      <c r="K84" s="44">
        <v>791</v>
      </c>
      <c r="L84" s="610">
        <v>241</v>
      </c>
      <c r="M84" s="1149">
        <v>280</v>
      </c>
      <c r="N84" s="1155">
        <v>241</v>
      </c>
    </row>
    <row r="85" spans="1:14" ht="15">
      <c r="A85" s="39" t="s">
        <v>39</v>
      </c>
      <c r="B85" s="44">
        <v>55</v>
      </c>
      <c r="C85" s="44">
        <v>142</v>
      </c>
      <c r="D85" s="44">
        <v>316</v>
      </c>
      <c r="E85" s="44">
        <v>446</v>
      </c>
      <c r="F85" s="44">
        <v>495</v>
      </c>
      <c r="G85" s="44">
        <v>495</v>
      </c>
      <c r="H85" s="326">
        <v>495</v>
      </c>
      <c r="I85" s="326">
        <v>523</v>
      </c>
      <c r="J85" s="44">
        <v>544</v>
      </c>
      <c r="K85" s="44">
        <v>566</v>
      </c>
      <c r="L85" s="610">
        <v>566</v>
      </c>
      <c r="M85" s="1149">
        <v>548</v>
      </c>
      <c r="N85" s="1155">
        <v>548</v>
      </c>
    </row>
    <row r="86" spans="1:14" ht="15">
      <c r="A86" s="40" t="s">
        <v>40</v>
      </c>
      <c r="B86" s="45"/>
      <c r="C86" s="45">
        <v>341</v>
      </c>
      <c r="D86" s="44">
        <v>636</v>
      </c>
      <c r="E86" s="44">
        <v>765</v>
      </c>
      <c r="F86" s="44">
        <v>765</v>
      </c>
      <c r="G86" s="44">
        <v>821</v>
      </c>
      <c r="H86" s="326">
        <v>1163</v>
      </c>
      <c r="I86" s="326">
        <v>787</v>
      </c>
      <c r="J86" s="44">
        <v>848</v>
      </c>
      <c r="K86" s="44">
        <v>817</v>
      </c>
      <c r="L86" s="610">
        <v>368</v>
      </c>
      <c r="M86" s="1149">
        <v>359</v>
      </c>
      <c r="N86" s="1155">
        <v>397</v>
      </c>
    </row>
    <row r="87" spans="1:14">
      <c r="A87" s="39" t="s">
        <v>41</v>
      </c>
      <c r="B87" s="44">
        <v>40</v>
      </c>
      <c r="C87" s="44">
        <v>145</v>
      </c>
      <c r="D87" s="44">
        <v>262</v>
      </c>
      <c r="E87" s="44">
        <v>321</v>
      </c>
      <c r="F87" s="44">
        <v>340</v>
      </c>
      <c r="G87" s="44">
        <v>630</v>
      </c>
      <c r="H87" s="326">
        <v>1180</v>
      </c>
      <c r="I87" s="326">
        <v>1180</v>
      </c>
      <c r="J87" s="44">
        <v>1180</v>
      </c>
      <c r="K87" s="44">
        <v>1180</v>
      </c>
      <c r="L87" s="237" t="s">
        <v>1530</v>
      </c>
      <c r="N87" s="633"/>
    </row>
    <row r="88" spans="1:14" ht="15">
      <c r="A88" s="40" t="s">
        <v>42</v>
      </c>
      <c r="B88" s="45"/>
      <c r="C88" s="45">
        <v>1755</v>
      </c>
      <c r="D88" s="44">
        <v>2574</v>
      </c>
      <c r="E88" s="44">
        <v>3181</v>
      </c>
      <c r="F88" s="44">
        <v>909</v>
      </c>
      <c r="G88" s="44">
        <v>3595</v>
      </c>
      <c r="H88" s="326">
        <v>3824</v>
      </c>
      <c r="I88" s="326">
        <v>3907</v>
      </c>
      <c r="J88" s="44">
        <v>3944</v>
      </c>
      <c r="K88" s="44">
        <v>4088</v>
      </c>
      <c r="L88" s="333">
        <v>3010</v>
      </c>
      <c r="M88" s="1149">
        <v>4194</v>
      </c>
      <c r="N88" s="1155">
        <v>4257</v>
      </c>
    </row>
    <row r="89" spans="1:14" ht="15">
      <c r="A89" s="39" t="s">
        <v>43</v>
      </c>
      <c r="B89" s="44">
        <v>14</v>
      </c>
      <c r="C89" s="44">
        <v>56</v>
      </c>
      <c r="D89" s="44">
        <v>72</v>
      </c>
      <c r="E89" s="44">
        <v>163</v>
      </c>
      <c r="F89" s="44">
        <v>193</v>
      </c>
      <c r="G89" s="44">
        <v>275</v>
      </c>
      <c r="H89" s="326">
        <v>295</v>
      </c>
      <c r="I89" s="326">
        <v>369</v>
      </c>
      <c r="J89" s="44">
        <v>366</v>
      </c>
      <c r="K89" s="44">
        <v>413</v>
      </c>
      <c r="L89" s="610">
        <v>439</v>
      </c>
      <c r="M89" s="1149">
        <v>441</v>
      </c>
      <c r="N89" s="1155">
        <v>450</v>
      </c>
    </row>
    <row r="90" spans="1:14" ht="15.75" thickBot="1">
      <c r="A90" s="41" t="s">
        <v>44</v>
      </c>
      <c r="B90" s="46">
        <v>7418</v>
      </c>
      <c r="C90" s="46">
        <v>15774</v>
      </c>
      <c r="D90" s="47">
        <v>25206</v>
      </c>
      <c r="E90" s="47">
        <v>25206</v>
      </c>
      <c r="F90" s="47">
        <v>33129</v>
      </c>
      <c r="G90" s="47">
        <v>34000</v>
      </c>
      <c r="H90" s="328">
        <v>34000</v>
      </c>
      <c r="I90" s="328">
        <v>33582</v>
      </c>
      <c r="J90" s="47">
        <v>33582</v>
      </c>
      <c r="K90" s="334">
        <v>35376</v>
      </c>
      <c r="L90" s="334">
        <v>20094</v>
      </c>
      <c r="M90" s="1158">
        <v>34719</v>
      </c>
      <c r="N90" s="1159">
        <v>24205</v>
      </c>
    </row>
    <row r="91" spans="1:14">
      <c r="B91" s="187"/>
      <c r="C91" s="187"/>
      <c r="D91" s="187"/>
      <c r="E91" s="187"/>
      <c r="F91" s="187"/>
      <c r="J91" s="610"/>
    </row>
    <row r="92" spans="1:14">
      <c r="A92" s="306" t="s">
        <v>2709</v>
      </c>
      <c r="B92" s="187"/>
      <c r="C92" s="187"/>
      <c r="D92" s="187"/>
      <c r="E92" s="187"/>
      <c r="F92" s="187"/>
      <c r="H92" s="329"/>
      <c r="I92" s="329"/>
      <c r="J92" s="610"/>
    </row>
    <row r="93" spans="1:14">
      <c r="A93" s="306" t="s">
        <v>1454</v>
      </c>
      <c r="B93" s="187"/>
      <c r="C93" s="187"/>
      <c r="D93" s="187"/>
      <c r="E93" s="187"/>
      <c r="F93" s="187"/>
      <c r="H93" s="329"/>
      <c r="I93" s="329"/>
      <c r="J93" s="610"/>
    </row>
    <row r="94" spans="1:14" ht="13.5" thickBot="1">
      <c r="B94" s="187"/>
      <c r="C94" s="187"/>
      <c r="D94" s="187"/>
      <c r="E94" s="187"/>
      <c r="F94" s="187"/>
      <c r="H94" s="329"/>
      <c r="I94" s="329"/>
      <c r="J94" s="610"/>
    </row>
    <row r="95" spans="1:14" ht="13.5" thickBot="1">
      <c r="A95" s="1429" t="s">
        <v>90</v>
      </c>
      <c r="B95" s="1430"/>
      <c r="C95" s="1430"/>
      <c r="D95" s="1430"/>
      <c r="E95" s="1430"/>
      <c r="F95" s="1430"/>
      <c r="G95" s="1430"/>
      <c r="H95" s="1430"/>
      <c r="I95" s="1430"/>
      <c r="J95" s="1430"/>
      <c r="K95" s="1430"/>
      <c r="L95" s="1430"/>
      <c r="M95" s="1430"/>
      <c r="N95" s="1431"/>
    </row>
    <row r="96" spans="1:14" ht="13.5" thickBot="1">
      <c r="A96" s="734" t="s">
        <v>55</v>
      </c>
      <c r="B96" s="732">
        <v>2009</v>
      </c>
      <c r="C96" s="732">
        <v>2010</v>
      </c>
      <c r="D96" s="732">
        <v>2011</v>
      </c>
      <c r="E96" s="732" t="s">
        <v>1185</v>
      </c>
      <c r="F96" s="732">
        <v>2012</v>
      </c>
      <c r="G96" s="732" t="s">
        <v>2325</v>
      </c>
      <c r="H96" s="732">
        <v>2013</v>
      </c>
      <c r="I96" s="732" t="s">
        <v>3553</v>
      </c>
      <c r="J96" s="732" t="s">
        <v>4165</v>
      </c>
      <c r="K96" s="732" t="s">
        <v>4675</v>
      </c>
      <c r="L96" s="732" t="s">
        <v>5846</v>
      </c>
      <c r="M96" s="732" t="s">
        <v>6494</v>
      </c>
      <c r="N96" s="733" t="s">
        <v>6914</v>
      </c>
    </row>
    <row r="97" spans="1:14" ht="15">
      <c r="A97" s="39" t="s">
        <v>17</v>
      </c>
      <c r="B97" s="44">
        <v>31</v>
      </c>
      <c r="C97" s="44">
        <v>110</v>
      </c>
      <c r="D97" s="44">
        <v>152</v>
      </c>
      <c r="E97" s="44">
        <v>172</v>
      </c>
      <c r="F97" s="44">
        <v>190</v>
      </c>
      <c r="G97" s="44">
        <v>210</v>
      </c>
      <c r="H97" s="326">
        <v>260</v>
      </c>
      <c r="I97" s="326">
        <v>320</v>
      </c>
      <c r="J97" s="44">
        <v>400</v>
      </c>
      <c r="K97" s="44">
        <v>400</v>
      </c>
      <c r="L97" s="610">
        <v>400</v>
      </c>
      <c r="M97" s="113">
        <v>400</v>
      </c>
      <c r="N97" s="633"/>
    </row>
    <row r="98" spans="1:14" ht="15">
      <c r="A98" s="40" t="s">
        <v>18</v>
      </c>
      <c r="B98" s="45">
        <v>260</v>
      </c>
      <c r="C98" s="45">
        <v>360</v>
      </c>
      <c r="D98" s="44">
        <v>686</v>
      </c>
      <c r="E98" s="44">
        <v>820</v>
      </c>
      <c r="F98" s="44">
        <v>1137</v>
      </c>
      <c r="G98" s="44">
        <v>850</v>
      </c>
      <c r="H98" s="326">
        <v>850</v>
      </c>
      <c r="I98" s="326">
        <v>850</v>
      </c>
      <c r="J98" s="44" t="s">
        <v>4179</v>
      </c>
      <c r="K98" s="335" t="s">
        <v>5223</v>
      </c>
      <c r="L98" s="610" t="s">
        <v>6316</v>
      </c>
      <c r="M98" s="113">
        <v>860</v>
      </c>
      <c r="N98" s="415" t="s">
        <v>6975</v>
      </c>
    </row>
    <row r="99" spans="1:14" ht="15">
      <c r="A99" s="39" t="s">
        <v>19</v>
      </c>
      <c r="B99" s="44"/>
      <c r="C99" s="44">
        <v>112</v>
      </c>
      <c r="D99" s="44">
        <v>150</v>
      </c>
      <c r="E99" s="44">
        <v>265</v>
      </c>
      <c r="F99" s="44">
        <v>286</v>
      </c>
      <c r="G99" s="44">
        <v>286</v>
      </c>
      <c r="H99" s="326">
        <v>316</v>
      </c>
      <c r="I99" s="326">
        <v>316</v>
      </c>
      <c r="J99" s="44">
        <v>520</v>
      </c>
      <c r="K99" s="44">
        <v>348</v>
      </c>
      <c r="L99" s="610">
        <v>348</v>
      </c>
      <c r="M99" s="113">
        <v>332</v>
      </c>
      <c r="N99" s="633"/>
    </row>
    <row r="100" spans="1:14">
      <c r="A100" s="40" t="s">
        <v>20</v>
      </c>
      <c r="B100" s="44">
        <v>25</v>
      </c>
      <c r="C100" s="44">
        <v>95</v>
      </c>
      <c r="D100" s="44">
        <v>93</v>
      </c>
      <c r="E100" s="44">
        <v>93</v>
      </c>
      <c r="F100" s="44">
        <v>93</v>
      </c>
      <c r="G100" s="44">
        <v>117</v>
      </c>
      <c r="H100" s="326">
        <v>117</v>
      </c>
      <c r="I100" s="326">
        <v>117</v>
      </c>
      <c r="J100" s="44">
        <v>117</v>
      </c>
      <c r="K100" s="44">
        <v>117</v>
      </c>
      <c r="L100" s="610">
        <v>92</v>
      </c>
      <c r="M100" s="610">
        <v>0</v>
      </c>
      <c r="N100" s="633"/>
    </row>
    <row r="101" spans="1:14" ht="15">
      <c r="A101" s="39" t="s">
        <v>2283</v>
      </c>
      <c r="B101" s="45">
        <v>52</v>
      </c>
      <c r="C101" s="45">
        <v>335</v>
      </c>
      <c r="D101" s="44">
        <v>517</v>
      </c>
      <c r="E101" s="44">
        <v>639</v>
      </c>
      <c r="F101" s="44">
        <v>810</v>
      </c>
      <c r="G101" s="44">
        <v>775</v>
      </c>
      <c r="H101" s="326">
        <v>891</v>
      </c>
      <c r="I101" s="326">
        <v>926</v>
      </c>
      <c r="J101" s="44">
        <v>1780</v>
      </c>
      <c r="K101" s="336">
        <v>543</v>
      </c>
      <c r="L101" s="610">
        <v>407</v>
      </c>
      <c r="M101" s="113">
        <v>426</v>
      </c>
      <c r="N101" s="633"/>
    </row>
    <row r="102" spans="1:14" ht="15">
      <c r="A102" s="40" t="s">
        <v>21</v>
      </c>
      <c r="B102" s="44">
        <v>216</v>
      </c>
      <c r="C102" s="44">
        <v>461</v>
      </c>
      <c r="D102" s="44">
        <v>605</v>
      </c>
      <c r="E102" s="44">
        <v>839</v>
      </c>
      <c r="F102" s="44">
        <v>872</v>
      </c>
      <c r="G102" s="44">
        <v>393</v>
      </c>
      <c r="H102" s="326">
        <v>946</v>
      </c>
      <c r="I102" s="326">
        <v>924</v>
      </c>
      <c r="J102" s="44">
        <v>1019</v>
      </c>
      <c r="K102" s="337">
        <v>1082</v>
      </c>
      <c r="L102" s="333">
        <v>1082</v>
      </c>
      <c r="M102" s="113">
        <v>1108</v>
      </c>
      <c r="N102" s="633"/>
    </row>
    <row r="103" spans="1:14" ht="15">
      <c r="A103" s="40" t="s">
        <v>717</v>
      </c>
      <c r="B103" s="45"/>
      <c r="C103" s="45"/>
      <c r="D103" s="44"/>
      <c r="E103" s="44"/>
      <c r="F103" s="44">
        <v>78</v>
      </c>
      <c r="G103" s="44">
        <v>80</v>
      </c>
      <c r="H103" s="326">
        <v>114</v>
      </c>
      <c r="I103" s="326">
        <v>130</v>
      </c>
      <c r="J103" s="44">
        <v>130</v>
      </c>
      <c r="K103" s="44">
        <v>130</v>
      </c>
      <c r="M103" s="113">
        <v>150</v>
      </c>
      <c r="N103" s="633"/>
    </row>
    <row r="104" spans="1:14" ht="15">
      <c r="A104" s="40" t="s">
        <v>2932</v>
      </c>
      <c r="B104" s="45" t="s">
        <v>1453</v>
      </c>
      <c r="C104" s="45" t="s">
        <v>1453</v>
      </c>
      <c r="D104" s="45" t="s">
        <v>1453</v>
      </c>
      <c r="E104" s="45" t="s">
        <v>1453</v>
      </c>
      <c r="F104" s="45" t="s">
        <v>1453</v>
      </c>
      <c r="G104" s="45" t="s">
        <v>1453</v>
      </c>
      <c r="H104" s="326">
        <v>12480</v>
      </c>
      <c r="I104" s="326">
        <v>13600</v>
      </c>
      <c r="J104" s="45">
        <v>24304</v>
      </c>
      <c r="K104" s="45">
        <v>24304</v>
      </c>
      <c r="L104" s="610" t="s">
        <v>1530</v>
      </c>
      <c r="M104" s="113">
        <v>40387</v>
      </c>
      <c r="N104" s="633"/>
    </row>
    <row r="105" spans="1:14" ht="15">
      <c r="A105" s="39" t="s">
        <v>22</v>
      </c>
      <c r="B105" s="44"/>
      <c r="C105" s="44">
        <v>147</v>
      </c>
      <c r="D105" s="44">
        <v>73</v>
      </c>
      <c r="E105" s="44">
        <v>163</v>
      </c>
      <c r="F105" s="44">
        <v>163</v>
      </c>
      <c r="G105" s="44">
        <v>163</v>
      </c>
      <c r="H105" s="326">
        <v>163</v>
      </c>
      <c r="I105" s="326">
        <v>163</v>
      </c>
      <c r="J105" s="44">
        <v>163</v>
      </c>
      <c r="K105" s="44">
        <v>152</v>
      </c>
      <c r="L105" s="610">
        <v>10</v>
      </c>
      <c r="M105" s="113">
        <v>10</v>
      </c>
      <c r="N105" s="633"/>
    </row>
    <row r="106" spans="1:14">
      <c r="A106" s="40" t="s">
        <v>23</v>
      </c>
      <c r="B106" s="45">
        <v>8</v>
      </c>
      <c r="C106" s="45">
        <v>20</v>
      </c>
      <c r="D106" s="44">
        <v>12</v>
      </c>
      <c r="E106" s="44">
        <v>35</v>
      </c>
      <c r="F106" s="44">
        <v>27</v>
      </c>
      <c r="G106" s="44">
        <v>27</v>
      </c>
      <c r="H106" s="326">
        <v>27</v>
      </c>
      <c r="I106" s="326">
        <v>27</v>
      </c>
      <c r="J106" s="44">
        <v>27</v>
      </c>
      <c r="K106" s="44">
        <v>27</v>
      </c>
      <c r="L106" s="610">
        <v>27</v>
      </c>
      <c r="M106" s="610">
        <v>27</v>
      </c>
      <c r="N106" s="633"/>
    </row>
    <row r="107" spans="1:14" ht="15">
      <c r="A107" s="39" t="s">
        <v>24</v>
      </c>
      <c r="B107" s="44">
        <v>24</v>
      </c>
      <c r="C107" s="44">
        <v>118</v>
      </c>
      <c r="D107" s="44">
        <v>206</v>
      </c>
      <c r="E107" s="44">
        <v>224</v>
      </c>
      <c r="F107" s="44">
        <v>236</v>
      </c>
      <c r="G107" s="44">
        <v>236</v>
      </c>
      <c r="H107" s="326">
        <v>236</v>
      </c>
      <c r="I107" s="326">
        <v>246</v>
      </c>
      <c r="J107" s="44">
        <v>262</v>
      </c>
      <c r="K107" s="44">
        <v>264</v>
      </c>
      <c r="L107" s="610">
        <v>272</v>
      </c>
      <c r="M107" s="113">
        <v>272</v>
      </c>
      <c r="N107" s="633"/>
    </row>
    <row r="108" spans="1:14">
      <c r="A108" s="40" t="s">
        <v>25</v>
      </c>
      <c r="B108" s="45">
        <v>3</v>
      </c>
      <c r="C108" s="45">
        <v>9</v>
      </c>
      <c r="D108" s="44">
        <v>11</v>
      </c>
      <c r="E108" s="44">
        <v>18</v>
      </c>
      <c r="F108" s="44">
        <v>10</v>
      </c>
      <c r="G108" s="44">
        <v>10</v>
      </c>
      <c r="H108" s="326">
        <v>10</v>
      </c>
      <c r="I108" s="326">
        <v>10</v>
      </c>
      <c r="J108" s="44">
        <v>10</v>
      </c>
      <c r="K108" s="44">
        <v>10</v>
      </c>
      <c r="L108" s="610">
        <v>10</v>
      </c>
      <c r="M108" s="610">
        <v>10</v>
      </c>
      <c r="N108" s="633"/>
    </row>
    <row r="109" spans="1:14">
      <c r="A109" s="39" t="s">
        <v>26</v>
      </c>
      <c r="B109" s="44">
        <v>43</v>
      </c>
      <c r="C109" s="44">
        <v>90</v>
      </c>
      <c r="D109" s="44">
        <v>170</v>
      </c>
      <c r="E109" s="44">
        <v>170</v>
      </c>
      <c r="F109" s="44">
        <v>211</v>
      </c>
      <c r="G109" s="44">
        <v>211</v>
      </c>
      <c r="H109" s="326">
        <v>211</v>
      </c>
      <c r="I109" s="326">
        <v>211</v>
      </c>
      <c r="J109" s="44">
        <v>211</v>
      </c>
      <c r="K109" s="44" t="s">
        <v>1530</v>
      </c>
      <c r="L109" s="610" t="s">
        <v>1530</v>
      </c>
      <c r="M109" s="610">
        <v>200</v>
      </c>
      <c r="N109" s="633"/>
    </row>
    <row r="110" spans="1:14">
      <c r="A110" s="40" t="s">
        <v>98</v>
      </c>
      <c r="B110" s="45">
        <v>383</v>
      </c>
      <c r="C110" s="45">
        <v>858</v>
      </c>
      <c r="D110" s="44">
        <v>1680</v>
      </c>
      <c r="E110" s="44">
        <v>1680</v>
      </c>
      <c r="F110" s="44">
        <v>1680</v>
      </c>
      <c r="G110" s="44">
        <v>1680</v>
      </c>
      <c r="H110" s="326">
        <v>1680</v>
      </c>
      <c r="I110" s="326">
        <v>1680</v>
      </c>
      <c r="J110" s="44">
        <v>1680</v>
      </c>
      <c r="K110" s="44">
        <v>1680</v>
      </c>
      <c r="N110" s="633"/>
    </row>
    <row r="111" spans="1:14" ht="15">
      <c r="A111" s="39" t="s">
        <v>27</v>
      </c>
      <c r="B111" s="44">
        <v>175</v>
      </c>
      <c r="C111" s="44">
        <v>680</v>
      </c>
      <c r="D111" s="44">
        <v>1222</v>
      </c>
      <c r="E111" s="44">
        <v>1273</v>
      </c>
      <c r="F111" s="44">
        <v>1493</v>
      </c>
      <c r="G111" s="44">
        <v>1745</v>
      </c>
      <c r="H111" s="326">
        <v>1911</v>
      </c>
      <c r="I111" s="326">
        <v>1984</v>
      </c>
      <c r="J111" s="44">
        <v>1995</v>
      </c>
      <c r="K111" s="337">
        <v>3055</v>
      </c>
      <c r="L111" s="333">
        <v>3425</v>
      </c>
      <c r="M111" s="113">
        <v>3463</v>
      </c>
      <c r="N111" s="633"/>
    </row>
    <row r="112" spans="1:14" ht="15">
      <c r="A112" s="40" t="s">
        <v>28</v>
      </c>
      <c r="B112" s="45"/>
      <c r="C112" s="45">
        <v>70</v>
      </c>
      <c r="D112" s="44">
        <v>70</v>
      </c>
      <c r="E112" s="44">
        <v>70</v>
      </c>
      <c r="F112" s="44">
        <v>75</v>
      </c>
      <c r="G112" s="44">
        <v>85</v>
      </c>
      <c r="H112" s="326">
        <v>85</v>
      </c>
      <c r="I112" s="326">
        <v>90</v>
      </c>
      <c r="J112" s="44">
        <v>90</v>
      </c>
      <c r="K112" s="44">
        <v>91</v>
      </c>
      <c r="L112" s="610">
        <v>91</v>
      </c>
      <c r="M112" s="216">
        <v>91</v>
      </c>
      <c r="N112" s="633"/>
    </row>
    <row r="113" spans="1:14">
      <c r="A113" s="39" t="s">
        <v>29</v>
      </c>
      <c r="B113" s="44">
        <v>4</v>
      </c>
      <c r="C113" s="44">
        <v>9</v>
      </c>
      <c r="D113" s="44">
        <v>18</v>
      </c>
      <c r="E113" s="44">
        <v>25</v>
      </c>
      <c r="F113" s="44">
        <v>19</v>
      </c>
      <c r="G113" s="44">
        <v>19</v>
      </c>
      <c r="H113" s="326">
        <v>19</v>
      </c>
      <c r="I113" s="326">
        <v>19</v>
      </c>
      <c r="J113" s="44">
        <v>19</v>
      </c>
      <c r="K113" s="44">
        <v>19</v>
      </c>
      <c r="L113" s="610">
        <v>19</v>
      </c>
      <c r="M113" s="610">
        <v>19</v>
      </c>
      <c r="N113" s="633"/>
    </row>
    <row r="114" spans="1:14">
      <c r="A114" s="40" t="s">
        <v>30</v>
      </c>
      <c r="B114" s="44">
        <v>4</v>
      </c>
      <c r="C114" s="44">
        <v>7</v>
      </c>
      <c r="D114" s="44">
        <v>14</v>
      </c>
      <c r="E114" s="44">
        <v>12</v>
      </c>
      <c r="F114" s="44">
        <v>19</v>
      </c>
      <c r="G114" s="44">
        <v>19</v>
      </c>
      <c r="H114" s="326">
        <v>19</v>
      </c>
      <c r="I114" s="326">
        <v>60</v>
      </c>
      <c r="J114" s="44">
        <v>60</v>
      </c>
      <c r="K114" s="44">
        <v>60</v>
      </c>
      <c r="L114" s="610" t="s">
        <v>1530</v>
      </c>
      <c r="M114" s="610">
        <v>0</v>
      </c>
      <c r="N114" s="633"/>
    </row>
    <row r="115" spans="1:14" ht="15">
      <c r="A115" s="40" t="s">
        <v>3995</v>
      </c>
      <c r="B115" s="45" t="s">
        <v>1453</v>
      </c>
      <c r="C115" s="45" t="s">
        <v>1453</v>
      </c>
      <c r="D115" s="45" t="s">
        <v>1453</v>
      </c>
      <c r="E115" s="45" t="s">
        <v>1453</v>
      </c>
      <c r="F115" s="45" t="s">
        <v>1453</v>
      </c>
      <c r="G115" s="45" t="s">
        <v>1453</v>
      </c>
      <c r="H115" s="45" t="s">
        <v>1453</v>
      </c>
      <c r="I115" s="45">
        <v>700</v>
      </c>
      <c r="J115" s="44" t="s">
        <v>4311</v>
      </c>
      <c r="K115" s="44">
        <v>700</v>
      </c>
      <c r="L115" s="610">
        <v>850</v>
      </c>
      <c r="M115" s="113">
        <v>950</v>
      </c>
      <c r="N115" s="1150">
        <v>100</v>
      </c>
    </row>
    <row r="116" spans="1:14" ht="15">
      <c r="A116" s="40" t="s">
        <v>3713</v>
      </c>
      <c r="B116" s="45" t="s">
        <v>1453</v>
      </c>
      <c r="C116" s="45" t="s">
        <v>1453</v>
      </c>
      <c r="D116" s="45" t="s">
        <v>1453</v>
      </c>
      <c r="E116" s="45" t="s">
        <v>1453</v>
      </c>
      <c r="F116" s="45" t="s">
        <v>1453</v>
      </c>
      <c r="G116" s="45" t="s">
        <v>1453</v>
      </c>
      <c r="H116" s="45" t="s">
        <v>1453</v>
      </c>
      <c r="I116" s="45">
        <v>55</v>
      </c>
      <c r="J116" s="44">
        <v>57</v>
      </c>
      <c r="K116" s="44">
        <v>57</v>
      </c>
      <c r="L116" s="610">
        <v>261</v>
      </c>
      <c r="M116" s="52">
        <v>262</v>
      </c>
      <c r="N116" s="1151">
        <v>264</v>
      </c>
    </row>
    <row r="117" spans="1:14" ht="15">
      <c r="A117" s="39" t="s">
        <v>31</v>
      </c>
      <c r="B117" s="44"/>
      <c r="C117" s="44"/>
      <c r="D117" s="44">
        <v>638</v>
      </c>
      <c r="E117" s="44" t="s">
        <v>1530</v>
      </c>
      <c r="F117" s="44">
        <v>1170</v>
      </c>
      <c r="G117" s="44">
        <v>0</v>
      </c>
      <c r="H117" s="327">
        <v>1821</v>
      </c>
      <c r="I117" s="327" t="s">
        <v>1530</v>
      </c>
      <c r="J117" s="44">
        <v>1195</v>
      </c>
      <c r="K117" s="337">
        <v>1643</v>
      </c>
      <c r="L117" s="333">
        <v>1360</v>
      </c>
      <c r="M117" s="52">
        <v>1360</v>
      </c>
      <c r="N117" s="1151">
        <v>1367</v>
      </c>
    </row>
    <row r="118" spans="1:14" ht="15">
      <c r="A118" s="40" t="s">
        <v>2282</v>
      </c>
      <c r="B118" s="45">
        <v>351</v>
      </c>
      <c r="C118" s="45">
        <v>763</v>
      </c>
      <c r="D118" s="44">
        <v>951</v>
      </c>
      <c r="E118" s="44">
        <v>2400</v>
      </c>
      <c r="F118" s="44">
        <v>1042</v>
      </c>
      <c r="G118" s="44">
        <v>1042</v>
      </c>
      <c r="H118" s="326">
        <v>1077</v>
      </c>
      <c r="I118" s="326">
        <v>1077</v>
      </c>
      <c r="J118" s="44">
        <v>1106</v>
      </c>
      <c r="K118" s="337">
        <v>1152</v>
      </c>
      <c r="L118" s="333">
        <v>1141</v>
      </c>
      <c r="M118" s="267">
        <v>1152</v>
      </c>
      <c r="N118" s="1152">
        <v>1154</v>
      </c>
    </row>
    <row r="119" spans="1:14" ht="15">
      <c r="A119" s="39" t="s">
        <v>32</v>
      </c>
      <c r="B119" s="44"/>
      <c r="C119" s="44">
        <v>84</v>
      </c>
      <c r="D119" s="44">
        <v>60</v>
      </c>
      <c r="E119" s="44">
        <v>113</v>
      </c>
      <c r="F119" s="44">
        <v>102</v>
      </c>
      <c r="G119" s="44">
        <v>109</v>
      </c>
      <c r="H119" s="326">
        <v>115</v>
      </c>
      <c r="I119" s="326">
        <v>136</v>
      </c>
      <c r="J119" s="44">
        <v>137</v>
      </c>
      <c r="K119" s="44">
        <v>137</v>
      </c>
      <c r="L119" s="610">
        <v>136</v>
      </c>
      <c r="M119" s="1153">
        <v>137</v>
      </c>
      <c r="N119" s="1154">
        <v>120</v>
      </c>
    </row>
    <row r="120" spans="1:14">
      <c r="A120" s="40" t="s">
        <v>33</v>
      </c>
      <c r="B120" s="45"/>
      <c r="C120" s="45">
        <v>5</v>
      </c>
      <c r="D120" s="44">
        <v>7</v>
      </c>
      <c r="E120" s="44">
        <v>6</v>
      </c>
      <c r="F120" s="44">
        <v>4</v>
      </c>
      <c r="G120" s="44">
        <v>4</v>
      </c>
      <c r="H120" s="326">
        <v>4</v>
      </c>
      <c r="I120" s="326">
        <v>4</v>
      </c>
      <c r="J120" s="44">
        <v>4</v>
      </c>
      <c r="K120" s="44">
        <v>4</v>
      </c>
      <c r="L120" s="610">
        <v>4</v>
      </c>
      <c r="M120" s="610">
        <v>4</v>
      </c>
      <c r="N120" s="633"/>
    </row>
    <row r="121" spans="1:14" ht="15">
      <c r="A121" s="39" t="s">
        <v>34</v>
      </c>
      <c r="B121" s="44">
        <v>15</v>
      </c>
      <c r="C121" s="44">
        <v>162</v>
      </c>
      <c r="D121" s="44">
        <v>245</v>
      </c>
      <c r="E121" s="44">
        <v>245</v>
      </c>
      <c r="F121" s="44">
        <v>273</v>
      </c>
      <c r="G121" s="44">
        <v>286</v>
      </c>
      <c r="H121" s="326">
        <v>281</v>
      </c>
      <c r="I121" s="326">
        <v>280</v>
      </c>
      <c r="J121" s="44">
        <v>280</v>
      </c>
      <c r="K121" s="338">
        <v>288</v>
      </c>
      <c r="L121" s="610">
        <v>280</v>
      </c>
      <c r="M121" s="610">
        <v>280</v>
      </c>
      <c r="N121" s="1155">
        <v>280</v>
      </c>
    </row>
    <row r="122" spans="1:14">
      <c r="A122" s="40" t="s">
        <v>35</v>
      </c>
      <c r="B122" s="45">
        <v>4</v>
      </c>
      <c r="C122" s="45">
        <v>9</v>
      </c>
      <c r="D122" s="44">
        <v>13</v>
      </c>
      <c r="E122" s="44">
        <v>22</v>
      </c>
      <c r="F122" s="44">
        <v>13</v>
      </c>
      <c r="G122" s="44">
        <v>13</v>
      </c>
      <c r="H122" s="326">
        <v>21</v>
      </c>
      <c r="I122" s="326">
        <v>21</v>
      </c>
      <c r="J122" s="44">
        <v>21</v>
      </c>
      <c r="K122" s="44">
        <v>21</v>
      </c>
      <c r="L122" s="610">
        <v>21</v>
      </c>
      <c r="M122" s="610">
        <v>21</v>
      </c>
      <c r="N122" s="633"/>
    </row>
    <row r="123" spans="1:14" ht="15">
      <c r="A123" s="39" t="s">
        <v>36</v>
      </c>
      <c r="B123" s="44">
        <v>211</v>
      </c>
      <c r="C123" s="44">
        <v>405</v>
      </c>
      <c r="D123" s="44">
        <v>637</v>
      </c>
      <c r="E123" s="44">
        <v>637</v>
      </c>
      <c r="F123" s="44">
        <v>525</v>
      </c>
      <c r="G123" s="44">
        <v>900</v>
      </c>
      <c r="H123" s="326">
        <v>900</v>
      </c>
      <c r="I123" s="326">
        <v>900</v>
      </c>
      <c r="J123" s="44">
        <v>907</v>
      </c>
      <c r="K123" s="44">
        <v>917</v>
      </c>
      <c r="L123" s="610">
        <v>921</v>
      </c>
      <c r="M123" s="1153">
        <v>921</v>
      </c>
      <c r="N123" s="1154">
        <v>921</v>
      </c>
    </row>
    <row r="124" spans="1:14" ht="15">
      <c r="A124" s="39" t="s">
        <v>1152</v>
      </c>
      <c r="B124" s="44" t="s">
        <v>1453</v>
      </c>
      <c r="C124" s="44" t="s">
        <v>1453</v>
      </c>
      <c r="D124" s="44">
        <v>1434</v>
      </c>
      <c r="E124" s="44">
        <v>1590</v>
      </c>
      <c r="F124" s="44">
        <v>1590</v>
      </c>
      <c r="G124" s="44">
        <v>1590</v>
      </c>
      <c r="H124" s="326">
        <v>1590</v>
      </c>
      <c r="I124" s="326">
        <v>2478</v>
      </c>
      <c r="J124" s="44" t="s">
        <v>1530</v>
      </c>
      <c r="K124" s="338"/>
      <c r="L124" s="333">
        <v>3212</v>
      </c>
      <c r="M124" s="1149">
        <v>3426.54</v>
      </c>
      <c r="N124" s="633"/>
    </row>
    <row r="125" spans="1:14" ht="15">
      <c r="A125" s="39" t="s">
        <v>6203</v>
      </c>
      <c r="B125" s="44"/>
      <c r="C125" s="44"/>
      <c r="D125" s="44"/>
      <c r="E125" s="44"/>
      <c r="F125" s="44"/>
      <c r="G125" s="44"/>
      <c r="H125" s="326"/>
      <c r="I125" s="326"/>
      <c r="J125" s="44"/>
      <c r="K125" s="338"/>
      <c r="L125" s="610" t="s">
        <v>1530</v>
      </c>
      <c r="M125" s="1149">
        <v>732</v>
      </c>
      <c r="N125" s="633" t="s">
        <v>1530</v>
      </c>
    </row>
    <row r="126" spans="1:14" ht="15">
      <c r="A126" s="39" t="s">
        <v>37</v>
      </c>
      <c r="B126" s="44">
        <v>18</v>
      </c>
      <c r="C126" s="44">
        <v>104</v>
      </c>
      <c r="D126" s="44">
        <v>120</v>
      </c>
      <c r="E126" s="44">
        <v>0</v>
      </c>
      <c r="F126" s="44">
        <v>0</v>
      </c>
      <c r="G126" s="44">
        <v>136</v>
      </c>
      <c r="H126" s="326">
        <v>200</v>
      </c>
      <c r="I126" s="326">
        <v>250</v>
      </c>
      <c r="J126" s="44">
        <v>262</v>
      </c>
      <c r="K126" s="338">
        <v>134</v>
      </c>
      <c r="L126" s="610">
        <v>124</v>
      </c>
      <c r="M126" s="1149">
        <v>261</v>
      </c>
      <c r="N126" s="1155">
        <v>134</v>
      </c>
    </row>
    <row r="127" spans="1:14" ht="15">
      <c r="A127" s="40" t="s">
        <v>38</v>
      </c>
      <c r="B127" s="45">
        <v>20</v>
      </c>
      <c r="C127" s="45">
        <v>116</v>
      </c>
      <c r="D127" s="44">
        <v>223</v>
      </c>
      <c r="E127" s="44">
        <v>301</v>
      </c>
      <c r="F127" s="44">
        <v>217</v>
      </c>
      <c r="G127" s="44">
        <v>301</v>
      </c>
      <c r="H127" s="326">
        <v>217</v>
      </c>
      <c r="I127" s="326">
        <v>217</v>
      </c>
      <c r="J127" s="44">
        <v>217</v>
      </c>
      <c r="K127" s="44">
        <v>550</v>
      </c>
      <c r="L127" s="610">
        <v>550</v>
      </c>
      <c r="M127" s="1149">
        <v>155</v>
      </c>
      <c r="N127" s="1155">
        <v>550</v>
      </c>
    </row>
    <row r="128" spans="1:14" ht="15">
      <c r="A128" s="39" t="s">
        <v>39</v>
      </c>
      <c r="B128" s="44">
        <v>52</v>
      </c>
      <c r="C128" s="44">
        <v>134</v>
      </c>
      <c r="D128" s="44">
        <v>210</v>
      </c>
      <c r="E128" s="44">
        <v>243</v>
      </c>
      <c r="F128" s="44">
        <v>267</v>
      </c>
      <c r="G128" s="44">
        <v>267</v>
      </c>
      <c r="H128" s="326">
        <v>267</v>
      </c>
      <c r="I128" s="326">
        <v>272</v>
      </c>
      <c r="J128" s="44">
        <v>288</v>
      </c>
      <c r="K128" s="338">
        <v>298</v>
      </c>
      <c r="L128" s="610">
        <v>298</v>
      </c>
      <c r="M128" s="1149">
        <v>289</v>
      </c>
      <c r="N128" s="1155">
        <v>289</v>
      </c>
    </row>
    <row r="129" spans="1:14" ht="15">
      <c r="A129" s="40" t="s">
        <v>40</v>
      </c>
      <c r="B129" s="45"/>
      <c r="C129" s="45">
        <v>249</v>
      </c>
      <c r="D129" s="44">
        <v>347</v>
      </c>
      <c r="E129" s="44">
        <v>366</v>
      </c>
      <c r="F129" s="44">
        <v>366</v>
      </c>
      <c r="G129" s="44">
        <v>382</v>
      </c>
      <c r="H129" s="326">
        <v>372</v>
      </c>
      <c r="I129" s="326">
        <v>454</v>
      </c>
      <c r="J129" s="44">
        <v>416</v>
      </c>
      <c r="K129" s="44">
        <v>458</v>
      </c>
      <c r="L129" s="610">
        <v>466</v>
      </c>
      <c r="M129" s="1149">
        <v>493</v>
      </c>
      <c r="N129" s="1155">
        <v>506</v>
      </c>
    </row>
    <row r="130" spans="1:14">
      <c r="A130" s="39" t="s">
        <v>41</v>
      </c>
      <c r="B130" s="44">
        <v>40</v>
      </c>
      <c r="C130" s="44">
        <v>145</v>
      </c>
      <c r="D130" s="44">
        <v>262</v>
      </c>
      <c r="E130" s="44">
        <v>321</v>
      </c>
      <c r="F130" s="44">
        <v>340</v>
      </c>
      <c r="G130" s="44">
        <v>470</v>
      </c>
      <c r="H130" s="326">
        <v>480</v>
      </c>
      <c r="I130" s="326">
        <v>480</v>
      </c>
      <c r="J130" s="44">
        <v>480</v>
      </c>
      <c r="K130" s="44">
        <v>480</v>
      </c>
      <c r="L130" s="237" t="s">
        <v>1530</v>
      </c>
      <c r="N130" s="633"/>
    </row>
    <row r="131" spans="1:14" ht="15">
      <c r="A131" s="40" t="s">
        <v>42</v>
      </c>
      <c r="B131" s="45"/>
      <c r="C131" s="45">
        <v>1330</v>
      </c>
      <c r="D131" s="44">
        <v>2014</v>
      </c>
      <c r="E131" s="44">
        <v>2507</v>
      </c>
      <c r="F131" s="44">
        <v>2559</v>
      </c>
      <c r="G131" s="44">
        <v>2572</v>
      </c>
      <c r="H131" s="326">
        <v>2602</v>
      </c>
      <c r="I131" s="326">
        <v>2001</v>
      </c>
      <c r="J131" s="44">
        <v>1900</v>
      </c>
      <c r="K131" s="337">
        <v>2041</v>
      </c>
      <c r="L131" s="333">
        <v>1720</v>
      </c>
      <c r="M131" s="1149">
        <v>2060</v>
      </c>
      <c r="N131" s="1155">
        <v>2097</v>
      </c>
    </row>
    <row r="132" spans="1:14" ht="15">
      <c r="A132" s="39" t="s">
        <v>43</v>
      </c>
      <c r="B132" s="44">
        <v>14</v>
      </c>
      <c r="C132" s="44">
        <v>56</v>
      </c>
      <c r="D132" s="44">
        <v>72</v>
      </c>
      <c r="E132" s="44">
        <v>80</v>
      </c>
      <c r="F132" s="44">
        <v>59</v>
      </c>
      <c r="G132" s="44">
        <v>65</v>
      </c>
      <c r="H132" s="326">
        <v>73</v>
      </c>
      <c r="I132" s="326">
        <v>103</v>
      </c>
      <c r="J132" s="44">
        <v>135</v>
      </c>
      <c r="K132" s="44">
        <v>181</v>
      </c>
      <c r="L132" s="610">
        <v>246</v>
      </c>
      <c r="M132" s="610">
        <v>246</v>
      </c>
      <c r="N132" s="1155">
        <v>246</v>
      </c>
    </row>
    <row r="133" spans="1:14" ht="15.75" thickBot="1">
      <c r="A133" s="41" t="s">
        <v>44</v>
      </c>
      <c r="B133" s="46">
        <v>3269</v>
      </c>
      <c r="C133" s="46">
        <v>7837</v>
      </c>
      <c r="D133" s="47">
        <v>12605</v>
      </c>
      <c r="E133" s="47">
        <v>12605</v>
      </c>
      <c r="F133" s="47">
        <v>13559</v>
      </c>
      <c r="G133" s="47">
        <v>13559</v>
      </c>
      <c r="H133" s="328">
        <v>14204</v>
      </c>
      <c r="I133" s="328">
        <v>7447</v>
      </c>
      <c r="J133" s="47">
        <v>7447</v>
      </c>
      <c r="K133" s="339">
        <v>4386</v>
      </c>
      <c r="L133" s="334">
        <v>8780</v>
      </c>
      <c r="M133" s="1158">
        <v>10812</v>
      </c>
      <c r="N133" s="1159">
        <v>15318</v>
      </c>
    </row>
    <row r="134" spans="1:14">
      <c r="A134" s="330"/>
      <c r="B134" s="187"/>
      <c r="C134" s="187"/>
      <c r="D134" s="187"/>
      <c r="E134" s="187"/>
      <c r="F134" s="187"/>
      <c r="J134" s="610"/>
    </row>
    <row r="135" spans="1:14">
      <c r="A135" s="306"/>
      <c r="B135" s="187"/>
      <c r="C135" s="187"/>
      <c r="D135" s="187"/>
      <c r="E135" s="187"/>
      <c r="F135" s="187"/>
      <c r="J135" s="610"/>
    </row>
    <row r="136" spans="1:14">
      <c r="A136" s="306" t="s">
        <v>1454</v>
      </c>
      <c r="B136" s="187"/>
      <c r="C136" s="187"/>
      <c r="D136" s="187"/>
      <c r="E136" s="187"/>
      <c r="F136" s="187"/>
      <c r="J136" s="610"/>
    </row>
    <row r="137" spans="1:14">
      <c r="A137" s="306"/>
      <c r="B137" s="187"/>
      <c r="C137" s="187"/>
      <c r="D137" s="187"/>
      <c r="E137" s="187"/>
      <c r="F137" s="187"/>
      <c r="J137" s="610"/>
    </row>
  </sheetData>
  <mergeCells count="5">
    <mergeCell ref="B1:C2"/>
    <mergeCell ref="A10:N10"/>
    <mergeCell ref="A52:N52"/>
    <mergeCell ref="A95:N95"/>
    <mergeCell ref="E1:F2"/>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7"/>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2.75"/>
  <cols>
    <col min="1" max="1" width="42.140625" style="543" customWidth="1"/>
    <col min="2" max="18" width="24.7109375" style="543" customWidth="1"/>
    <col min="19" max="20" width="24.85546875" style="543" customWidth="1"/>
    <col min="21" max="21" width="35.140625" style="543" bestFit="1" customWidth="1"/>
    <col min="22" max="25" width="24.85546875" style="543" customWidth="1"/>
    <col min="26" max="26" width="11.42578125" style="543"/>
    <col min="27" max="27" width="17.7109375" style="543" bestFit="1" customWidth="1"/>
    <col min="28" max="16384" width="11.42578125" style="543"/>
  </cols>
  <sheetData>
    <row r="1" spans="1:17" ht="15">
      <c r="A1" s="810"/>
      <c r="B1" s="801"/>
      <c r="C1" s="793"/>
      <c r="D1" s="793"/>
      <c r="E1" s="801"/>
      <c r="F1" s="801"/>
      <c r="G1" s="801"/>
      <c r="H1" s="801"/>
      <c r="I1" s="801"/>
      <c r="J1" s="801"/>
      <c r="K1" s="801"/>
      <c r="L1" s="801"/>
      <c r="M1" s="801"/>
      <c r="N1" s="801"/>
      <c r="O1" s="801"/>
      <c r="P1" s="801"/>
      <c r="Q1" s="801"/>
    </row>
    <row r="2" spans="1:17" ht="15">
      <c r="A2" s="810"/>
      <c r="B2" s="801"/>
      <c r="C2" s="801"/>
      <c r="D2" s="801"/>
      <c r="E2" s="801"/>
      <c r="F2" s="801"/>
      <c r="G2" s="801"/>
      <c r="H2" s="801"/>
      <c r="I2" s="801"/>
      <c r="J2" s="801"/>
      <c r="K2" s="801"/>
      <c r="L2" s="801"/>
      <c r="M2" s="801"/>
      <c r="N2" s="801"/>
      <c r="O2" s="801"/>
      <c r="P2" s="801"/>
      <c r="Q2" s="801"/>
    </row>
    <row r="3" spans="1:17" ht="15">
      <c r="A3" s="810"/>
      <c r="B3" s="801"/>
      <c r="C3" s="801"/>
      <c r="D3" s="801"/>
      <c r="E3" s="801"/>
      <c r="F3" s="801"/>
      <c r="G3" s="801"/>
      <c r="H3" s="801"/>
      <c r="I3" s="801"/>
      <c r="J3" s="801"/>
      <c r="K3" s="801"/>
      <c r="L3" s="801"/>
      <c r="M3" s="801"/>
      <c r="N3" s="801"/>
      <c r="O3" s="801"/>
      <c r="P3" s="801"/>
      <c r="Q3" s="801"/>
    </row>
    <row r="4" spans="1:17" ht="15">
      <c r="A4" s="810"/>
      <c r="B4" s="801"/>
      <c r="C4" s="801"/>
      <c r="D4" s="801"/>
      <c r="E4" s="801"/>
      <c r="F4" s="801"/>
      <c r="G4" s="801"/>
      <c r="H4" s="801"/>
      <c r="I4" s="801"/>
      <c r="J4" s="801"/>
      <c r="K4" s="801"/>
      <c r="L4" s="801"/>
      <c r="M4" s="801"/>
      <c r="N4" s="801"/>
      <c r="O4" s="801"/>
      <c r="P4" s="801"/>
      <c r="Q4" s="801"/>
    </row>
    <row r="5" spans="1:17" ht="15">
      <c r="A5" s="810"/>
      <c r="B5" s="801"/>
      <c r="C5" s="801"/>
      <c r="D5" s="801"/>
      <c r="E5" s="801"/>
      <c r="F5" s="801"/>
      <c r="G5" s="801"/>
      <c r="H5" s="801"/>
      <c r="I5" s="801"/>
      <c r="J5" s="801"/>
      <c r="K5" s="801"/>
      <c r="L5" s="801"/>
      <c r="M5" s="801"/>
      <c r="N5" s="801"/>
      <c r="O5" s="801"/>
      <c r="P5" s="801"/>
      <c r="Q5" s="801"/>
    </row>
    <row r="6" spans="1:17" ht="15">
      <c r="A6" s="810"/>
      <c r="B6" s="801"/>
      <c r="C6" s="801"/>
      <c r="D6" s="801"/>
      <c r="E6" s="801"/>
      <c r="F6" s="801"/>
      <c r="G6" s="801"/>
      <c r="H6" s="801"/>
      <c r="I6" s="801"/>
      <c r="J6" s="801"/>
      <c r="K6" s="801"/>
      <c r="L6" s="801"/>
      <c r="M6" s="801"/>
      <c r="N6" s="801"/>
      <c r="O6" s="801"/>
      <c r="P6" s="801"/>
      <c r="Q6" s="801"/>
    </row>
    <row r="7" spans="1:17" ht="36">
      <c r="A7" s="13" t="s">
        <v>34</v>
      </c>
      <c r="B7" s="793"/>
      <c r="C7" s="793"/>
      <c r="D7" s="793"/>
      <c r="E7" s="793"/>
      <c r="F7" s="793"/>
      <c r="G7" s="793"/>
      <c r="H7" s="801"/>
      <c r="I7" s="801"/>
      <c r="J7" s="801"/>
      <c r="K7" s="801"/>
      <c r="L7" s="801"/>
      <c r="M7" s="801"/>
      <c r="N7" s="801"/>
      <c r="O7" s="801"/>
      <c r="P7" s="801"/>
      <c r="Q7" s="801"/>
    </row>
    <row r="8" spans="1:17" ht="15">
      <c r="A8" s="810"/>
      <c r="B8" s="801"/>
      <c r="C8" s="801"/>
      <c r="D8" s="801"/>
      <c r="E8" s="801"/>
      <c r="F8" s="801"/>
      <c r="G8" s="801"/>
      <c r="H8" s="801"/>
      <c r="I8" s="801"/>
      <c r="J8" s="801"/>
      <c r="K8" s="801"/>
      <c r="L8" s="801"/>
      <c r="M8" s="801"/>
      <c r="N8" s="801"/>
      <c r="O8" s="801"/>
      <c r="P8" s="801"/>
      <c r="Q8" s="801"/>
    </row>
    <row r="9" spans="1:17" ht="31.5">
      <c r="A9" s="3" t="s">
        <v>2289</v>
      </c>
      <c r="B9" s="4">
        <v>2009</v>
      </c>
      <c r="C9" s="4">
        <v>2010</v>
      </c>
      <c r="D9" s="4">
        <v>2011</v>
      </c>
      <c r="E9" s="4" t="s">
        <v>1185</v>
      </c>
      <c r="F9" s="4">
        <v>2012</v>
      </c>
      <c r="G9" s="4" t="s">
        <v>2325</v>
      </c>
      <c r="H9" s="84" t="s">
        <v>2913</v>
      </c>
      <c r="I9" s="84" t="s">
        <v>3553</v>
      </c>
      <c r="J9" s="84" t="s">
        <v>4165</v>
      </c>
      <c r="K9" s="84" t="s">
        <v>4675</v>
      </c>
      <c r="L9" s="84" t="s">
        <v>5846</v>
      </c>
      <c r="M9" s="84" t="s">
        <v>6704</v>
      </c>
      <c r="N9" s="106" t="s">
        <v>6914</v>
      </c>
      <c r="O9" s="791"/>
      <c r="P9" s="801"/>
      <c r="Q9" s="801"/>
    </row>
    <row r="10" spans="1:17" ht="15">
      <c r="A10" s="6" t="s">
        <v>2285</v>
      </c>
      <c r="B10" s="965">
        <v>28775716.666666672</v>
      </c>
      <c r="C10" s="965">
        <v>37159687.500000007</v>
      </c>
      <c r="D10" s="965">
        <v>44768487.917599998</v>
      </c>
      <c r="E10" s="965">
        <v>20856652.885353427</v>
      </c>
      <c r="F10" s="965">
        <v>45556571.096009992</v>
      </c>
      <c r="G10" s="965">
        <v>21337196.693204772</v>
      </c>
      <c r="H10" s="795">
        <v>45966410.685303569</v>
      </c>
      <c r="I10" s="795">
        <v>18771762.755060401</v>
      </c>
      <c r="J10" s="795">
        <v>34116037.18133653</v>
      </c>
      <c r="K10" s="795">
        <v>33650683.200000003</v>
      </c>
      <c r="L10" s="795">
        <v>19269532.68</v>
      </c>
      <c r="M10" s="795">
        <v>43637481.719999999</v>
      </c>
      <c r="N10" s="795">
        <v>23315318.780000001</v>
      </c>
      <c r="O10" s="791"/>
      <c r="P10" s="801"/>
      <c r="Q10" s="801"/>
    </row>
    <row r="11" spans="1:17" ht="15">
      <c r="A11" s="6" t="s">
        <v>2296</v>
      </c>
      <c r="B11" s="966">
        <v>170847184.99333337</v>
      </c>
      <c r="C11" s="966">
        <v>220624496.62500003</v>
      </c>
      <c r="D11" s="966">
        <v>265799466.46437469</v>
      </c>
      <c r="E11" s="966">
        <v>119558677</v>
      </c>
      <c r="F11" s="966">
        <v>266146044</v>
      </c>
      <c r="G11" s="966">
        <v>125695292</v>
      </c>
      <c r="H11" s="967">
        <v>277554381</v>
      </c>
      <c r="I11" s="967">
        <v>114903837</v>
      </c>
      <c r="J11" s="967">
        <v>253062529</v>
      </c>
      <c r="K11" s="967">
        <v>280422360</v>
      </c>
      <c r="L11" s="967">
        <v>160579439</v>
      </c>
      <c r="M11" s="967">
        <v>363645681</v>
      </c>
      <c r="N11" s="967">
        <v>179348606</v>
      </c>
      <c r="O11" s="791"/>
      <c r="P11" s="801"/>
      <c r="Q11" s="801"/>
    </row>
    <row r="12" spans="1:17" ht="15">
      <c r="A12" s="6"/>
      <c r="B12" s="968"/>
      <c r="C12" s="968"/>
      <c r="D12" s="968"/>
      <c r="E12" s="968"/>
      <c r="F12" s="968"/>
      <c r="G12" s="968"/>
      <c r="H12" s="791"/>
      <c r="I12" s="791"/>
      <c r="J12" s="791"/>
      <c r="K12" s="2"/>
      <c r="L12" s="2"/>
      <c r="M12" s="791"/>
      <c r="N12" s="791"/>
      <c r="O12" s="791"/>
      <c r="P12" s="801"/>
      <c r="Q12" s="801"/>
    </row>
    <row r="13" spans="1:17" ht="15">
      <c r="A13" s="6"/>
      <c r="B13" s="801"/>
      <c r="C13" s="801"/>
      <c r="D13" s="801"/>
      <c r="E13" s="801"/>
      <c r="F13" s="801"/>
      <c r="G13" s="801"/>
      <c r="H13" s="791"/>
      <c r="I13" s="791"/>
      <c r="J13" s="791"/>
      <c r="K13" s="2"/>
      <c r="L13" s="2"/>
      <c r="M13" s="791"/>
      <c r="N13" s="791"/>
      <c r="O13" s="791"/>
      <c r="P13" s="801"/>
      <c r="Q13" s="801"/>
    </row>
    <row r="14" spans="1:17" ht="15.75">
      <c r="A14" s="3" t="s">
        <v>53</v>
      </c>
      <c r="B14" s="4">
        <v>2009</v>
      </c>
      <c r="C14" s="4">
        <v>2010</v>
      </c>
      <c r="D14" s="4">
        <v>2011</v>
      </c>
      <c r="E14" s="4" t="s">
        <v>1185</v>
      </c>
      <c r="F14" s="4">
        <v>2012</v>
      </c>
      <c r="G14" s="4" t="s">
        <v>2325</v>
      </c>
      <c r="H14" s="84" t="s">
        <v>2913</v>
      </c>
      <c r="I14" s="84" t="s">
        <v>3553</v>
      </c>
      <c r="J14" s="84" t="s">
        <v>4165</v>
      </c>
      <c r="K14" s="84" t="s">
        <v>4675</v>
      </c>
      <c r="L14" s="84" t="s">
        <v>5846</v>
      </c>
      <c r="M14" s="84" t="s">
        <v>6704</v>
      </c>
      <c r="N14" s="106" t="s">
        <v>6914</v>
      </c>
      <c r="O14" s="791"/>
      <c r="P14" s="801"/>
      <c r="Q14" s="801"/>
    </row>
    <row r="15" spans="1:17" ht="15">
      <c r="A15" s="18" t="s">
        <v>54</v>
      </c>
      <c r="B15" s="802">
        <v>300</v>
      </c>
      <c r="C15" s="802">
        <v>300</v>
      </c>
      <c r="D15" s="802">
        <v>428</v>
      </c>
      <c r="E15" s="802">
        <v>425</v>
      </c>
      <c r="F15" s="802">
        <v>440</v>
      </c>
      <c r="G15" s="802">
        <v>439</v>
      </c>
      <c r="H15" s="802">
        <v>422</v>
      </c>
      <c r="I15" s="802">
        <v>430</v>
      </c>
      <c r="J15" s="802">
        <v>430</v>
      </c>
      <c r="K15" s="52">
        <v>434</v>
      </c>
      <c r="L15" s="52">
        <v>425</v>
      </c>
      <c r="M15" s="804">
        <v>425</v>
      </c>
      <c r="N15" s="804">
        <v>425</v>
      </c>
      <c r="O15" s="791"/>
      <c r="P15" s="801"/>
      <c r="Q15" s="801"/>
    </row>
    <row r="16" spans="1:17" ht="15">
      <c r="A16" s="18" t="s">
        <v>90</v>
      </c>
      <c r="B16" s="802">
        <v>15</v>
      </c>
      <c r="C16" s="802">
        <v>162</v>
      </c>
      <c r="D16" s="802">
        <v>245</v>
      </c>
      <c r="E16" s="802">
        <v>245</v>
      </c>
      <c r="F16" s="802">
        <v>273</v>
      </c>
      <c r="G16" s="802">
        <v>286</v>
      </c>
      <c r="H16" s="802">
        <v>281</v>
      </c>
      <c r="I16" s="802">
        <v>280</v>
      </c>
      <c r="J16" s="802">
        <v>280</v>
      </c>
      <c r="K16" s="52">
        <v>288</v>
      </c>
      <c r="L16" s="52">
        <v>280</v>
      </c>
      <c r="M16" s="804">
        <v>280</v>
      </c>
      <c r="N16" s="804">
        <v>280</v>
      </c>
      <c r="O16" s="791"/>
      <c r="P16" s="801"/>
      <c r="Q16" s="801"/>
    </row>
    <row r="17" spans="1:17" ht="15">
      <c r="A17" s="18" t="s">
        <v>1457</v>
      </c>
      <c r="B17" s="842">
        <v>0</v>
      </c>
      <c r="C17" s="842">
        <v>0</v>
      </c>
      <c r="D17" s="842">
        <v>0</v>
      </c>
      <c r="E17" s="802">
        <v>0</v>
      </c>
      <c r="F17" s="802">
        <v>0</v>
      </c>
      <c r="G17" s="802">
        <v>0</v>
      </c>
      <c r="H17" s="802">
        <v>0</v>
      </c>
      <c r="I17" s="802">
        <v>0</v>
      </c>
      <c r="J17" s="802" t="s">
        <v>1530</v>
      </c>
      <c r="K17" s="52">
        <v>0</v>
      </c>
      <c r="L17" s="52">
        <v>0</v>
      </c>
      <c r="M17" s="804">
        <v>0</v>
      </c>
      <c r="N17" s="804">
        <v>1</v>
      </c>
      <c r="O17" s="791"/>
      <c r="P17" s="801"/>
      <c r="Q17" s="801"/>
    </row>
    <row r="18" spans="1:17" ht="15">
      <c r="A18" s="18" t="s">
        <v>91</v>
      </c>
      <c r="B18" s="802">
        <v>400</v>
      </c>
      <c r="C18" s="802">
        <v>430</v>
      </c>
      <c r="D18" s="802">
        <v>428</v>
      </c>
      <c r="E18" s="802">
        <v>428</v>
      </c>
      <c r="F18" s="802">
        <v>440</v>
      </c>
      <c r="G18" s="802">
        <v>425</v>
      </c>
      <c r="H18" s="802">
        <v>422</v>
      </c>
      <c r="I18" s="802">
        <v>430</v>
      </c>
      <c r="J18" s="802">
        <v>430</v>
      </c>
      <c r="K18" s="52">
        <v>434</v>
      </c>
      <c r="L18" s="52">
        <v>425</v>
      </c>
      <c r="M18" s="804">
        <v>425</v>
      </c>
      <c r="N18" s="804">
        <v>425</v>
      </c>
      <c r="O18" s="791"/>
      <c r="P18" s="801"/>
      <c r="Q18" s="801"/>
    </row>
    <row r="19" spans="1:17" ht="15">
      <c r="A19" s="6"/>
      <c r="B19" s="801"/>
      <c r="C19" s="801"/>
      <c r="D19" s="801"/>
      <c r="E19" s="801"/>
      <c r="F19" s="801"/>
      <c r="G19" s="801"/>
      <c r="H19" s="791"/>
      <c r="I19" s="791"/>
      <c r="J19" s="791"/>
      <c r="K19" s="2"/>
      <c r="L19" s="2"/>
      <c r="M19" s="791"/>
      <c r="N19" s="791"/>
      <c r="O19" s="791"/>
      <c r="P19" s="801"/>
      <c r="Q19" s="801"/>
    </row>
    <row r="20" spans="1:17" ht="15">
      <c r="A20" s="6"/>
      <c r="B20" s="801"/>
      <c r="C20" s="801"/>
      <c r="D20" s="801"/>
      <c r="E20" s="801"/>
      <c r="F20" s="801"/>
      <c r="G20" s="801"/>
      <c r="H20" s="791"/>
      <c r="I20" s="791"/>
      <c r="J20" s="791"/>
      <c r="K20" s="2"/>
      <c r="L20" s="2"/>
      <c r="M20" s="791"/>
      <c r="N20" s="791"/>
      <c r="O20" s="791"/>
      <c r="P20" s="801"/>
      <c r="Q20" s="801"/>
    </row>
    <row r="21" spans="1:17" ht="15.75">
      <c r="A21" s="3" t="s">
        <v>2290</v>
      </c>
      <c r="B21" s="4">
        <v>2009</v>
      </c>
      <c r="C21" s="4">
        <v>2010</v>
      </c>
      <c r="D21" s="4">
        <v>2011</v>
      </c>
      <c r="E21" s="4" t="s">
        <v>1185</v>
      </c>
      <c r="F21" s="4">
        <v>2012</v>
      </c>
      <c r="G21" s="4" t="s">
        <v>2325</v>
      </c>
      <c r="H21" s="84" t="s">
        <v>2913</v>
      </c>
      <c r="I21" s="84" t="s">
        <v>3553</v>
      </c>
      <c r="J21" s="84" t="s">
        <v>4165</v>
      </c>
      <c r="K21" s="84" t="s">
        <v>4675</v>
      </c>
      <c r="L21" s="84" t="s">
        <v>5846</v>
      </c>
      <c r="M21" s="84" t="s">
        <v>6704</v>
      </c>
      <c r="N21" s="106" t="s">
        <v>6914</v>
      </c>
      <c r="O21" s="791"/>
      <c r="P21" s="801"/>
      <c r="Q21" s="801"/>
    </row>
    <row r="22" spans="1:17" ht="15">
      <c r="A22" s="6" t="s">
        <v>2285</v>
      </c>
      <c r="B22" s="965">
        <v>164432666.66666669</v>
      </c>
      <c r="C22" s="965">
        <v>157498746.51203334</v>
      </c>
      <c r="D22" s="965">
        <v>185476279.708</v>
      </c>
      <c r="E22" s="965">
        <v>76869888.877259091</v>
      </c>
      <c r="F22" s="965">
        <v>190044657.40572739</v>
      </c>
      <c r="G22" s="965" t="s">
        <v>2908</v>
      </c>
      <c r="H22" s="795">
        <v>181375731.14173099</v>
      </c>
      <c r="I22" s="791" t="s">
        <v>2908</v>
      </c>
      <c r="J22" s="795">
        <v>145884272.75300971</v>
      </c>
      <c r="K22" s="795">
        <v>147780045.59999999</v>
      </c>
      <c r="L22" s="791" t="s">
        <v>2908</v>
      </c>
      <c r="M22" s="795">
        <v>165044289.72</v>
      </c>
      <c r="N22" s="791" t="s">
        <v>2908</v>
      </c>
      <c r="O22" s="791"/>
      <c r="P22" s="801"/>
      <c r="Q22" s="801"/>
    </row>
    <row r="23" spans="1:17" ht="15">
      <c r="A23" s="6" t="s">
        <v>2296</v>
      </c>
      <c r="B23" s="966">
        <v>976269628.53333342</v>
      </c>
      <c r="C23" s="966">
        <v>935101557.79124439</v>
      </c>
      <c r="D23" s="966">
        <v>1101209767.8823376</v>
      </c>
      <c r="E23" s="966">
        <v>440648951</v>
      </c>
      <c r="F23" s="966">
        <v>1110259893.03</v>
      </c>
      <c r="G23" s="966" t="s">
        <v>2908</v>
      </c>
      <c r="H23" s="967">
        <v>1095182939.78</v>
      </c>
      <c r="I23" s="791" t="s">
        <v>2908</v>
      </c>
      <c r="J23" s="967">
        <v>1082125770</v>
      </c>
      <c r="K23" s="967">
        <v>1231500380</v>
      </c>
      <c r="L23" s="791" t="s">
        <v>2908</v>
      </c>
      <c r="M23" s="967">
        <v>1375369081</v>
      </c>
      <c r="N23" s="791" t="s">
        <v>2908</v>
      </c>
      <c r="O23" s="791"/>
      <c r="P23" s="801"/>
      <c r="Q23" s="801"/>
    </row>
    <row r="24" spans="1:17" ht="15">
      <c r="A24" s="6"/>
      <c r="B24" s="801"/>
      <c r="C24" s="801"/>
      <c r="D24" s="801"/>
      <c r="E24" s="801"/>
      <c r="F24" s="801"/>
      <c r="G24" s="801"/>
      <c r="H24" s="791"/>
      <c r="I24" s="791"/>
      <c r="J24" s="791"/>
      <c r="K24" s="2"/>
      <c r="L24" s="2"/>
      <c r="M24" s="791"/>
      <c r="N24" s="791"/>
      <c r="O24" s="791"/>
      <c r="P24" s="801"/>
      <c r="Q24" s="801"/>
    </row>
    <row r="25" spans="1:17" ht="15.75">
      <c r="A25" s="3" t="s">
        <v>59</v>
      </c>
      <c r="B25" s="4">
        <v>2009</v>
      </c>
      <c r="C25" s="4">
        <v>2010</v>
      </c>
      <c r="D25" s="4">
        <v>2011</v>
      </c>
      <c r="E25" s="4" t="s">
        <v>1185</v>
      </c>
      <c r="F25" s="4">
        <v>2012</v>
      </c>
      <c r="G25" s="4" t="s">
        <v>2325</v>
      </c>
      <c r="H25" s="84" t="s">
        <v>2913</v>
      </c>
      <c r="I25" s="84" t="s">
        <v>3553</v>
      </c>
      <c r="J25" s="84" t="s">
        <v>4165</v>
      </c>
      <c r="K25" s="84" t="s">
        <v>4675</v>
      </c>
      <c r="L25" s="84" t="s">
        <v>5846</v>
      </c>
      <c r="M25" s="84" t="s">
        <v>6704</v>
      </c>
      <c r="N25" s="106" t="s">
        <v>6914</v>
      </c>
      <c r="O25" s="791"/>
      <c r="P25" s="801"/>
      <c r="Q25" s="801"/>
    </row>
    <row r="26" spans="1:17" ht="15">
      <c r="A26" s="6"/>
      <c r="B26" s="802">
        <v>12687870</v>
      </c>
      <c r="C26" s="802">
        <v>11006687</v>
      </c>
      <c r="D26" s="802">
        <v>11652254</v>
      </c>
      <c r="E26" s="802">
        <v>4888018</v>
      </c>
      <c r="F26" s="802">
        <v>12124177</v>
      </c>
      <c r="G26" s="801" t="s">
        <v>2908</v>
      </c>
      <c r="H26" s="802">
        <v>11802813</v>
      </c>
      <c r="I26" s="791" t="s">
        <v>2908</v>
      </c>
      <c r="J26" s="802">
        <v>11085312</v>
      </c>
      <c r="K26" s="52">
        <v>12038751</v>
      </c>
      <c r="L26" s="791" t="s">
        <v>2908</v>
      </c>
      <c r="M26" s="804">
        <v>13127270</v>
      </c>
      <c r="N26" s="804">
        <v>5829257</v>
      </c>
      <c r="O26" s="791"/>
      <c r="P26" s="801"/>
      <c r="Q26" s="801"/>
    </row>
    <row r="27" spans="1:17" ht="15">
      <c r="A27" s="6"/>
      <c r="B27" s="801"/>
      <c r="C27" s="801"/>
      <c r="D27" s="801"/>
      <c r="E27" s="801"/>
      <c r="F27" s="801"/>
      <c r="G27" s="801"/>
      <c r="H27" s="791"/>
      <c r="I27" s="791"/>
      <c r="J27" s="791"/>
      <c r="K27" s="2"/>
      <c r="L27" s="791"/>
      <c r="M27" s="791"/>
      <c r="N27" s="791"/>
      <c r="O27" s="791"/>
      <c r="P27" s="801"/>
      <c r="Q27" s="801"/>
    </row>
    <row r="28" spans="1:17" ht="15">
      <c r="A28" s="6"/>
      <c r="B28" s="801"/>
      <c r="C28" s="801"/>
      <c r="D28" s="801"/>
      <c r="E28" s="801"/>
      <c r="F28" s="801"/>
      <c r="G28" s="801"/>
      <c r="H28" s="791"/>
      <c r="I28" s="791"/>
      <c r="J28" s="791"/>
      <c r="K28" s="2"/>
      <c r="L28" s="2"/>
      <c r="M28" s="791"/>
      <c r="N28" s="791"/>
      <c r="O28" s="791"/>
      <c r="P28" s="801"/>
      <c r="Q28" s="801"/>
    </row>
    <row r="29" spans="1:17" ht="15.75">
      <c r="A29" s="3" t="s">
        <v>60</v>
      </c>
      <c r="B29" s="4">
        <v>2009</v>
      </c>
      <c r="C29" s="4">
        <v>2010</v>
      </c>
      <c r="D29" s="4">
        <v>2011</v>
      </c>
      <c r="E29" s="4" t="s">
        <v>1185</v>
      </c>
      <c r="F29" s="4">
        <v>2012</v>
      </c>
      <c r="G29" s="4" t="s">
        <v>2325</v>
      </c>
      <c r="H29" s="84" t="s">
        <v>2913</v>
      </c>
      <c r="I29" s="84" t="s">
        <v>3553</v>
      </c>
      <c r="J29" s="84" t="s">
        <v>4165</v>
      </c>
      <c r="K29" s="84" t="s">
        <v>4675</v>
      </c>
      <c r="L29" s="84" t="s">
        <v>5846</v>
      </c>
      <c r="M29" s="84" t="s">
        <v>6704</v>
      </c>
      <c r="N29" s="106" t="s">
        <v>6914</v>
      </c>
      <c r="O29" s="791"/>
      <c r="P29" s="801"/>
      <c r="Q29" s="801"/>
    </row>
    <row r="30" spans="1:17" ht="15.75">
      <c r="A30" s="7" t="s">
        <v>2284</v>
      </c>
      <c r="B30" s="136"/>
      <c r="C30" s="136"/>
      <c r="D30" s="136"/>
      <c r="E30" s="136"/>
      <c r="F30" s="137">
        <v>5051275</v>
      </c>
      <c r="G30" s="136">
        <v>0</v>
      </c>
      <c r="H30" s="137">
        <v>5109056</v>
      </c>
      <c r="I30" s="136">
        <v>0</v>
      </c>
      <c r="J30" s="137">
        <v>5165802</v>
      </c>
      <c r="K30" s="10">
        <v>5084000</v>
      </c>
      <c r="L30" s="136">
        <v>0</v>
      </c>
      <c r="M30" s="112">
        <v>5196000</v>
      </c>
      <c r="N30" s="136">
        <v>0</v>
      </c>
      <c r="O30" s="89"/>
      <c r="P30" s="2"/>
      <c r="Q30" s="2"/>
    </row>
    <row r="31" spans="1:17" ht="15">
      <c r="A31" s="6" t="s">
        <v>61</v>
      </c>
      <c r="B31" s="842">
        <v>0</v>
      </c>
      <c r="C31" s="805">
        <v>0.49</v>
      </c>
      <c r="D31" s="805">
        <v>0.49</v>
      </c>
      <c r="E31" s="805">
        <v>0.49</v>
      </c>
      <c r="F31" s="805">
        <v>0.51400000000000001</v>
      </c>
      <c r="G31" s="801" t="s">
        <v>2908</v>
      </c>
      <c r="H31" s="805">
        <v>0.51400000000000001</v>
      </c>
      <c r="I31" s="791" t="s">
        <v>2908</v>
      </c>
      <c r="J31" s="806">
        <v>0.51500000000000001</v>
      </c>
      <c r="K31" s="53">
        <v>0.49199999999999999</v>
      </c>
      <c r="L31" s="791" t="s">
        <v>2908</v>
      </c>
      <c r="M31" s="806">
        <v>0.49299999999999999</v>
      </c>
      <c r="N31" s="791" t="s">
        <v>2908</v>
      </c>
      <c r="O31" s="791"/>
      <c r="P31" s="801"/>
      <c r="Q31" s="801"/>
    </row>
    <row r="32" spans="1:17" ht="15">
      <c r="A32" s="6" t="s">
        <v>62</v>
      </c>
      <c r="B32" s="842">
        <v>0</v>
      </c>
      <c r="C32" s="805">
        <v>0.51</v>
      </c>
      <c r="D32" s="805">
        <v>0.51</v>
      </c>
      <c r="E32" s="805">
        <v>0.51</v>
      </c>
      <c r="F32" s="805">
        <v>0.48599999999999999</v>
      </c>
      <c r="G32" s="801" t="s">
        <v>2908</v>
      </c>
      <c r="H32" s="805">
        <v>0.48599999999999999</v>
      </c>
      <c r="I32" s="791" t="s">
        <v>2908</v>
      </c>
      <c r="J32" s="806">
        <v>0.48499999999999999</v>
      </c>
      <c r="K32" s="53">
        <v>0.50800000000000001</v>
      </c>
      <c r="L32" s="791" t="s">
        <v>2908</v>
      </c>
      <c r="M32" s="806">
        <v>0.50700000000000001</v>
      </c>
      <c r="N32" s="791" t="s">
        <v>2908</v>
      </c>
      <c r="O32" s="791"/>
      <c r="P32" s="801"/>
      <c r="Q32" s="801"/>
    </row>
    <row r="33" spans="1:25" ht="15">
      <c r="A33" s="6" t="s">
        <v>92</v>
      </c>
      <c r="B33" s="842">
        <v>0</v>
      </c>
      <c r="C33" s="805">
        <v>2.5000000000000001E-2</v>
      </c>
      <c r="D33" s="805">
        <v>0.03</v>
      </c>
      <c r="E33" s="805">
        <v>0.03</v>
      </c>
      <c r="F33" s="805">
        <v>0.14800000000000002</v>
      </c>
      <c r="G33" s="801" t="s">
        <v>2908</v>
      </c>
      <c r="H33" s="805">
        <v>0.14799999999999999</v>
      </c>
      <c r="I33" s="791" t="s">
        <v>2908</v>
      </c>
      <c r="J33" s="806">
        <v>2.9000000000000001E-2</v>
      </c>
      <c r="K33" s="53">
        <v>4.5999999999999999E-2</v>
      </c>
      <c r="L33" s="791" t="s">
        <v>2908</v>
      </c>
      <c r="M33" s="806">
        <v>2.1000000000000001E-2</v>
      </c>
      <c r="N33" s="791" t="s">
        <v>2908</v>
      </c>
      <c r="O33" s="791"/>
      <c r="P33" s="801"/>
      <c r="Q33" s="801"/>
    </row>
    <row r="34" spans="1:25" ht="15">
      <c r="A34" s="6" t="s">
        <v>93</v>
      </c>
      <c r="B34" s="842">
        <v>0</v>
      </c>
      <c r="C34" s="805">
        <v>9.6999999999999989E-2</v>
      </c>
      <c r="D34" s="805">
        <v>0.14000000000000001</v>
      </c>
      <c r="E34" s="805">
        <v>0.14000000000000001</v>
      </c>
      <c r="F34" s="805">
        <v>0.129</v>
      </c>
      <c r="G34" s="801" t="s">
        <v>2908</v>
      </c>
      <c r="H34" s="805">
        <v>0.129</v>
      </c>
      <c r="I34" s="791" t="s">
        <v>2908</v>
      </c>
      <c r="J34" s="806">
        <v>0.127</v>
      </c>
      <c r="K34" s="53">
        <v>9.5000000000000001E-2</v>
      </c>
      <c r="L34" s="791" t="s">
        <v>2908</v>
      </c>
      <c r="M34" s="806">
        <v>8.8999999999999996E-2</v>
      </c>
      <c r="N34" s="791" t="s">
        <v>2908</v>
      </c>
      <c r="O34" s="791"/>
      <c r="P34" s="801"/>
      <c r="Q34" s="801"/>
    </row>
    <row r="35" spans="1:25" ht="15">
      <c r="A35" s="6" t="s">
        <v>63</v>
      </c>
      <c r="B35" s="842">
        <v>0</v>
      </c>
      <c r="C35" s="805">
        <v>0.312</v>
      </c>
      <c r="D35" s="805">
        <v>0.38</v>
      </c>
      <c r="E35" s="805">
        <v>0.38</v>
      </c>
      <c r="F35" s="805">
        <v>0.34600000000000003</v>
      </c>
      <c r="G35" s="801" t="s">
        <v>2908</v>
      </c>
      <c r="H35" s="805">
        <v>0.34699999999999998</v>
      </c>
      <c r="I35" s="791" t="s">
        <v>2908</v>
      </c>
      <c r="J35" s="806">
        <v>0.35899999999999999</v>
      </c>
      <c r="K35" s="53">
        <v>0.32900000000000001</v>
      </c>
      <c r="L35" s="791" t="s">
        <v>2908</v>
      </c>
      <c r="M35" s="806">
        <v>0.32400000000000001</v>
      </c>
      <c r="N35" s="791" t="s">
        <v>2908</v>
      </c>
      <c r="O35" s="791"/>
      <c r="P35" s="801"/>
      <c r="Q35" s="801"/>
    </row>
    <row r="36" spans="1:25" ht="15">
      <c r="A36" s="6" t="s">
        <v>64</v>
      </c>
      <c r="B36" s="842">
        <v>0</v>
      </c>
      <c r="C36" s="805">
        <v>0.26899999999999996</v>
      </c>
      <c r="D36" s="805">
        <v>0.24</v>
      </c>
      <c r="E36" s="805">
        <v>0.24</v>
      </c>
      <c r="F36" s="805">
        <v>0.185</v>
      </c>
      <c r="G36" s="801" t="s">
        <v>2908</v>
      </c>
      <c r="H36" s="805">
        <v>0.185</v>
      </c>
      <c r="I36" s="791" t="s">
        <v>2908</v>
      </c>
      <c r="J36" s="806">
        <v>0.23899999999999999</v>
      </c>
      <c r="K36" s="53">
        <v>0.26200000000000001</v>
      </c>
      <c r="L36" s="791" t="s">
        <v>2908</v>
      </c>
      <c r="M36" s="806">
        <v>0.26</v>
      </c>
      <c r="N36" s="791" t="s">
        <v>2908</v>
      </c>
      <c r="O36" s="791"/>
      <c r="P36" s="801"/>
      <c r="Q36" s="801"/>
    </row>
    <row r="37" spans="1:25" ht="15">
      <c r="A37" s="6" t="s">
        <v>703</v>
      </c>
      <c r="B37" s="842">
        <v>0</v>
      </c>
      <c r="C37" s="805">
        <v>0.29699999999999999</v>
      </c>
      <c r="D37" s="805">
        <v>0.21</v>
      </c>
      <c r="E37" s="805">
        <v>0.21</v>
      </c>
      <c r="F37" s="805">
        <v>0.191</v>
      </c>
      <c r="G37" s="801" t="s">
        <v>2908</v>
      </c>
      <c r="H37" s="805">
        <v>0.191</v>
      </c>
      <c r="I37" s="791" t="s">
        <v>2908</v>
      </c>
      <c r="J37" s="806">
        <v>0.245</v>
      </c>
      <c r="K37" s="53">
        <v>0.29399999999999998</v>
      </c>
      <c r="L37" s="791" t="s">
        <v>2908</v>
      </c>
      <c r="M37" s="806">
        <v>0.30599999999999999</v>
      </c>
      <c r="N37" s="791" t="s">
        <v>2908</v>
      </c>
      <c r="O37" s="791"/>
      <c r="P37" s="801"/>
      <c r="Q37" s="801"/>
    </row>
    <row r="38" spans="1:25" ht="15">
      <c r="A38" s="6"/>
      <c r="B38" s="801"/>
      <c r="C38" s="801"/>
      <c r="D38" s="801"/>
      <c r="E38" s="801"/>
      <c r="F38" s="801"/>
      <c r="G38" s="801"/>
      <c r="H38" s="791"/>
      <c r="I38" s="791"/>
      <c r="J38" s="791"/>
      <c r="K38" s="2"/>
      <c r="L38" s="2"/>
      <c r="M38" s="791"/>
      <c r="N38" s="791"/>
      <c r="O38" s="791"/>
      <c r="P38" s="801"/>
      <c r="Q38" s="801"/>
    </row>
    <row r="39" spans="1:25" ht="31.5">
      <c r="A39" s="3" t="s">
        <v>67</v>
      </c>
      <c r="B39" s="4">
        <v>2009</v>
      </c>
      <c r="C39" s="4">
        <v>2010</v>
      </c>
      <c r="D39" s="4">
        <v>2011</v>
      </c>
      <c r="E39" s="4" t="s">
        <v>1185</v>
      </c>
      <c r="F39" s="4">
        <v>2012</v>
      </c>
      <c r="G39" s="4" t="s">
        <v>2325</v>
      </c>
      <c r="H39" s="84" t="s">
        <v>2913</v>
      </c>
      <c r="I39" s="84" t="s">
        <v>3553</v>
      </c>
      <c r="J39" s="84" t="s">
        <v>4165</v>
      </c>
      <c r="K39" s="84" t="s">
        <v>4675</v>
      </c>
      <c r="L39" s="84" t="s">
        <v>5846</v>
      </c>
      <c r="M39" s="84" t="s">
        <v>6704</v>
      </c>
      <c r="N39" s="106" t="s">
        <v>6914</v>
      </c>
      <c r="O39" s="791"/>
      <c r="P39" s="801"/>
      <c r="Q39" s="801"/>
    </row>
    <row r="40" spans="1:25" ht="15">
      <c r="A40" s="6"/>
      <c r="B40" s="842">
        <v>0</v>
      </c>
      <c r="C40" s="969" t="s">
        <v>113</v>
      </c>
      <c r="D40" s="969" t="s">
        <v>725</v>
      </c>
      <c r="E40" s="969" t="s">
        <v>725</v>
      </c>
      <c r="F40" s="970" t="s">
        <v>121</v>
      </c>
      <c r="G40" s="801" t="s">
        <v>2908</v>
      </c>
      <c r="H40" s="834" t="s">
        <v>121</v>
      </c>
      <c r="I40" s="791" t="s">
        <v>2908</v>
      </c>
      <c r="J40" s="2" t="s">
        <v>121</v>
      </c>
      <c r="K40" s="2" t="s">
        <v>121</v>
      </c>
      <c r="L40" s="791" t="s">
        <v>2908</v>
      </c>
      <c r="M40" s="791" t="s">
        <v>121</v>
      </c>
      <c r="N40" s="791" t="s">
        <v>2908</v>
      </c>
      <c r="O40" s="801"/>
      <c r="P40" s="801"/>
      <c r="Q40" s="801"/>
    </row>
    <row r="41" spans="1:25" ht="15">
      <c r="A41" s="6"/>
      <c r="B41" s="801"/>
      <c r="C41" s="801"/>
      <c r="D41" s="801"/>
      <c r="E41" s="801"/>
      <c r="F41" s="801"/>
      <c r="G41" s="801"/>
      <c r="H41" s="791"/>
      <c r="I41" s="791"/>
      <c r="J41" s="791"/>
      <c r="K41" s="2"/>
      <c r="L41" s="2"/>
      <c r="M41" s="791"/>
      <c r="N41" s="791"/>
      <c r="O41" s="801"/>
      <c r="P41" s="801"/>
      <c r="Q41" s="801"/>
    </row>
    <row r="42" spans="1:25" ht="15">
      <c r="A42" s="6"/>
      <c r="B42" s="801"/>
      <c r="C42" s="801"/>
      <c r="D42" s="801"/>
      <c r="E42" s="801"/>
      <c r="F42" s="801"/>
      <c r="G42" s="801"/>
      <c r="H42" s="791"/>
      <c r="I42" s="791"/>
      <c r="J42" s="791"/>
      <c r="K42" s="2"/>
      <c r="L42" s="2"/>
      <c r="M42" s="791"/>
      <c r="N42" s="791"/>
      <c r="O42" s="801"/>
      <c r="P42" s="801"/>
      <c r="Q42" s="801"/>
    </row>
    <row r="43" spans="1:25" ht="15.75">
      <c r="A43" s="3" t="s">
        <v>94</v>
      </c>
      <c r="B43" s="4">
        <v>2009</v>
      </c>
      <c r="C43" s="4">
        <v>2010</v>
      </c>
      <c r="D43" s="4">
        <v>2011</v>
      </c>
      <c r="E43" s="4" t="s">
        <v>1185</v>
      </c>
      <c r="F43" s="4">
        <v>2012</v>
      </c>
      <c r="G43" s="4" t="s">
        <v>2325</v>
      </c>
      <c r="H43" s="84" t="s">
        <v>2913</v>
      </c>
      <c r="I43" s="84" t="s">
        <v>3553</v>
      </c>
      <c r="J43" s="84" t="s">
        <v>4165</v>
      </c>
      <c r="K43" s="84" t="s">
        <v>4675</v>
      </c>
      <c r="L43" s="84" t="s">
        <v>5846</v>
      </c>
      <c r="M43" s="84" t="s">
        <v>6704</v>
      </c>
      <c r="N43" s="106" t="s">
        <v>6914</v>
      </c>
      <c r="O43" s="801"/>
      <c r="P43" s="801"/>
      <c r="Q43" s="801"/>
    </row>
    <row r="44" spans="1:25" ht="30">
      <c r="A44" s="6" t="s">
        <v>66</v>
      </c>
      <c r="B44" s="842">
        <v>0</v>
      </c>
      <c r="C44" s="805">
        <v>7.4999999999999997E-3</v>
      </c>
      <c r="D44" s="805">
        <v>9.1999999999999998E-3</v>
      </c>
      <c r="E44" s="805">
        <v>9.1999999999999998E-3</v>
      </c>
      <c r="F44" s="805">
        <v>0.01</v>
      </c>
      <c r="G44" s="801" t="s">
        <v>2908</v>
      </c>
      <c r="H44" s="805">
        <v>8.0000000000000002E-3</v>
      </c>
      <c r="I44" s="791" t="s">
        <v>2908</v>
      </c>
      <c r="J44" s="805">
        <v>8.3999999999999995E-3</v>
      </c>
      <c r="K44" s="97">
        <v>7.0000000000000001E-3</v>
      </c>
      <c r="L44" s="791" t="s">
        <v>2908</v>
      </c>
      <c r="M44" s="97">
        <v>7.0000000000000001E-3</v>
      </c>
      <c r="N44" s="97">
        <v>1.15E-2</v>
      </c>
      <c r="O44" s="801"/>
      <c r="P44" s="801"/>
      <c r="Q44" s="801"/>
    </row>
    <row r="45" spans="1:25" ht="15">
      <c r="A45" s="810"/>
      <c r="B45" s="793"/>
      <c r="C45" s="793"/>
      <c r="D45" s="793"/>
      <c r="E45" s="793"/>
      <c r="F45" s="793"/>
      <c r="G45" s="793"/>
      <c r="H45" s="792"/>
      <c r="I45" s="792"/>
      <c r="J45" s="792"/>
      <c r="K45" s="791"/>
      <c r="L45" s="791"/>
      <c r="M45" s="791"/>
      <c r="N45" s="801"/>
      <c r="O45" s="801"/>
      <c r="P45" s="801"/>
      <c r="Q45" s="801"/>
    </row>
    <row r="46" spans="1:25" ht="15">
      <c r="A46" s="810"/>
      <c r="B46" s="801"/>
      <c r="C46" s="801"/>
      <c r="D46" s="801"/>
      <c r="E46" s="801"/>
      <c r="F46" s="801"/>
      <c r="G46" s="801"/>
      <c r="H46" s="791"/>
      <c r="I46" s="791"/>
      <c r="J46" s="791"/>
      <c r="K46" s="791"/>
      <c r="L46" s="791"/>
      <c r="M46" s="791"/>
      <c r="N46" s="801"/>
      <c r="O46" s="801"/>
      <c r="P46" s="801"/>
      <c r="Q46" s="801"/>
    </row>
    <row r="47" spans="1:25" ht="15">
      <c r="A47" s="810"/>
      <c r="B47" s="801"/>
      <c r="C47" s="801"/>
      <c r="D47" s="801"/>
      <c r="E47" s="801"/>
      <c r="F47" s="801"/>
      <c r="G47" s="801"/>
      <c r="H47" s="791"/>
      <c r="I47" s="791"/>
      <c r="J47" s="791"/>
      <c r="K47" s="791"/>
      <c r="L47" s="791"/>
      <c r="M47" s="791"/>
      <c r="N47" s="801"/>
      <c r="O47" s="801"/>
      <c r="P47" s="801"/>
      <c r="Q47" s="801"/>
    </row>
    <row r="48" spans="1:25" ht="31.5">
      <c r="A48" s="3" t="s">
        <v>2288</v>
      </c>
      <c r="B48" s="4">
        <v>2009</v>
      </c>
      <c r="C48" s="4">
        <v>2010</v>
      </c>
      <c r="D48" s="4">
        <v>2011</v>
      </c>
      <c r="E48" s="4" t="s">
        <v>3004</v>
      </c>
      <c r="F48" s="4" t="s">
        <v>2915</v>
      </c>
      <c r="G48" s="4" t="s">
        <v>3005</v>
      </c>
      <c r="H48" s="84" t="s">
        <v>2917</v>
      </c>
      <c r="I48" s="84" t="s">
        <v>3006</v>
      </c>
      <c r="J48" s="84" t="s">
        <v>2919</v>
      </c>
      <c r="K48" s="84" t="s">
        <v>3007</v>
      </c>
      <c r="L48" s="84" t="s">
        <v>2921</v>
      </c>
      <c r="M48" s="84" t="s">
        <v>3778</v>
      </c>
      <c r="N48" s="84" t="s">
        <v>3556</v>
      </c>
      <c r="O48" s="84" t="s">
        <v>4505</v>
      </c>
      <c r="P48" s="84" t="s">
        <v>4168</v>
      </c>
      <c r="Q48" s="905" t="s">
        <v>5494</v>
      </c>
      <c r="R48" s="906" t="s">
        <v>5218</v>
      </c>
      <c r="S48" s="905" t="s">
        <v>6104</v>
      </c>
      <c r="T48" s="906" t="s">
        <v>5850</v>
      </c>
      <c r="U48" s="767" t="s">
        <v>2288</v>
      </c>
      <c r="V48" s="905" t="s">
        <v>6705</v>
      </c>
      <c r="W48" s="906" t="s">
        <v>6508</v>
      </c>
      <c r="X48" s="106" t="s">
        <v>7067</v>
      </c>
      <c r="Y48" s="851" t="s">
        <v>6919</v>
      </c>
    </row>
    <row r="49" spans="1:28" ht="15.75">
      <c r="A49" s="6" t="s">
        <v>46</v>
      </c>
      <c r="B49" s="812">
        <v>0</v>
      </c>
      <c r="C49" s="812">
        <v>0</v>
      </c>
      <c r="D49" s="812">
        <v>107040</v>
      </c>
      <c r="E49" s="966">
        <v>2075000</v>
      </c>
      <c r="F49" s="812">
        <v>361977.53122601355</v>
      </c>
      <c r="G49" s="966">
        <v>4650909</v>
      </c>
      <c r="H49" s="814">
        <v>796102.25774978171</v>
      </c>
      <c r="I49" s="967">
        <v>787338</v>
      </c>
      <c r="J49" s="814">
        <v>133653.2618105892</v>
      </c>
      <c r="K49" s="967">
        <v>1875429</v>
      </c>
      <c r="L49" s="814">
        <v>310594.05120731343</v>
      </c>
      <c r="M49" s="967">
        <v>697500</v>
      </c>
      <c r="N49" s="814">
        <v>113950.10700691052</v>
      </c>
      <c r="O49" s="967">
        <v>2991571</v>
      </c>
      <c r="P49" s="814">
        <v>403301.69729161332</v>
      </c>
      <c r="Q49" s="292">
        <v>2039000</v>
      </c>
      <c r="R49" s="854">
        <v>244680</v>
      </c>
      <c r="S49" s="292">
        <v>342649.33</v>
      </c>
      <c r="T49" s="854">
        <v>41117.919600000001</v>
      </c>
      <c r="U49" s="971" t="s">
        <v>6496</v>
      </c>
      <c r="V49" s="292">
        <v>3118967.33</v>
      </c>
      <c r="W49" s="854">
        <v>374276.07959999994</v>
      </c>
      <c r="X49" s="292">
        <v>1582387</v>
      </c>
      <c r="Y49" s="854">
        <v>205710.31</v>
      </c>
    </row>
    <row r="50" spans="1:28" ht="15.75">
      <c r="A50" s="6" t="s">
        <v>47</v>
      </c>
      <c r="B50" s="812">
        <v>0</v>
      </c>
      <c r="C50" s="812">
        <v>0</v>
      </c>
      <c r="D50" s="812">
        <v>107040</v>
      </c>
      <c r="E50" s="966">
        <v>1737000</v>
      </c>
      <c r="F50" s="812">
        <v>303014.44421184843</v>
      </c>
      <c r="G50" s="966">
        <v>2340000</v>
      </c>
      <c r="H50" s="814">
        <v>400540.90138819942</v>
      </c>
      <c r="I50" s="967">
        <v>31700</v>
      </c>
      <c r="J50" s="814">
        <v>5381.1811437980614</v>
      </c>
      <c r="K50" s="967">
        <v>1126935</v>
      </c>
      <c r="L50" s="814">
        <v>186634.26186611905</v>
      </c>
      <c r="M50" s="967">
        <v>1251250</v>
      </c>
      <c r="N50" s="814">
        <v>204415.8729640097</v>
      </c>
      <c r="O50" s="967">
        <v>1824123</v>
      </c>
      <c r="P50" s="814">
        <v>245914.90623778262</v>
      </c>
      <c r="Q50" s="292">
        <v>207000</v>
      </c>
      <c r="R50" s="854">
        <v>24840</v>
      </c>
      <c r="S50" s="292"/>
      <c r="T50" s="854"/>
      <c r="U50" s="971" t="s">
        <v>6497</v>
      </c>
      <c r="V50" s="292">
        <v>1076468.260193591</v>
      </c>
      <c r="W50" s="854">
        <v>129176.19122323091</v>
      </c>
      <c r="X50" s="292">
        <v>166000</v>
      </c>
      <c r="Y50" s="854">
        <v>21580</v>
      </c>
      <c r="AA50" s="391"/>
      <c r="AB50" s="391"/>
    </row>
    <row r="51" spans="1:28" ht="15.75">
      <c r="A51" s="6" t="s">
        <v>48</v>
      </c>
      <c r="B51" s="812">
        <v>0</v>
      </c>
      <c r="C51" s="812">
        <v>0</v>
      </c>
      <c r="D51" s="812">
        <v>0</v>
      </c>
      <c r="E51" s="966">
        <v>0</v>
      </c>
      <c r="F51" s="812">
        <v>0</v>
      </c>
      <c r="G51" s="966">
        <v>0</v>
      </c>
      <c r="H51" s="814">
        <v>0</v>
      </c>
      <c r="I51" s="967">
        <v>0</v>
      </c>
      <c r="J51" s="814">
        <v>0</v>
      </c>
      <c r="K51" s="967">
        <v>0</v>
      </c>
      <c r="L51" s="814">
        <v>0</v>
      </c>
      <c r="M51" s="967">
        <v>0</v>
      </c>
      <c r="N51" s="814">
        <v>0</v>
      </c>
      <c r="O51" s="967">
        <v>0</v>
      </c>
      <c r="P51" s="814">
        <v>0</v>
      </c>
      <c r="Q51" s="967">
        <v>0</v>
      </c>
      <c r="R51" s="814">
        <v>0</v>
      </c>
      <c r="S51" s="967"/>
      <c r="T51" s="814"/>
      <c r="U51" s="972" t="s">
        <v>6498</v>
      </c>
      <c r="V51" s="292">
        <v>0</v>
      </c>
      <c r="W51" s="854">
        <v>0</v>
      </c>
      <c r="X51" s="292">
        <v>0</v>
      </c>
      <c r="Y51" s="854">
        <v>0</v>
      </c>
    </row>
    <row r="52" spans="1:28" ht="15.75">
      <c r="A52" s="6" t="s">
        <v>50</v>
      </c>
      <c r="B52" s="812">
        <v>0</v>
      </c>
      <c r="C52" s="812">
        <v>0</v>
      </c>
      <c r="D52" s="812">
        <v>321120</v>
      </c>
      <c r="E52" s="966">
        <v>0</v>
      </c>
      <c r="F52" s="812">
        <v>0</v>
      </c>
      <c r="G52" s="966">
        <v>0</v>
      </c>
      <c r="H52" s="814">
        <v>0</v>
      </c>
      <c r="I52" s="967">
        <v>338986</v>
      </c>
      <c r="J52" s="814">
        <v>57544.008555568755</v>
      </c>
      <c r="K52" s="967">
        <v>464186</v>
      </c>
      <c r="L52" s="814">
        <v>76874.896492332162</v>
      </c>
      <c r="M52" s="967">
        <v>100000</v>
      </c>
      <c r="N52" s="814">
        <v>16336.932904216561</v>
      </c>
      <c r="O52" s="967">
        <v>541541</v>
      </c>
      <c r="P52" s="814">
        <v>73006.592339943643</v>
      </c>
      <c r="Q52" s="967">
        <v>0</v>
      </c>
      <c r="R52" s="814">
        <v>0</v>
      </c>
      <c r="S52" s="967"/>
      <c r="T52" s="814"/>
      <c r="U52" s="971" t="s">
        <v>6499</v>
      </c>
      <c r="V52" s="292">
        <v>2610506</v>
      </c>
      <c r="W52" s="854">
        <v>313260.71999999997</v>
      </c>
      <c r="X52" s="292">
        <v>806000</v>
      </c>
      <c r="Y52" s="854">
        <v>104780</v>
      </c>
    </row>
    <row r="53" spans="1:28" ht="15.75">
      <c r="A53" s="6" t="s">
        <v>51</v>
      </c>
      <c r="B53" s="812">
        <v>0</v>
      </c>
      <c r="C53" s="812">
        <v>0</v>
      </c>
      <c r="D53" s="812">
        <v>0</v>
      </c>
      <c r="E53" s="966">
        <v>0</v>
      </c>
      <c r="F53" s="812">
        <v>0</v>
      </c>
      <c r="G53" s="966">
        <v>0</v>
      </c>
      <c r="H53" s="814">
        <v>0</v>
      </c>
      <c r="I53" s="967">
        <v>0</v>
      </c>
      <c r="J53" s="814">
        <v>0</v>
      </c>
      <c r="K53" s="967">
        <v>0</v>
      </c>
      <c r="L53" s="814">
        <v>0</v>
      </c>
      <c r="M53" s="967">
        <v>0</v>
      </c>
      <c r="N53" s="814">
        <v>0</v>
      </c>
      <c r="O53" s="967">
        <v>0</v>
      </c>
      <c r="P53" s="814">
        <v>0</v>
      </c>
      <c r="Q53" s="967">
        <v>0</v>
      </c>
      <c r="R53" s="814">
        <v>0</v>
      </c>
      <c r="S53" s="967"/>
      <c r="T53" s="814"/>
      <c r="U53" s="971" t="s">
        <v>6500</v>
      </c>
      <c r="V53" s="292">
        <v>0</v>
      </c>
      <c r="W53" s="854">
        <v>0</v>
      </c>
      <c r="X53" s="292">
        <v>89000</v>
      </c>
      <c r="Y53" s="854">
        <v>11570</v>
      </c>
    </row>
    <row r="54" spans="1:28" ht="15.75">
      <c r="A54" s="6" t="s">
        <v>5210</v>
      </c>
      <c r="B54" s="812">
        <v>0</v>
      </c>
      <c r="C54" s="812">
        <v>0</v>
      </c>
      <c r="D54" s="812">
        <v>0</v>
      </c>
      <c r="E54" s="967">
        <v>0</v>
      </c>
      <c r="F54" s="814">
        <v>0</v>
      </c>
      <c r="G54" s="967">
        <v>0</v>
      </c>
      <c r="H54" s="814">
        <v>0</v>
      </c>
      <c r="I54" s="967">
        <v>0</v>
      </c>
      <c r="J54" s="814">
        <v>0</v>
      </c>
      <c r="K54" s="967">
        <v>0</v>
      </c>
      <c r="L54" s="814">
        <v>0</v>
      </c>
      <c r="M54" s="967">
        <v>0</v>
      </c>
      <c r="N54" s="814">
        <v>0</v>
      </c>
      <c r="O54" s="967">
        <v>0</v>
      </c>
      <c r="P54" s="814">
        <v>0</v>
      </c>
      <c r="Q54" s="967">
        <v>0</v>
      </c>
      <c r="R54" s="814">
        <v>0</v>
      </c>
      <c r="S54" s="967"/>
      <c r="T54" s="814"/>
      <c r="U54" s="971" t="s">
        <v>6501</v>
      </c>
      <c r="V54" s="292">
        <v>916177</v>
      </c>
      <c r="W54" s="854">
        <v>109941.23999999999</v>
      </c>
      <c r="X54" s="292">
        <v>324000</v>
      </c>
      <c r="Y54" s="854">
        <v>42120</v>
      </c>
    </row>
    <row r="55" spans="1:28" ht="15.75">
      <c r="A55" s="6" t="s">
        <v>5211</v>
      </c>
      <c r="B55" s="812">
        <v>0</v>
      </c>
      <c r="C55" s="812">
        <v>0</v>
      </c>
      <c r="D55" s="812">
        <v>0</v>
      </c>
      <c r="E55" s="967">
        <v>0</v>
      </c>
      <c r="F55" s="814">
        <v>0</v>
      </c>
      <c r="G55" s="967">
        <v>0</v>
      </c>
      <c r="H55" s="814">
        <v>0</v>
      </c>
      <c r="I55" s="967">
        <v>0</v>
      </c>
      <c r="J55" s="814">
        <v>0</v>
      </c>
      <c r="K55" s="967">
        <v>0</v>
      </c>
      <c r="L55" s="814">
        <v>0</v>
      </c>
      <c r="M55" s="967">
        <v>0</v>
      </c>
      <c r="N55" s="814">
        <v>0</v>
      </c>
      <c r="O55" s="967">
        <v>0</v>
      </c>
      <c r="P55" s="814">
        <v>0</v>
      </c>
      <c r="Q55" s="292">
        <v>0</v>
      </c>
      <c r="R55" s="854">
        <v>0</v>
      </c>
      <c r="S55" s="292"/>
      <c r="T55" s="854"/>
      <c r="U55" s="971"/>
      <c r="V55" s="292"/>
      <c r="W55" s="854"/>
      <c r="X55" s="292"/>
      <c r="Y55" s="854"/>
    </row>
    <row r="56" spans="1:28" ht="15.75">
      <c r="A56" s="6" t="s">
        <v>49</v>
      </c>
      <c r="B56" s="812">
        <v>0</v>
      </c>
      <c r="C56" s="812">
        <v>510160</v>
      </c>
      <c r="D56" s="812">
        <v>0</v>
      </c>
      <c r="E56" s="966">
        <v>616000</v>
      </c>
      <c r="F56" s="812">
        <v>107459.35384830089</v>
      </c>
      <c r="G56" s="966">
        <v>476394</v>
      </c>
      <c r="H56" s="814">
        <v>81544.992382876022</v>
      </c>
      <c r="I56" s="967">
        <v>0</v>
      </c>
      <c r="J56" s="814">
        <v>0</v>
      </c>
      <c r="K56" s="967">
        <v>0</v>
      </c>
      <c r="L56" s="814">
        <v>0</v>
      </c>
      <c r="M56" s="967">
        <v>1908750</v>
      </c>
      <c r="N56" s="814">
        <v>311831.20680923364</v>
      </c>
      <c r="O56" s="967">
        <v>7583613</v>
      </c>
      <c r="P56" s="814">
        <v>1022367.1758092132</v>
      </c>
      <c r="Q56" s="292">
        <v>3737000</v>
      </c>
      <c r="R56" s="854">
        <v>448440</v>
      </c>
      <c r="S56" s="292"/>
      <c r="T56" s="854"/>
      <c r="U56" s="971"/>
      <c r="V56" s="292"/>
      <c r="W56" s="854"/>
      <c r="X56" s="292"/>
      <c r="Y56" s="854"/>
    </row>
    <row r="57" spans="1:28" ht="15.75">
      <c r="A57" s="6" t="s">
        <v>479</v>
      </c>
      <c r="B57" s="812">
        <v>0</v>
      </c>
      <c r="C57" s="812">
        <v>0</v>
      </c>
      <c r="D57" s="812">
        <v>535200</v>
      </c>
      <c r="E57" s="966">
        <v>0</v>
      </c>
      <c r="F57" s="812">
        <v>0</v>
      </c>
      <c r="G57" s="966">
        <v>6990909</v>
      </c>
      <c r="H57" s="814">
        <v>1196643.159137981</v>
      </c>
      <c r="I57" s="967">
        <v>1158024</v>
      </c>
      <c r="J57" s="814">
        <v>196578.45150995604</v>
      </c>
      <c r="K57" s="967">
        <v>3466550</v>
      </c>
      <c r="L57" s="814">
        <v>574103.20956576464</v>
      </c>
      <c r="M57" s="967">
        <v>3957500</v>
      </c>
      <c r="N57" s="814">
        <v>646534.11968437047</v>
      </c>
      <c r="O57" s="967">
        <v>12940848</v>
      </c>
      <c r="P57" s="814">
        <v>1744590.3716785526</v>
      </c>
      <c r="Q57" s="292">
        <f>SUM(Q49:Q56)</f>
        <v>5983000</v>
      </c>
      <c r="R57" s="854">
        <f>SUM(R49:R56)</f>
        <v>717960</v>
      </c>
      <c r="S57" s="293">
        <v>342649.33</v>
      </c>
      <c r="T57" s="293">
        <v>41117.919600000001</v>
      </c>
      <c r="U57" s="971" t="s">
        <v>479</v>
      </c>
      <c r="V57" s="293">
        <f>SUM(V49:V54)</f>
        <v>7722118.5901935911</v>
      </c>
      <c r="W57" s="293">
        <f>SUM(W49:W54)</f>
        <v>926654.23082323081</v>
      </c>
      <c r="X57" s="293">
        <f>SUM(X49:X54)</f>
        <v>2967387</v>
      </c>
      <c r="Y57" s="293">
        <f>SUM(Y49:Y54)</f>
        <v>385760.31</v>
      </c>
    </row>
    <row r="58" spans="1:28" ht="15">
      <c r="A58" s="810"/>
      <c r="B58" s="848"/>
      <c r="C58" s="793"/>
      <c r="D58" s="793"/>
      <c r="E58" s="793"/>
      <c r="F58" s="793"/>
      <c r="G58" s="793"/>
      <c r="H58" s="792"/>
      <c r="I58" s="792"/>
      <c r="J58" s="792"/>
      <c r="K58" s="792"/>
      <c r="L58" s="791"/>
      <c r="M58" s="791"/>
      <c r="N58" s="791"/>
      <c r="O58" s="791"/>
      <c r="P58" s="801"/>
      <c r="Q58" s="277"/>
      <c r="R58" s="243"/>
    </row>
    <row r="59" spans="1:28" ht="15.75">
      <c r="A59" s="3"/>
      <c r="B59" s="1469">
        <v>2010</v>
      </c>
      <c r="C59" s="1469"/>
      <c r="D59" s="1469">
        <v>2011</v>
      </c>
      <c r="E59" s="1469"/>
      <c r="F59" s="1469" t="s">
        <v>1185</v>
      </c>
      <c r="G59" s="1469"/>
      <c r="H59" s="1460">
        <v>2012</v>
      </c>
      <c r="I59" s="1460"/>
      <c r="J59" s="1460" t="s">
        <v>2325</v>
      </c>
      <c r="K59" s="1460"/>
      <c r="L59" s="1460" t="s">
        <v>2913</v>
      </c>
      <c r="M59" s="1460"/>
      <c r="N59" s="1460" t="s">
        <v>3553</v>
      </c>
      <c r="O59" s="1460"/>
      <c r="P59" s="1460" t="s">
        <v>4165</v>
      </c>
      <c r="Q59" s="1460"/>
      <c r="R59" s="1460" t="s">
        <v>4675</v>
      </c>
      <c r="S59" s="1460"/>
      <c r="T59" s="1465" t="s">
        <v>5846</v>
      </c>
      <c r="U59" s="1463"/>
      <c r="V59" s="1465" t="s">
        <v>6494</v>
      </c>
      <c r="W59" s="1463"/>
      <c r="X59" s="1466" t="s">
        <v>6914</v>
      </c>
      <c r="Y59" s="1467"/>
    </row>
    <row r="60" spans="1:28" ht="15.75">
      <c r="A60" s="3" t="s">
        <v>2326</v>
      </c>
      <c r="B60" s="774" t="s">
        <v>95</v>
      </c>
      <c r="C60" s="774" t="s">
        <v>96</v>
      </c>
      <c r="D60" s="774" t="s">
        <v>95</v>
      </c>
      <c r="E60" s="774" t="s">
        <v>96</v>
      </c>
      <c r="F60" s="774" t="s">
        <v>95</v>
      </c>
      <c r="G60" s="774" t="s">
        <v>96</v>
      </c>
      <c r="H60" s="770" t="s">
        <v>95</v>
      </c>
      <c r="I60" s="770" t="s">
        <v>96</v>
      </c>
      <c r="J60" s="770" t="s">
        <v>95</v>
      </c>
      <c r="K60" s="770" t="s">
        <v>96</v>
      </c>
      <c r="L60" s="770" t="s">
        <v>95</v>
      </c>
      <c r="M60" s="770" t="s">
        <v>96</v>
      </c>
      <c r="N60" s="770" t="s">
        <v>95</v>
      </c>
      <c r="O60" s="770" t="s">
        <v>96</v>
      </c>
      <c r="P60" s="770" t="s">
        <v>95</v>
      </c>
      <c r="Q60" s="770" t="s">
        <v>96</v>
      </c>
      <c r="R60" s="770" t="s">
        <v>95</v>
      </c>
      <c r="S60" s="770" t="s">
        <v>96</v>
      </c>
      <c r="T60" s="821" t="s">
        <v>95</v>
      </c>
      <c r="U60" s="820" t="s">
        <v>96</v>
      </c>
      <c r="V60" s="821" t="s">
        <v>95</v>
      </c>
      <c r="W60" s="820" t="s">
        <v>96</v>
      </c>
      <c r="X60" s="855" t="s">
        <v>95</v>
      </c>
      <c r="Y60" s="856" t="s">
        <v>96</v>
      </c>
    </row>
    <row r="61" spans="1:28" ht="15">
      <c r="A61" s="7" t="s">
        <v>2922</v>
      </c>
      <c r="B61" s="183">
        <v>0</v>
      </c>
      <c r="C61" s="867">
        <v>0</v>
      </c>
      <c r="D61" s="183">
        <v>0</v>
      </c>
      <c r="E61" s="867">
        <v>0</v>
      </c>
      <c r="F61" s="183">
        <v>0</v>
      </c>
      <c r="G61" s="867">
        <v>0</v>
      </c>
      <c r="H61" s="183">
        <v>0</v>
      </c>
      <c r="I61" s="867">
        <v>0</v>
      </c>
      <c r="J61" s="183" t="s">
        <v>1203</v>
      </c>
      <c r="K61" s="867" t="s">
        <v>283</v>
      </c>
      <c r="L61" s="183" t="s">
        <v>1203</v>
      </c>
      <c r="M61" s="867" t="s">
        <v>283</v>
      </c>
      <c r="N61" s="973" t="s">
        <v>1652</v>
      </c>
      <c r="O61" s="964" t="s">
        <v>340</v>
      </c>
      <c r="P61" s="974" t="s">
        <v>1194</v>
      </c>
      <c r="Q61" s="883" t="s">
        <v>318</v>
      </c>
      <c r="R61" s="860" t="s">
        <v>4781</v>
      </c>
      <c r="S61" s="861" t="s">
        <v>671</v>
      </c>
      <c r="T61" s="860" t="s">
        <v>6105</v>
      </c>
      <c r="U61" s="861" t="s">
        <v>454</v>
      </c>
      <c r="V61" s="860" t="s">
        <v>6106</v>
      </c>
      <c r="W61" s="861" t="s">
        <v>283</v>
      </c>
      <c r="X61" s="860" t="s">
        <v>7074</v>
      </c>
      <c r="Y61" s="861" t="s">
        <v>147</v>
      </c>
    </row>
    <row r="62" spans="1:28" ht="30">
      <c r="A62" s="7" t="s">
        <v>2923</v>
      </c>
      <c r="B62" s="183">
        <v>0</v>
      </c>
      <c r="C62" s="867">
        <v>0</v>
      </c>
      <c r="D62" s="183">
        <v>0</v>
      </c>
      <c r="E62" s="867">
        <v>0</v>
      </c>
      <c r="F62" s="183">
        <v>0</v>
      </c>
      <c r="G62" s="867">
        <v>0</v>
      </c>
      <c r="H62" s="183">
        <v>0</v>
      </c>
      <c r="I62" s="867">
        <v>0</v>
      </c>
      <c r="J62" s="183" t="s">
        <v>2531</v>
      </c>
      <c r="K62" s="867" t="s">
        <v>340</v>
      </c>
      <c r="L62" s="183" t="s">
        <v>325</v>
      </c>
      <c r="M62" s="867" t="s">
        <v>9</v>
      </c>
      <c r="N62" s="973" t="s">
        <v>3789</v>
      </c>
      <c r="O62" s="964" t="s">
        <v>160</v>
      </c>
      <c r="P62" s="974" t="s">
        <v>1203</v>
      </c>
      <c r="Q62" s="883" t="s">
        <v>283</v>
      </c>
      <c r="R62" s="860" t="s">
        <v>1194</v>
      </c>
      <c r="S62" s="861" t="s">
        <v>671</v>
      </c>
      <c r="T62" s="860" t="s">
        <v>6106</v>
      </c>
      <c r="U62" s="861" t="s">
        <v>283</v>
      </c>
      <c r="V62" s="860" t="s">
        <v>6706</v>
      </c>
      <c r="W62" s="861" t="s">
        <v>318</v>
      </c>
      <c r="X62" s="860" t="s">
        <v>3274</v>
      </c>
      <c r="Y62" s="861" t="s">
        <v>160</v>
      </c>
    </row>
    <row r="63" spans="1:28" ht="15">
      <c r="A63" s="7" t="s">
        <v>2924</v>
      </c>
      <c r="B63" s="183">
        <v>0</v>
      </c>
      <c r="C63" s="867">
        <v>0</v>
      </c>
      <c r="D63" s="183">
        <v>0</v>
      </c>
      <c r="E63" s="867">
        <v>0</v>
      </c>
      <c r="F63" s="183">
        <v>0</v>
      </c>
      <c r="G63" s="867">
        <v>0</v>
      </c>
      <c r="H63" s="183">
        <v>0</v>
      </c>
      <c r="I63" s="867">
        <v>0</v>
      </c>
      <c r="J63" s="183" t="s">
        <v>2532</v>
      </c>
      <c r="K63" s="867" t="s">
        <v>2740</v>
      </c>
      <c r="L63" s="183" t="s">
        <v>3264</v>
      </c>
      <c r="M63" s="867" t="s">
        <v>1346</v>
      </c>
      <c r="N63" s="973" t="s">
        <v>3790</v>
      </c>
      <c r="O63" s="964" t="s">
        <v>2542</v>
      </c>
      <c r="P63" s="974" t="s">
        <v>3790</v>
      </c>
      <c r="Q63" s="883" t="s">
        <v>274</v>
      </c>
      <c r="R63" s="860" t="s">
        <v>4782</v>
      </c>
      <c r="S63" s="861" t="s">
        <v>192</v>
      </c>
      <c r="T63" s="860" t="s">
        <v>6107</v>
      </c>
      <c r="U63" s="861" t="s">
        <v>2633</v>
      </c>
      <c r="V63" s="860" t="s">
        <v>6105</v>
      </c>
      <c r="W63" s="861" t="s">
        <v>454</v>
      </c>
      <c r="X63" s="860" t="s">
        <v>7075</v>
      </c>
      <c r="Y63" s="861" t="s">
        <v>2720</v>
      </c>
    </row>
    <row r="64" spans="1:28" ht="30">
      <c r="A64" s="7" t="s">
        <v>2925</v>
      </c>
      <c r="B64" s="183">
        <v>0</v>
      </c>
      <c r="C64" s="867">
        <v>0</v>
      </c>
      <c r="D64" s="183">
        <v>0</v>
      </c>
      <c r="E64" s="867">
        <v>0</v>
      </c>
      <c r="F64" s="183">
        <v>0</v>
      </c>
      <c r="G64" s="867">
        <v>0</v>
      </c>
      <c r="H64" s="183">
        <v>0</v>
      </c>
      <c r="I64" s="867">
        <v>0</v>
      </c>
      <c r="J64" s="183" t="s">
        <v>2533</v>
      </c>
      <c r="K64" s="867" t="s">
        <v>2741</v>
      </c>
      <c r="L64" s="183" t="s">
        <v>961</v>
      </c>
      <c r="M64" s="867" t="s">
        <v>283</v>
      </c>
      <c r="N64" s="973" t="s">
        <v>3791</v>
      </c>
      <c r="O64" s="964" t="s">
        <v>3792</v>
      </c>
      <c r="P64" s="974" t="s">
        <v>4506</v>
      </c>
      <c r="Q64" s="883" t="s">
        <v>322</v>
      </c>
      <c r="R64" s="860" t="s">
        <v>4783</v>
      </c>
      <c r="S64" s="861" t="s">
        <v>12</v>
      </c>
      <c r="T64" s="860" t="s">
        <v>6108</v>
      </c>
      <c r="U64" s="861" t="s">
        <v>316</v>
      </c>
      <c r="V64" s="860" t="s">
        <v>6707</v>
      </c>
      <c r="W64" s="861" t="s">
        <v>6708</v>
      </c>
      <c r="X64" s="860" t="s">
        <v>7076</v>
      </c>
      <c r="Y64" s="861" t="s">
        <v>7077</v>
      </c>
    </row>
    <row r="65" spans="1:25" ht="15">
      <c r="A65" s="7" t="s">
        <v>2926</v>
      </c>
      <c r="B65" s="183">
        <v>0</v>
      </c>
      <c r="C65" s="867">
        <v>0</v>
      </c>
      <c r="D65" s="183">
        <v>0</v>
      </c>
      <c r="E65" s="867">
        <v>0</v>
      </c>
      <c r="F65" s="183">
        <v>0</v>
      </c>
      <c r="G65" s="867">
        <v>0</v>
      </c>
      <c r="H65" s="183">
        <v>0</v>
      </c>
      <c r="I65" s="867">
        <v>0</v>
      </c>
      <c r="J65" s="183" t="s">
        <v>2534</v>
      </c>
      <c r="K65" s="867" t="s">
        <v>194</v>
      </c>
      <c r="L65" s="183" t="s">
        <v>2531</v>
      </c>
      <c r="M65" s="867" t="s">
        <v>322</v>
      </c>
      <c r="N65" s="973" t="s">
        <v>3793</v>
      </c>
      <c r="O65" s="964" t="s">
        <v>160</v>
      </c>
      <c r="P65" s="974" t="s">
        <v>1652</v>
      </c>
      <c r="Q65" s="883" t="s">
        <v>322</v>
      </c>
      <c r="R65" s="860" t="s">
        <v>3790</v>
      </c>
      <c r="S65" s="861" t="s">
        <v>2542</v>
      </c>
      <c r="T65" s="860" t="s">
        <v>6109</v>
      </c>
      <c r="U65" s="861" t="s">
        <v>454</v>
      </c>
      <c r="V65" s="860" t="s">
        <v>6709</v>
      </c>
      <c r="W65" s="861" t="s">
        <v>454</v>
      </c>
      <c r="X65" s="860" t="s">
        <v>7078</v>
      </c>
      <c r="Y65" s="861" t="s">
        <v>318</v>
      </c>
    </row>
    <row r="66" spans="1:25" ht="15">
      <c r="A66" s="7" t="s">
        <v>2927</v>
      </c>
      <c r="B66" s="183">
        <v>0</v>
      </c>
      <c r="C66" s="867">
        <v>0</v>
      </c>
      <c r="D66" s="183">
        <v>0</v>
      </c>
      <c r="E66" s="867">
        <v>0</v>
      </c>
      <c r="F66" s="183">
        <v>0</v>
      </c>
      <c r="G66" s="867">
        <v>0</v>
      </c>
      <c r="H66" s="183">
        <v>0</v>
      </c>
      <c r="I66" s="867">
        <v>0</v>
      </c>
      <c r="J66" s="183" t="s">
        <v>2535</v>
      </c>
      <c r="K66" s="867" t="s">
        <v>194</v>
      </c>
      <c r="L66" s="183" t="s">
        <v>3265</v>
      </c>
      <c r="M66" s="867" t="s">
        <v>2740</v>
      </c>
      <c r="N66" s="973" t="s">
        <v>3794</v>
      </c>
      <c r="O66" s="964" t="s">
        <v>160</v>
      </c>
      <c r="P66" s="974" t="s">
        <v>1194</v>
      </c>
      <c r="Q66" s="883" t="s">
        <v>250</v>
      </c>
      <c r="R66" s="860" t="s">
        <v>4784</v>
      </c>
      <c r="S66" s="861" t="s">
        <v>671</v>
      </c>
      <c r="T66" s="860" t="s">
        <v>6110</v>
      </c>
      <c r="U66" s="861" t="s">
        <v>454</v>
      </c>
      <c r="V66" s="860" t="s">
        <v>6710</v>
      </c>
      <c r="W66" s="861" t="s">
        <v>6711</v>
      </c>
      <c r="X66" s="860" t="s">
        <v>7079</v>
      </c>
      <c r="Y66" s="861" t="s">
        <v>7080</v>
      </c>
    </row>
    <row r="67" spans="1:25" ht="15">
      <c r="A67" s="7" t="s">
        <v>2928</v>
      </c>
      <c r="B67" s="183">
        <v>0</v>
      </c>
      <c r="C67" s="867">
        <v>0</v>
      </c>
      <c r="D67" s="183">
        <v>0</v>
      </c>
      <c r="E67" s="867">
        <v>0</v>
      </c>
      <c r="F67" s="183">
        <v>0</v>
      </c>
      <c r="G67" s="867">
        <v>0</v>
      </c>
      <c r="H67" s="183">
        <v>0</v>
      </c>
      <c r="I67" s="867">
        <v>0</v>
      </c>
      <c r="J67" s="183" t="s">
        <v>2536</v>
      </c>
      <c r="K67" s="867" t="s">
        <v>2720</v>
      </c>
      <c r="L67" s="183" t="s">
        <v>2533</v>
      </c>
      <c r="M67" s="867" t="s">
        <v>525</v>
      </c>
      <c r="N67" s="973" t="s">
        <v>3795</v>
      </c>
      <c r="O67" s="964" t="s">
        <v>3792</v>
      </c>
      <c r="P67" s="974" t="s">
        <v>1203</v>
      </c>
      <c r="Q67" s="883" t="s">
        <v>283</v>
      </c>
      <c r="R67" s="860" t="s">
        <v>5480</v>
      </c>
      <c r="S67" s="861" t="s">
        <v>5481</v>
      </c>
      <c r="T67" s="860" t="s">
        <v>6111</v>
      </c>
      <c r="U67" s="861" t="s">
        <v>671</v>
      </c>
      <c r="V67" s="860" t="s">
        <v>6712</v>
      </c>
      <c r="W67" s="861" t="s">
        <v>2720</v>
      </c>
      <c r="X67" s="860" t="s">
        <v>7081</v>
      </c>
      <c r="Y67" s="861" t="s">
        <v>7082</v>
      </c>
    </row>
    <row r="68" spans="1:25" ht="30">
      <c r="A68" s="7" t="s">
        <v>2929</v>
      </c>
      <c r="B68" s="183">
        <v>0</v>
      </c>
      <c r="C68" s="867">
        <v>0</v>
      </c>
      <c r="D68" s="183">
        <v>0</v>
      </c>
      <c r="E68" s="867">
        <v>0</v>
      </c>
      <c r="F68" s="183">
        <v>0</v>
      </c>
      <c r="G68" s="867">
        <v>0</v>
      </c>
      <c r="H68" s="183">
        <v>0</v>
      </c>
      <c r="I68" s="867">
        <v>0</v>
      </c>
      <c r="J68" s="183" t="s">
        <v>2537</v>
      </c>
      <c r="K68" s="867" t="s">
        <v>209</v>
      </c>
      <c r="L68" s="183" t="s">
        <v>3266</v>
      </c>
      <c r="M68" s="867" t="s">
        <v>3267</v>
      </c>
      <c r="N68" s="973" t="s">
        <v>3796</v>
      </c>
      <c r="O68" s="964" t="s">
        <v>3797</v>
      </c>
      <c r="P68" s="974">
        <v>0</v>
      </c>
      <c r="Q68" s="883">
        <v>0</v>
      </c>
      <c r="R68" s="860" t="s">
        <v>5482</v>
      </c>
      <c r="S68" s="861" t="s">
        <v>5479</v>
      </c>
      <c r="T68" s="860" t="s">
        <v>6112</v>
      </c>
      <c r="U68" s="861" t="s">
        <v>147</v>
      </c>
      <c r="V68" s="860" t="s">
        <v>5489</v>
      </c>
      <c r="W68" s="861" t="s">
        <v>6713</v>
      </c>
      <c r="X68" s="860" t="s">
        <v>7083</v>
      </c>
      <c r="Y68" s="861" t="s">
        <v>2720</v>
      </c>
    </row>
    <row r="69" spans="1:25" ht="15.75" customHeight="1">
      <c r="A69" s="7" t="s">
        <v>2930</v>
      </c>
      <c r="B69" s="183">
        <v>0</v>
      </c>
      <c r="C69" s="867">
        <v>0</v>
      </c>
      <c r="D69" s="183">
        <v>0</v>
      </c>
      <c r="E69" s="867">
        <v>0</v>
      </c>
      <c r="F69" s="183">
        <v>0</v>
      </c>
      <c r="G69" s="867">
        <v>0</v>
      </c>
      <c r="H69" s="183">
        <v>0</v>
      </c>
      <c r="I69" s="867">
        <v>0</v>
      </c>
      <c r="J69" s="183" t="s">
        <v>2538</v>
      </c>
      <c r="K69" s="867" t="s">
        <v>2741</v>
      </c>
      <c r="L69" s="183" t="s">
        <v>3268</v>
      </c>
      <c r="M69" s="867" t="s">
        <v>322</v>
      </c>
      <c r="N69" s="973" t="s">
        <v>3798</v>
      </c>
      <c r="O69" s="964" t="s">
        <v>3799</v>
      </c>
      <c r="P69" s="974">
        <v>0</v>
      </c>
      <c r="Q69" s="883">
        <v>0</v>
      </c>
      <c r="R69" s="860" t="s">
        <v>5483</v>
      </c>
      <c r="S69" s="861" t="s">
        <v>5484</v>
      </c>
      <c r="T69" s="860" t="s">
        <v>6113</v>
      </c>
      <c r="U69" s="861" t="s">
        <v>6114</v>
      </c>
      <c r="V69" s="860" t="s">
        <v>6109</v>
      </c>
      <c r="W69" s="861" t="s">
        <v>454</v>
      </c>
      <c r="X69" s="860" t="s">
        <v>7084</v>
      </c>
      <c r="Y69" s="861" t="s">
        <v>7085</v>
      </c>
    </row>
    <row r="70" spans="1:25" ht="15.75" customHeight="1">
      <c r="A70" s="7" t="s">
        <v>2931</v>
      </c>
      <c r="B70" s="183"/>
      <c r="C70" s="867"/>
      <c r="D70" s="183"/>
      <c r="E70" s="867"/>
      <c r="F70" s="183"/>
      <c r="G70" s="867"/>
      <c r="H70" s="183"/>
      <c r="I70" s="867"/>
      <c r="J70" s="183"/>
      <c r="K70" s="867"/>
      <c r="L70" s="183"/>
      <c r="M70" s="867"/>
      <c r="N70" s="973"/>
      <c r="O70" s="964"/>
      <c r="P70" s="974"/>
      <c r="Q70" s="883"/>
      <c r="R70" s="860" t="s">
        <v>5485</v>
      </c>
      <c r="S70" s="861" t="s">
        <v>3282</v>
      </c>
      <c r="T70" s="860" t="s">
        <v>6115</v>
      </c>
      <c r="U70" s="861" t="s">
        <v>163</v>
      </c>
      <c r="V70" s="975" t="s">
        <v>6714</v>
      </c>
      <c r="W70" s="861" t="s">
        <v>6715</v>
      </c>
      <c r="X70" s="860" t="s">
        <v>7086</v>
      </c>
      <c r="Y70" s="861" t="s">
        <v>554</v>
      </c>
    </row>
    <row r="71" spans="1:25" ht="15.75" customHeight="1">
      <c r="A71" s="7" t="s">
        <v>2986</v>
      </c>
      <c r="B71" s="183"/>
      <c r="C71" s="867"/>
      <c r="D71" s="183"/>
      <c r="E71" s="867"/>
      <c r="F71" s="183"/>
      <c r="G71" s="867"/>
      <c r="H71" s="183"/>
      <c r="I71" s="867"/>
      <c r="J71" s="183"/>
      <c r="K71" s="867"/>
      <c r="L71" s="183"/>
      <c r="M71" s="867"/>
      <c r="N71" s="973"/>
      <c r="O71" s="964"/>
      <c r="P71" s="974"/>
      <c r="Q71" s="883"/>
      <c r="R71" s="860" t="s">
        <v>5486</v>
      </c>
      <c r="S71" s="861" t="s">
        <v>5479</v>
      </c>
      <c r="T71" s="860" t="s">
        <v>1652</v>
      </c>
      <c r="U71" s="861" t="s">
        <v>192</v>
      </c>
      <c r="V71" s="860" t="s">
        <v>6716</v>
      </c>
      <c r="W71" s="861" t="s">
        <v>6119</v>
      </c>
      <c r="X71" s="860"/>
      <c r="Y71" s="861"/>
    </row>
    <row r="72" spans="1:25" ht="15.75" customHeight="1">
      <c r="A72" s="7" t="s">
        <v>2987</v>
      </c>
      <c r="B72" s="183"/>
      <c r="C72" s="867"/>
      <c r="D72" s="183"/>
      <c r="E72" s="867"/>
      <c r="F72" s="183"/>
      <c r="G72" s="867"/>
      <c r="H72" s="183"/>
      <c r="I72" s="867"/>
      <c r="J72" s="183"/>
      <c r="K72" s="867"/>
      <c r="L72" s="183"/>
      <c r="M72" s="867"/>
      <c r="N72" s="973"/>
      <c r="O72" s="964"/>
      <c r="P72" s="974"/>
      <c r="Q72" s="883"/>
      <c r="R72" s="860" t="s">
        <v>5487</v>
      </c>
      <c r="S72" s="861" t="s">
        <v>5488</v>
      </c>
      <c r="T72" s="860" t="s">
        <v>6116</v>
      </c>
      <c r="U72" s="861" t="s">
        <v>6117</v>
      </c>
      <c r="V72" s="860" t="s">
        <v>1652</v>
      </c>
      <c r="W72" s="861" t="s">
        <v>6119</v>
      </c>
      <c r="X72" s="860"/>
      <c r="Y72" s="861"/>
    </row>
    <row r="73" spans="1:25" ht="15.75" customHeight="1">
      <c r="A73" s="7" t="s">
        <v>2988</v>
      </c>
      <c r="B73" s="183"/>
      <c r="C73" s="867"/>
      <c r="D73" s="183"/>
      <c r="E73" s="867"/>
      <c r="F73" s="183"/>
      <c r="G73" s="867"/>
      <c r="H73" s="183"/>
      <c r="I73" s="867"/>
      <c r="J73" s="183"/>
      <c r="K73" s="867"/>
      <c r="L73" s="183"/>
      <c r="M73" s="867"/>
      <c r="N73" s="973"/>
      <c r="O73" s="964"/>
      <c r="P73" s="974"/>
      <c r="Q73" s="883"/>
      <c r="R73" s="860" t="s">
        <v>5489</v>
      </c>
      <c r="S73" s="861" t="s">
        <v>5490</v>
      </c>
      <c r="T73" s="860" t="s">
        <v>6118</v>
      </c>
      <c r="U73" s="861" t="s">
        <v>6119</v>
      </c>
      <c r="V73" s="860" t="s">
        <v>6717</v>
      </c>
      <c r="W73" s="861" t="s">
        <v>6119</v>
      </c>
      <c r="X73" s="860"/>
      <c r="Y73" s="861"/>
    </row>
    <row r="74" spans="1:25" ht="15.75" customHeight="1">
      <c r="A74" s="7" t="s">
        <v>2989</v>
      </c>
      <c r="B74" s="183"/>
      <c r="C74" s="867"/>
      <c r="D74" s="183"/>
      <c r="E74" s="867"/>
      <c r="F74" s="183"/>
      <c r="G74" s="867"/>
      <c r="H74" s="183"/>
      <c r="I74" s="867"/>
      <c r="J74" s="183"/>
      <c r="K74" s="867"/>
      <c r="L74" s="183"/>
      <c r="M74" s="867"/>
      <c r="N74" s="973"/>
      <c r="O74" s="964"/>
      <c r="P74" s="974"/>
      <c r="Q74" s="883"/>
      <c r="R74" s="860" t="s">
        <v>5491</v>
      </c>
      <c r="S74" s="861" t="s">
        <v>5484</v>
      </c>
      <c r="T74" s="860" t="s">
        <v>6120</v>
      </c>
      <c r="U74" s="861" t="s">
        <v>4279</v>
      </c>
      <c r="V74" s="860" t="s">
        <v>3790</v>
      </c>
      <c r="W74" s="861" t="s">
        <v>3199</v>
      </c>
      <c r="X74" s="860"/>
      <c r="Y74" s="861"/>
    </row>
    <row r="75" spans="1:25" ht="15.75" customHeight="1">
      <c r="A75" s="7" t="s">
        <v>2990</v>
      </c>
      <c r="B75" s="183"/>
      <c r="C75" s="867"/>
      <c r="D75" s="183"/>
      <c r="E75" s="867"/>
      <c r="F75" s="183"/>
      <c r="G75" s="867"/>
      <c r="H75" s="183"/>
      <c r="I75" s="867"/>
      <c r="J75" s="183"/>
      <c r="K75" s="867"/>
      <c r="L75" s="183"/>
      <c r="M75" s="867"/>
      <c r="N75" s="973"/>
      <c r="O75" s="964"/>
      <c r="P75" s="974"/>
      <c r="Q75" s="883"/>
      <c r="R75" s="860" t="s">
        <v>5492</v>
      </c>
      <c r="S75" s="861" t="s">
        <v>5490</v>
      </c>
      <c r="T75" s="860" t="s">
        <v>3790</v>
      </c>
      <c r="U75" s="861" t="s">
        <v>4689</v>
      </c>
      <c r="V75" s="860" t="s">
        <v>6718</v>
      </c>
      <c r="W75" s="861" t="s">
        <v>6117</v>
      </c>
      <c r="X75" s="860"/>
      <c r="Y75" s="861"/>
    </row>
    <row r="76" spans="1:25" ht="15.75" customHeight="1">
      <c r="A76" s="7" t="s">
        <v>2991</v>
      </c>
      <c r="B76" s="183"/>
      <c r="C76" s="867"/>
      <c r="D76" s="183"/>
      <c r="E76" s="867"/>
      <c r="F76" s="183"/>
      <c r="G76" s="867"/>
      <c r="H76" s="183"/>
      <c r="I76" s="867"/>
      <c r="J76" s="183"/>
      <c r="K76" s="867"/>
      <c r="L76" s="183"/>
      <c r="M76" s="867"/>
      <c r="N76" s="973"/>
      <c r="O76" s="964"/>
      <c r="P76" s="974"/>
      <c r="Q76" s="883"/>
      <c r="V76" s="860" t="s">
        <v>6719</v>
      </c>
      <c r="W76" s="861">
        <v>0</v>
      </c>
      <c r="X76" s="860"/>
      <c r="Y76" s="861"/>
    </row>
    <row r="77" spans="1:25" ht="15.75" customHeight="1">
      <c r="A77" s="7" t="s">
        <v>2992</v>
      </c>
      <c r="B77" s="183"/>
      <c r="C77" s="867"/>
      <c r="D77" s="183"/>
      <c r="E77" s="867"/>
      <c r="F77" s="183"/>
      <c r="G77" s="867"/>
      <c r="H77" s="183"/>
      <c r="I77" s="867"/>
      <c r="J77" s="183"/>
      <c r="K77" s="867"/>
      <c r="L77" s="183"/>
      <c r="M77" s="867"/>
      <c r="N77" s="973"/>
      <c r="O77" s="964"/>
      <c r="P77" s="974"/>
      <c r="Q77" s="883"/>
      <c r="V77" s="860" t="s">
        <v>220</v>
      </c>
      <c r="W77" s="861" t="s">
        <v>3718</v>
      </c>
      <c r="X77" s="860"/>
      <c r="Y77" s="861"/>
    </row>
    <row r="78" spans="1:25" ht="15.75" customHeight="1">
      <c r="A78" s="7" t="s">
        <v>2993</v>
      </c>
      <c r="B78" s="183"/>
      <c r="C78" s="867"/>
      <c r="D78" s="183"/>
      <c r="E78" s="867"/>
      <c r="F78" s="183"/>
      <c r="G78" s="867"/>
      <c r="H78" s="183"/>
      <c r="I78" s="867"/>
      <c r="J78" s="183"/>
      <c r="K78" s="867"/>
      <c r="L78" s="183"/>
      <c r="M78" s="867"/>
      <c r="N78" s="973"/>
      <c r="O78" s="964"/>
      <c r="P78" s="974"/>
      <c r="Q78" s="883"/>
      <c r="V78" s="860" t="s">
        <v>6636</v>
      </c>
      <c r="W78" s="861" t="s">
        <v>6720</v>
      </c>
      <c r="X78" s="860"/>
      <c r="Y78" s="861"/>
    </row>
    <row r="79" spans="1:25" ht="15">
      <c r="A79" s="7" t="s">
        <v>2994</v>
      </c>
      <c r="B79" s="183">
        <v>0</v>
      </c>
      <c r="C79" s="867">
        <v>0</v>
      </c>
      <c r="D79" s="183">
        <v>0</v>
      </c>
      <c r="E79" s="867">
        <v>0</v>
      </c>
      <c r="F79" s="183">
        <v>0</v>
      </c>
      <c r="G79" s="867">
        <v>0</v>
      </c>
      <c r="H79" s="183">
        <v>0</v>
      </c>
      <c r="I79" s="867">
        <v>0</v>
      </c>
      <c r="J79" s="183" t="s">
        <v>2539</v>
      </c>
      <c r="K79" s="867" t="s">
        <v>12</v>
      </c>
      <c r="L79" s="183" t="s">
        <v>2534</v>
      </c>
      <c r="M79" s="867" t="s">
        <v>322</v>
      </c>
      <c r="N79" s="973" t="s">
        <v>3800</v>
      </c>
      <c r="O79" s="964" t="s">
        <v>671</v>
      </c>
      <c r="P79" s="974">
        <v>0</v>
      </c>
      <c r="Q79" s="883">
        <v>0</v>
      </c>
      <c r="V79" s="860" t="s">
        <v>1059</v>
      </c>
      <c r="W79" s="861" t="s">
        <v>6721</v>
      </c>
      <c r="X79" s="860"/>
      <c r="Y79" s="861"/>
    </row>
    <row r="80" spans="1:25" ht="15">
      <c r="A80" s="7" t="s">
        <v>2995</v>
      </c>
      <c r="B80" s="183"/>
      <c r="C80" s="183"/>
      <c r="D80" s="183"/>
      <c r="E80" s="183"/>
      <c r="F80" s="183"/>
      <c r="G80" s="183"/>
      <c r="H80" s="183"/>
      <c r="I80" s="183"/>
      <c r="J80" s="183"/>
      <c r="K80" s="183"/>
      <c r="L80" s="183"/>
      <c r="M80" s="183"/>
      <c r="N80" s="126"/>
      <c r="O80" s="126"/>
      <c r="P80" s="122"/>
      <c r="Q80" s="122"/>
      <c r="R80" s="615"/>
      <c r="S80" s="615"/>
      <c r="T80" s="615"/>
      <c r="U80" s="615"/>
      <c r="V80" s="860" t="s">
        <v>6722</v>
      </c>
      <c r="W80" s="861" t="s">
        <v>6723</v>
      </c>
      <c r="X80" s="860"/>
      <c r="Y80" s="861"/>
    </row>
    <row r="81" spans="1:25" ht="15">
      <c r="A81" s="810"/>
      <c r="B81" s="848"/>
      <c r="C81" s="793"/>
      <c r="D81" s="793"/>
      <c r="E81" s="793"/>
      <c r="F81" s="793"/>
      <c r="G81" s="793"/>
      <c r="H81" s="792"/>
      <c r="I81" s="792"/>
      <c r="J81" s="792"/>
      <c r="K81" s="792"/>
      <c r="L81" s="939"/>
      <c r="M81" s="939"/>
      <c r="N81" s="791"/>
      <c r="O81" s="791"/>
      <c r="P81" s="791"/>
      <c r="Q81" s="791"/>
    </row>
    <row r="82" spans="1:25" ht="15.75">
      <c r="A82" s="3"/>
      <c r="B82" s="1469">
        <v>2010</v>
      </c>
      <c r="C82" s="1469"/>
      <c r="D82" s="1469">
        <v>2011</v>
      </c>
      <c r="E82" s="1469"/>
      <c r="F82" s="1469" t="s">
        <v>1185</v>
      </c>
      <c r="G82" s="1469"/>
      <c r="H82" s="1460">
        <v>2012</v>
      </c>
      <c r="I82" s="1460"/>
      <c r="J82" s="1460" t="s">
        <v>2325</v>
      </c>
      <c r="K82" s="1460"/>
      <c r="L82" s="1460" t="s">
        <v>2913</v>
      </c>
      <c r="M82" s="1460"/>
      <c r="N82" s="1460" t="s">
        <v>3553</v>
      </c>
      <c r="O82" s="1460"/>
      <c r="P82" s="1460" t="s">
        <v>4165</v>
      </c>
      <c r="Q82" s="1460"/>
      <c r="R82" s="1460" t="s">
        <v>4675</v>
      </c>
      <c r="S82" s="1463"/>
      <c r="T82" s="1465" t="s">
        <v>5846</v>
      </c>
      <c r="U82" s="1463"/>
      <c r="V82" s="1465" t="s">
        <v>6494</v>
      </c>
      <c r="W82" s="1463"/>
      <c r="X82" s="1466" t="s">
        <v>6914</v>
      </c>
      <c r="Y82" s="1467"/>
    </row>
    <row r="83" spans="1:25" ht="15.75">
      <c r="A83" s="3" t="s">
        <v>68</v>
      </c>
      <c r="B83" s="774" t="s">
        <v>95</v>
      </c>
      <c r="C83" s="774" t="s">
        <v>96</v>
      </c>
      <c r="D83" s="774" t="s">
        <v>95</v>
      </c>
      <c r="E83" s="774" t="s">
        <v>96</v>
      </c>
      <c r="F83" s="774" t="s">
        <v>95</v>
      </c>
      <c r="G83" s="774" t="s">
        <v>96</v>
      </c>
      <c r="H83" s="770" t="s">
        <v>95</v>
      </c>
      <c r="I83" s="770" t="s">
        <v>96</v>
      </c>
      <c r="J83" s="770" t="s">
        <v>95</v>
      </c>
      <c r="K83" s="770" t="s">
        <v>96</v>
      </c>
      <c r="L83" s="770" t="s">
        <v>95</v>
      </c>
      <c r="M83" s="770" t="s">
        <v>96</v>
      </c>
      <c r="N83" s="770" t="s">
        <v>95</v>
      </c>
      <c r="O83" s="770" t="s">
        <v>96</v>
      </c>
      <c r="P83" s="770" t="s">
        <v>95</v>
      </c>
      <c r="Q83" s="770" t="s">
        <v>96</v>
      </c>
      <c r="R83" s="770" t="s">
        <v>95</v>
      </c>
      <c r="S83" s="770" t="s">
        <v>96</v>
      </c>
      <c r="T83" s="821" t="s">
        <v>95</v>
      </c>
      <c r="U83" s="820" t="s">
        <v>96</v>
      </c>
      <c r="V83" s="821" t="s">
        <v>95</v>
      </c>
      <c r="W83" s="820" t="s">
        <v>96</v>
      </c>
      <c r="X83" s="855" t="s">
        <v>95</v>
      </c>
      <c r="Y83" s="856" t="s">
        <v>96</v>
      </c>
    </row>
    <row r="84" spans="1:25" ht="15">
      <c r="A84" s="7" t="s">
        <v>2922</v>
      </c>
      <c r="B84" s="183" t="s">
        <v>606</v>
      </c>
      <c r="C84" s="867" t="s">
        <v>617</v>
      </c>
      <c r="D84" s="183" t="s">
        <v>606</v>
      </c>
      <c r="E84" s="867" t="s">
        <v>952</v>
      </c>
      <c r="F84" s="183" t="s">
        <v>325</v>
      </c>
      <c r="G84" s="867" t="s">
        <v>464</v>
      </c>
      <c r="H84" s="183" t="s">
        <v>1203</v>
      </c>
      <c r="I84" s="867" t="s">
        <v>589</v>
      </c>
      <c r="J84" s="183" t="s">
        <v>1203</v>
      </c>
      <c r="K84" s="867" t="s">
        <v>283</v>
      </c>
      <c r="L84" s="183" t="s">
        <v>1203</v>
      </c>
      <c r="M84" s="867" t="s">
        <v>283</v>
      </c>
      <c r="N84" s="973" t="s">
        <v>3779</v>
      </c>
      <c r="O84" s="964" t="s">
        <v>283</v>
      </c>
      <c r="P84" s="974" t="s">
        <v>961</v>
      </c>
      <c r="Q84" s="883" t="s">
        <v>283</v>
      </c>
      <c r="R84" s="860" t="s">
        <v>1181</v>
      </c>
      <c r="S84" s="861" t="s">
        <v>4992</v>
      </c>
      <c r="T84" s="860" t="s">
        <v>1921</v>
      </c>
      <c r="U84" s="861" t="s">
        <v>283</v>
      </c>
      <c r="V84" s="860" t="s">
        <v>1195</v>
      </c>
      <c r="W84" s="861" t="s">
        <v>283</v>
      </c>
      <c r="X84" s="860" t="s">
        <v>7068</v>
      </c>
      <c r="Y84" s="861" t="s">
        <v>322</v>
      </c>
    </row>
    <row r="85" spans="1:25" ht="15">
      <c r="A85" s="7" t="s">
        <v>2923</v>
      </c>
      <c r="B85" s="183" t="s">
        <v>607</v>
      </c>
      <c r="C85" s="867" t="s">
        <v>169</v>
      </c>
      <c r="D85" s="183" t="s">
        <v>544</v>
      </c>
      <c r="E85" s="867" t="s">
        <v>543</v>
      </c>
      <c r="F85" s="183" t="s">
        <v>606</v>
      </c>
      <c r="G85" s="867" t="s">
        <v>952</v>
      </c>
      <c r="H85" s="183" t="s">
        <v>961</v>
      </c>
      <c r="I85" s="867" t="s">
        <v>589</v>
      </c>
      <c r="J85" s="183" t="s">
        <v>325</v>
      </c>
      <c r="K85" s="867" t="s">
        <v>9</v>
      </c>
      <c r="L85" s="183" t="s">
        <v>611</v>
      </c>
      <c r="M85" s="867" t="s">
        <v>208</v>
      </c>
      <c r="N85" s="973" t="s">
        <v>3780</v>
      </c>
      <c r="O85" s="964" t="s">
        <v>283</v>
      </c>
      <c r="P85" s="974" t="s">
        <v>611</v>
      </c>
      <c r="Q85" s="883" t="s">
        <v>322</v>
      </c>
      <c r="R85" s="860" t="s">
        <v>4993</v>
      </c>
      <c r="S85" s="861" t="s">
        <v>4992</v>
      </c>
      <c r="T85" s="860" t="s">
        <v>6121</v>
      </c>
      <c r="U85" s="861" t="s">
        <v>322</v>
      </c>
      <c r="V85" s="860" t="s">
        <v>1921</v>
      </c>
      <c r="W85" s="861" t="s">
        <v>283</v>
      </c>
      <c r="X85" s="860" t="s">
        <v>3779</v>
      </c>
      <c r="Y85" s="861" t="s">
        <v>283</v>
      </c>
    </row>
    <row r="86" spans="1:25" ht="15">
      <c r="A86" s="7" t="s">
        <v>2924</v>
      </c>
      <c r="B86" s="183" t="s">
        <v>608</v>
      </c>
      <c r="C86" s="867" t="s">
        <v>618</v>
      </c>
      <c r="D86" s="183" t="s">
        <v>611</v>
      </c>
      <c r="E86" s="867" t="s">
        <v>322</v>
      </c>
      <c r="F86" s="183" t="s">
        <v>961</v>
      </c>
      <c r="G86" s="867" t="s">
        <v>952</v>
      </c>
      <c r="H86" s="183" t="s">
        <v>325</v>
      </c>
      <c r="I86" s="867" t="s">
        <v>543</v>
      </c>
      <c r="J86" s="183" t="s">
        <v>961</v>
      </c>
      <c r="K86" s="867" t="s">
        <v>283</v>
      </c>
      <c r="L86" s="183" t="s">
        <v>961</v>
      </c>
      <c r="M86" s="867" t="s">
        <v>283</v>
      </c>
      <c r="N86" s="973" t="s">
        <v>3781</v>
      </c>
      <c r="O86" s="964" t="s">
        <v>9</v>
      </c>
      <c r="P86" s="974" t="s">
        <v>4507</v>
      </c>
      <c r="Q86" s="883" t="s">
        <v>322</v>
      </c>
      <c r="R86" s="860" t="s">
        <v>1195</v>
      </c>
      <c r="S86" s="861" t="s">
        <v>283</v>
      </c>
      <c r="T86" s="860" t="s">
        <v>3803</v>
      </c>
      <c r="U86" s="861" t="s">
        <v>322</v>
      </c>
      <c r="V86" s="860" t="s">
        <v>4993</v>
      </c>
      <c r="W86" s="861" t="s">
        <v>322</v>
      </c>
      <c r="X86" s="860" t="s">
        <v>3787</v>
      </c>
      <c r="Y86" s="861" t="s">
        <v>6731</v>
      </c>
    </row>
    <row r="87" spans="1:25" ht="30">
      <c r="A87" s="7" t="s">
        <v>2925</v>
      </c>
      <c r="B87" s="183" t="s">
        <v>609</v>
      </c>
      <c r="C87" s="867" t="s">
        <v>619</v>
      </c>
      <c r="D87" s="183" t="s">
        <v>954</v>
      </c>
      <c r="E87" s="867" t="s">
        <v>955</v>
      </c>
      <c r="F87" s="183" t="s">
        <v>1194</v>
      </c>
      <c r="G87" s="867" t="s">
        <v>318</v>
      </c>
      <c r="H87" s="183" t="s">
        <v>544</v>
      </c>
      <c r="I87" s="867" t="s">
        <v>543</v>
      </c>
      <c r="J87" s="183" t="s">
        <v>2540</v>
      </c>
      <c r="K87" s="867" t="s">
        <v>283</v>
      </c>
      <c r="L87" s="183" t="s">
        <v>325</v>
      </c>
      <c r="M87" s="867" t="s">
        <v>3269</v>
      </c>
      <c r="N87" s="973" t="s">
        <v>3782</v>
      </c>
      <c r="O87" s="964" t="s">
        <v>283</v>
      </c>
      <c r="P87" s="974" t="s">
        <v>1195</v>
      </c>
      <c r="Q87" s="883" t="s">
        <v>283</v>
      </c>
      <c r="R87" s="860" t="s">
        <v>4994</v>
      </c>
      <c r="S87" s="861" t="s">
        <v>532</v>
      </c>
      <c r="T87" s="860" t="s">
        <v>6122</v>
      </c>
      <c r="U87" s="861" t="s">
        <v>322</v>
      </c>
      <c r="V87" s="860" t="s">
        <v>3803</v>
      </c>
      <c r="W87" s="861" t="s">
        <v>322</v>
      </c>
      <c r="X87" s="860" t="s">
        <v>6121</v>
      </c>
      <c r="Y87" s="861" t="s">
        <v>7069</v>
      </c>
    </row>
    <row r="88" spans="1:25" ht="15">
      <c r="A88" s="7" t="s">
        <v>2926</v>
      </c>
      <c r="B88" s="183" t="s">
        <v>544</v>
      </c>
      <c r="C88" s="867" t="s">
        <v>620</v>
      </c>
      <c r="D88" s="183" t="s">
        <v>956</v>
      </c>
      <c r="E88" s="867" t="s">
        <v>957</v>
      </c>
      <c r="F88" s="183" t="s">
        <v>562</v>
      </c>
      <c r="G88" s="867" t="s">
        <v>340</v>
      </c>
      <c r="H88" s="183" t="s">
        <v>1194</v>
      </c>
      <c r="I88" s="867" t="s">
        <v>318</v>
      </c>
      <c r="J88" s="183" t="s">
        <v>1194</v>
      </c>
      <c r="K88" s="867" t="s">
        <v>671</v>
      </c>
      <c r="L88" s="183" t="s">
        <v>958</v>
      </c>
      <c r="M88" s="867" t="s">
        <v>275</v>
      </c>
      <c r="N88" s="973" t="s">
        <v>3783</v>
      </c>
      <c r="O88" s="964" t="s">
        <v>283</v>
      </c>
      <c r="P88" s="974" t="s">
        <v>954</v>
      </c>
      <c r="Q88" s="883" t="s">
        <v>3270</v>
      </c>
      <c r="R88" s="860" t="s">
        <v>168</v>
      </c>
      <c r="S88" s="861" t="s">
        <v>532</v>
      </c>
      <c r="T88" s="860" t="s">
        <v>6123</v>
      </c>
      <c r="U88" s="861" t="s">
        <v>322</v>
      </c>
      <c r="V88" s="860" t="s">
        <v>1181</v>
      </c>
      <c r="W88" s="861" t="s">
        <v>322</v>
      </c>
      <c r="X88" s="860" t="s">
        <v>7070</v>
      </c>
      <c r="Y88" s="861" t="s">
        <v>283</v>
      </c>
    </row>
    <row r="89" spans="1:25" ht="15">
      <c r="A89" s="7" t="s">
        <v>2927</v>
      </c>
      <c r="B89" s="183" t="s">
        <v>610</v>
      </c>
      <c r="C89" s="867" t="s">
        <v>160</v>
      </c>
      <c r="D89" s="183" t="s">
        <v>958</v>
      </c>
      <c r="E89" s="867" t="s">
        <v>960</v>
      </c>
      <c r="F89" s="183" t="s">
        <v>1195</v>
      </c>
      <c r="G89" s="867" t="s">
        <v>952</v>
      </c>
      <c r="H89" s="183" t="s">
        <v>606</v>
      </c>
      <c r="I89" s="867" t="s">
        <v>589</v>
      </c>
      <c r="J89" s="183" t="s">
        <v>174</v>
      </c>
      <c r="K89" s="867" t="s">
        <v>9</v>
      </c>
      <c r="L89" s="183" t="s">
        <v>954</v>
      </c>
      <c r="M89" s="867" t="s">
        <v>3270</v>
      </c>
      <c r="N89" s="973" t="s">
        <v>3784</v>
      </c>
      <c r="O89" s="964" t="s">
        <v>399</v>
      </c>
      <c r="P89" s="974" t="s">
        <v>1526</v>
      </c>
      <c r="Q89" s="883" t="s">
        <v>283</v>
      </c>
      <c r="R89" s="860" t="s">
        <v>606</v>
      </c>
      <c r="S89" s="861" t="s">
        <v>283</v>
      </c>
      <c r="T89" s="860" t="s">
        <v>6124</v>
      </c>
      <c r="U89" s="861" t="s">
        <v>283</v>
      </c>
      <c r="V89" s="860" t="s">
        <v>325</v>
      </c>
      <c r="W89" s="861" t="s">
        <v>322</v>
      </c>
      <c r="X89" s="860" t="s">
        <v>6127</v>
      </c>
      <c r="Y89" s="861" t="s">
        <v>283</v>
      </c>
    </row>
    <row r="90" spans="1:25" ht="15">
      <c r="A90" s="7" t="s">
        <v>2928</v>
      </c>
      <c r="B90" s="183" t="s">
        <v>611</v>
      </c>
      <c r="C90" s="867" t="s">
        <v>322</v>
      </c>
      <c r="D90" s="183" t="s">
        <v>562</v>
      </c>
      <c r="E90" s="867" t="s">
        <v>340</v>
      </c>
      <c r="F90" s="183" t="s">
        <v>1196</v>
      </c>
      <c r="G90" s="867" t="s">
        <v>12</v>
      </c>
      <c r="H90" s="183" t="s">
        <v>1526</v>
      </c>
      <c r="I90" s="867" t="s">
        <v>589</v>
      </c>
      <c r="J90" s="183" t="s">
        <v>2541</v>
      </c>
      <c r="K90" s="867" t="s">
        <v>2542</v>
      </c>
      <c r="L90" s="183" t="s">
        <v>3271</v>
      </c>
      <c r="M90" s="867" t="s">
        <v>3254</v>
      </c>
      <c r="N90" s="973" t="s">
        <v>3785</v>
      </c>
      <c r="O90" s="964" t="s">
        <v>322</v>
      </c>
      <c r="P90" s="974" t="s">
        <v>4508</v>
      </c>
      <c r="Q90" s="883" t="s">
        <v>454</v>
      </c>
      <c r="R90" s="860" t="s">
        <v>1715</v>
      </c>
      <c r="S90" s="861" t="s">
        <v>239</v>
      </c>
      <c r="T90" s="860" t="s">
        <v>5493</v>
      </c>
      <c r="U90" s="861" t="s">
        <v>283</v>
      </c>
      <c r="V90" s="860" t="s">
        <v>2070</v>
      </c>
      <c r="W90" s="861" t="s">
        <v>6724</v>
      </c>
      <c r="X90" s="860" t="s">
        <v>7071</v>
      </c>
      <c r="Y90" s="861" t="s">
        <v>6734</v>
      </c>
    </row>
    <row r="91" spans="1:25" ht="30">
      <c r="A91" s="7" t="s">
        <v>2929</v>
      </c>
      <c r="B91" s="183" t="s">
        <v>612</v>
      </c>
      <c r="C91" s="867" t="s">
        <v>139</v>
      </c>
      <c r="D91" s="183" t="s">
        <v>961</v>
      </c>
      <c r="E91" s="867" t="s">
        <v>952</v>
      </c>
      <c r="F91" s="183" t="s">
        <v>1197</v>
      </c>
      <c r="G91" s="867" t="s">
        <v>1198</v>
      </c>
      <c r="H91" s="183" t="s">
        <v>1527</v>
      </c>
      <c r="I91" s="867" t="s">
        <v>322</v>
      </c>
      <c r="J91" s="183" t="s">
        <v>954</v>
      </c>
      <c r="K91" s="867" t="s">
        <v>2543</v>
      </c>
      <c r="L91" s="183" t="s">
        <v>3272</v>
      </c>
      <c r="M91" s="867" t="s">
        <v>3273</v>
      </c>
      <c r="N91" s="973" t="s">
        <v>3786</v>
      </c>
      <c r="O91" s="964" t="s">
        <v>9</v>
      </c>
      <c r="P91" s="974" t="s">
        <v>1294</v>
      </c>
      <c r="Q91" s="883" t="s">
        <v>249</v>
      </c>
      <c r="R91" s="860" t="s">
        <v>217</v>
      </c>
      <c r="S91" s="861" t="s">
        <v>536</v>
      </c>
      <c r="T91" s="860" t="s">
        <v>6125</v>
      </c>
      <c r="U91" s="861" t="s">
        <v>283</v>
      </c>
      <c r="V91" s="860" t="s">
        <v>219</v>
      </c>
      <c r="W91" s="861" t="s">
        <v>355</v>
      </c>
      <c r="X91" s="860" t="s">
        <v>3781</v>
      </c>
      <c r="Y91" s="861" t="s">
        <v>6731</v>
      </c>
    </row>
    <row r="92" spans="1:25" ht="30" customHeight="1">
      <c r="A92" s="7" t="s">
        <v>2930</v>
      </c>
      <c r="B92" s="183" t="s">
        <v>144</v>
      </c>
      <c r="C92" s="867" t="s">
        <v>621</v>
      </c>
      <c r="D92" s="183" t="s">
        <v>962</v>
      </c>
      <c r="E92" s="867" t="s">
        <v>454</v>
      </c>
      <c r="F92" s="183" t="s">
        <v>174</v>
      </c>
      <c r="G92" s="867" t="s">
        <v>464</v>
      </c>
      <c r="H92" s="183" t="s">
        <v>1528</v>
      </c>
      <c r="I92" s="867" t="s">
        <v>322</v>
      </c>
      <c r="J92" s="183" t="s">
        <v>610</v>
      </c>
      <c r="K92" s="867" t="s">
        <v>160</v>
      </c>
      <c r="L92" s="183" t="s">
        <v>3274</v>
      </c>
      <c r="M92" s="867" t="s">
        <v>3254</v>
      </c>
      <c r="N92" s="973" t="s">
        <v>3787</v>
      </c>
      <c r="O92" s="964" t="s">
        <v>9</v>
      </c>
      <c r="P92" s="974" t="s">
        <v>3802</v>
      </c>
      <c r="Q92" s="883" t="s">
        <v>3270</v>
      </c>
      <c r="R92" s="860" t="s">
        <v>4995</v>
      </c>
      <c r="S92" s="861" t="s">
        <v>4992</v>
      </c>
      <c r="T92" s="860" t="s">
        <v>168</v>
      </c>
      <c r="U92" s="861" t="s">
        <v>322</v>
      </c>
      <c r="V92" s="860" t="s">
        <v>3441</v>
      </c>
      <c r="W92" s="861" t="s">
        <v>6725</v>
      </c>
      <c r="X92" s="860" t="s">
        <v>7072</v>
      </c>
      <c r="Y92" s="861" t="s">
        <v>283</v>
      </c>
    </row>
    <row r="93" spans="1:25" ht="30">
      <c r="A93" s="7" t="s">
        <v>2931</v>
      </c>
      <c r="B93" s="183">
        <v>0</v>
      </c>
      <c r="C93" s="867">
        <v>0</v>
      </c>
      <c r="D93" s="183" t="s">
        <v>963</v>
      </c>
      <c r="E93" s="867" t="s">
        <v>322</v>
      </c>
      <c r="F93" s="183" t="s">
        <v>954</v>
      </c>
      <c r="G93" s="867" t="s">
        <v>1199</v>
      </c>
      <c r="H93" s="183" t="s">
        <v>956</v>
      </c>
      <c r="I93" s="867" t="s">
        <v>209</v>
      </c>
      <c r="J93" s="183" t="s">
        <v>562</v>
      </c>
      <c r="K93" s="867" t="s">
        <v>340</v>
      </c>
      <c r="L93" s="183" t="s">
        <v>3275</v>
      </c>
      <c r="M93" s="867" t="s">
        <v>3276</v>
      </c>
      <c r="N93" s="973" t="s">
        <v>3788</v>
      </c>
      <c r="O93" s="964" t="s">
        <v>3270</v>
      </c>
      <c r="P93" s="974" t="s">
        <v>174</v>
      </c>
      <c r="Q93" s="883" t="s">
        <v>322</v>
      </c>
      <c r="R93" s="860" t="s">
        <v>4996</v>
      </c>
      <c r="S93" s="861" t="s">
        <v>4997</v>
      </c>
      <c r="T93" s="860" t="s">
        <v>1169</v>
      </c>
      <c r="U93" s="861" t="s">
        <v>355</v>
      </c>
      <c r="V93" s="860" t="s">
        <v>6726</v>
      </c>
      <c r="W93" s="861" t="s">
        <v>6727</v>
      </c>
      <c r="X93" s="860" t="s">
        <v>7073</v>
      </c>
      <c r="Y93" s="861" t="s">
        <v>322</v>
      </c>
    </row>
    <row r="94" spans="1:25" ht="15">
      <c r="A94" s="7" t="s">
        <v>2986</v>
      </c>
      <c r="B94" s="183">
        <v>0</v>
      </c>
      <c r="C94" s="867">
        <v>0</v>
      </c>
      <c r="D94" s="183">
        <v>0</v>
      </c>
      <c r="E94" s="867">
        <v>0</v>
      </c>
      <c r="F94" s="183">
        <v>0</v>
      </c>
      <c r="G94" s="867">
        <v>0</v>
      </c>
      <c r="H94" s="183">
        <v>0</v>
      </c>
      <c r="I94" s="867">
        <v>0</v>
      </c>
      <c r="J94" s="183">
        <v>0</v>
      </c>
      <c r="K94" s="867">
        <v>0</v>
      </c>
      <c r="L94" s="183">
        <v>0</v>
      </c>
      <c r="M94" s="867">
        <v>0</v>
      </c>
      <c r="N94" s="126" t="s">
        <v>1195</v>
      </c>
      <c r="O94" s="964" t="s">
        <v>283</v>
      </c>
      <c r="P94" s="974" t="s">
        <v>4509</v>
      </c>
      <c r="Q94" s="883" t="s">
        <v>447</v>
      </c>
      <c r="R94" s="860" t="s">
        <v>611</v>
      </c>
      <c r="S94" s="861" t="s">
        <v>322</v>
      </c>
      <c r="T94" s="860" t="s">
        <v>1181</v>
      </c>
      <c r="U94" s="861" t="s">
        <v>4992</v>
      </c>
      <c r="V94" s="860" t="s">
        <v>6728</v>
      </c>
      <c r="W94" s="861" t="s">
        <v>6729</v>
      </c>
      <c r="X94" s="860" t="s">
        <v>7087</v>
      </c>
      <c r="Y94" s="861" t="s">
        <v>387</v>
      </c>
    </row>
    <row r="95" spans="1:25" ht="30">
      <c r="A95" s="7" t="s">
        <v>2987</v>
      </c>
      <c r="B95" s="183">
        <v>0</v>
      </c>
      <c r="C95" s="867">
        <v>0</v>
      </c>
      <c r="D95" s="183">
        <v>0</v>
      </c>
      <c r="E95" s="867">
        <v>0</v>
      </c>
      <c r="F95" s="183">
        <v>0</v>
      </c>
      <c r="G95" s="867">
        <v>0</v>
      </c>
      <c r="H95" s="183">
        <v>0</v>
      </c>
      <c r="I95" s="867">
        <v>0</v>
      </c>
      <c r="J95" s="183">
        <v>0</v>
      </c>
      <c r="K95" s="867">
        <v>0</v>
      </c>
      <c r="L95" s="183">
        <v>0</v>
      </c>
      <c r="M95" s="867">
        <v>0</v>
      </c>
      <c r="N95" s="126" t="s">
        <v>961</v>
      </c>
      <c r="O95" s="964" t="s">
        <v>283</v>
      </c>
      <c r="P95" s="974" t="s">
        <v>3780</v>
      </c>
      <c r="Q95" s="122" t="s">
        <v>283</v>
      </c>
      <c r="R95" s="860" t="s">
        <v>3803</v>
      </c>
      <c r="S95" s="861" t="s">
        <v>533</v>
      </c>
      <c r="T95" s="860" t="s">
        <v>6126</v>
      </c>
      <c r="U95" s="861" t="s">
        <v>283</v>
      </c>
      <c r="V95" s="860" t="s">
        <v>6730</v>
      </c>
      <c r="W95" s="861" t="s">
        <v>283</v>
      </c>
      <c r="X95" s="860" t="s">
        <v>7088</v>
      </c>
      <c r="Y95" s="861" t="s">
        <v>447</v>
      </c>
    </row>
    <row r="96" spans="1:25" ht="15">
      <c r="A96" s="7" t="s">
        <v>2988</v>
      </c>
      <c r="B96" s="183">
        <v>0</v>
      </c>
      <c r="C96" s="867">
        <v>0</v>
      </c>
      <c r="D96" s="183">
        <v>0</v>
      </c>
      <c r="E96" s="867">
        <v>0</v>
      </c>
      <c r="F96" s="183">
        <v>0</v>
      </c>
      <c r="G96" s="867">
        <v>0</v>
      </c>
      <c r="H96" s="183">
        <v>0</v>
      </c>
      <c r="I96" s="867">
        <v>0</v>
      </c>
      <c r="J96" s="183">
        <v>0</v>
      </c>
      <c r="K96" s="867">
        <v>0</v>
      </c>
      <c r="L96" s="183">
        <v>0</v>
      </c>
      <c r="M96" s="867">
        <v>0</v>
      </c>
      <c r="N96" s="126" t="s">
        <v>954</v>
      </c>
      <c r="O96" s="964" t="s">
        <v>2543</v>
      </c>
      <c r="P96" s="974" t="s">
        <v>4510</v>
      </c>
      <c r="Q96" s="122" t="s">
        <v>9</v>
      </c>
      <c r="R96" s="860" t="s">
        <v>2070</v>
      </c>
      <c r="S96" s="861" t="s">
        <v>5495</v>
      </c>
      <c r="T96" s="860" t="s">
        <v>4993</v>
      </c>
      <c r="U96" s="861" t="s">
        <v>4992</v>
      </c>
      <c r="V96" s="860" t="s">
        <v>3803</v>
      </c>
      <c r="W96" s="861" t="s">
        <v>6731</v>
      </c>
      <c r="X96" s="860" t="s">
        <v>7089</v>
      </c>
      <c r="Y96" s="861" t="s">
        <v>532</v>
      </c>
    </row>
    <row r="97" spans="1:25" ht="15">
      <c r="A97" s="7" t="s">
        <v>2989</v>
      </c>
      <c r="B97" s="183">
        <v>0</v>
      </c>
      <c r="C97" s="867">
        <v>0</v>
      </c>
      <c r="D97" s="183">
        <v>0</v>
      </c>
      <c r="E97" s="867">
        <v>0</v>
      </c>
      <c r="F97" s="183">
        <v>0</v>
      </c>
      <c r="G97" s="867">
        <v>0</v>
      </c>
      <c r="H97" s="183">
        <v>0</v>
      </c>
      <c r="I97" s="867">
        <v>0</v>
      </c>
      <c r="J97" s="183">
        <v>0</v>
      </c>
      <c r="K97" s="867">
        <v>0</v>
      </c>
      <c r="L97" s="183">
        <v>0</v>
      </c>
      <c r="M97" s="867">
        <v>0</v>
      </c>
      <c r="N97" s="126" t="s">
        <v>3801</v>
      </c>
      <c r="O97" s="964" t="s">
        <v>399</v>
      </c>
      <c r="P97" s="974" t="s">
        <v>4511</v>
      </c>
      <c r="Q97" s="122" t="s">
        <v>322</v>
      </c>
      <c r="R97" s="860" t="s">
        <v>5493</v>
      </c>
      <c r="S97" s="861" t="s">
        <v>283</v>
      </c>
      <c r="T97" s="860" t="s">
        <v>3787</v>
      </c>
      <c r="U97" s="861" t="s">
        <v>532</v>
      </c>
      <c r="V97" s="860" t="s">
        <v>6732</v>
      </c>
      <c r="W97" s="861" t="s">
        <v>322</v>
      </c>
      <c r="X97" s="860" t="s">
        <v>7090</v>
      </c>
      <c r="Y97" s="861" t="s">
        <v>447</v>
      </c>
    </row>
    <row r="98" spans="1:25" ht="15">
      <c r="A98" s="7" t="s">
        <v>2990</v>
      </c>
      <c r="B98" s="183">
        <v>0</v>
      </c>
      <c r="C98" s="867">
        <v>0</v>
      </c>
      <c r="D98" s="183">
        <v>0</v>
      </c>
      <c r="E98" s="867">
        <v>0</v>
      </c>
      <c r="F98" s="183">
        <v>0</v>
      </c>
      <c r="G98" s="867">
        <v>0</v>
      </c>
      <c r="H98" s="183">
        <v>0</v>
      </c>
      <c r="I98" s="867">
        <v>0</v>
      </c>
      <c r="J98" s="183">
        <v>0</v>
      </c>
      <c r="K98" s="867">
        <v>0</v>
      </c>
      <c r="L98" s="183">
        <v>0</v>
      </c>
      <c r="M98" s="867">
        <v>0</v>
      </c>
      <c r="N98" s="126" t="s">
        <v>3802</v>
      </c>
      <c r="O98" s="964" t="s">
        <v>2543</v>
      </c>
      <c r="P98" s="974" t="s">
        <v>1195</v>
      </c>
      <c r="Q98" s="883" t="s">
        <v>283</v>
      </c>
      <c r="S98" s="649"/>
      <c r="T98" s="543" t="s">
        <v>3781</v>
      </c>
      <c r="U98" s="649" t="s">
        <v>532</v>
      </c>
      <c r="V98" s="543" t="s">
        <v>6733</v>
      </c>
      <c r="W98" s="649" t="s">
        <v>6734</v>
      </c>
      <c r="X98" s="543" t="s">
        <v>7091</v>
      </c>
      <c r="Y98" s="649" t="s">
        <v>7092</v>
      </c>
    </row>
    <row r="99" spans="1:25" ht="30">
      <c r="A99" s="7" t="s">
        <v>2991</v>
      </c>
      <c r="B99" s="183">
        <v>0</v>
      </c>
      <c r="C99" s="867">
        <v>0</v>
      </c>
      <c r="D99" s="183">
        <v>0</v>
      </c>
      <c r="E99" s="867">
        <v>0</v>
      </c>
      <c r="F99" s="183">
        <v>0</v>
      </c>
      <c r="G99" s="867">
        <v>0</v>
      </c>
      <c r="H99" s="183">
        <v>0</v>
      </c>
      <c r="I99" s="867">
        <v>0</v>
      </c>
      <c r="J99" s="183">
        <v>0</v>
      </c>
      <c r="K99" s="867">
        <v>0</v>
      </c>
      <c r="L99" s="183">
        <v>0</v>
      </c>
      <c r="M99" s="867">
        <v>0</v>
      </c>
      <c r="N99" s="126" t="s">
        <v>606</v>
      </c>
      <c r="O99" s="964" t="s">
        <v>283</v>
      </c>
      <c r="P99" s="974" t="s">
        <v>3782</v>
      </c>
      <c r="Q99" s="883" t="s">
        <v>283</v>
      </c>
      <c r="S99" s="649"/>
      <c r="T99" s="543" t="s">
        <v>3779</v>
      </c>
      <c r="U99" s="649" t="s">
        <v>283</v>
      </c>
      <c r="V99" s="543" t="s">
        <v>6735</v>
      </c>
      <c r="W99" s="649" t="s">
        <v>283</v>
      </c>
      <c r="X99" s="543" t="s">
        <v>7093</v>
      </c>
      <c r="Y99" s="649" t="s">
        <v>532</v>
      </c>
    </row>
    <row r="100" spans="1:25" ht="15">
      <c r="A100" s="7" t="s">
        <v>2992</v>
      </c>
      <c r="B100" s="183">
        <v>0</v>
      </c>
      <c r="C100" s="867">
        <v>0</v>
      </c>
      <c r="D100" s="183">
        <v>0</v>
      </c>
      <c r="E100" s="867">
        <v>0</v>
      </c>
      <c r="F100" s="183">
        <v>0</v>
      </c>
      <c r="G100" s="867">
        <v>0</v>
      </c>
      <c r="H100" s="183">
        <v>0</v>
      </c>
      <c r="I100" s="867">
        <v>0</v>
      </c>
      <c r="J100" s="183">
        <v>0</v>
      </c>
      <c r="K100" s="867">
        <v>0</v>
      </c>
      <c r="L100" s="183">
        <v>0</v>
      </c>
      <c r="M100" s="867">
        <v>0</v>
      </c>
      <c r="N100" s="126" t="s">
        <v>3803</v>
      </c>
      <c r="O100" s="964" t="s">
        <v>358</v>
      </c>
      <c r="P100" s="974" t="s">
        <v>3783</v>
      </c>
      <c r="Q100" s="883" t="s">
        <v>283</v>
      </c>
      <c r="S100" s="649"/>
      <c r="T100" s="543" t="s">
        <v>6127</v>
      </c>
      <c r="U100" s="649" t="s">
        <v>283</v>
      </c>
      <c r="V100" s="543" t="s">
        <v>6736</v>
      </c>
      <c r="W100" s="649" t="s">
        <v>283</v>
      </c>
      <c r="X100" s="543" t="s">
        <v>7094</v>
      </c>
      <c r="Y100" s="649" t="s">
        <v>7095</v>
      </c>
    </row>
    <row r="101" spans="1:25" ht="30">
      <c r="A101" s="7" t="s">
        <v>2993</v>
      </c>
      <c r="B101" s="183">
        <v>0</v>
      </c>
      <c r="C101" s="867">
        <v>0</v>
      </c>
      <c r="D101" s="183">
        <v>0</v>
      </c>
      <c r="E101" s="867">
        <v>0</v>
      </c>
      <c r="F101" s="183">
        <v>0</v>
      </c>
      <c r="G101" s="867">
        <v>0</v>
      </c>
      <c r="H101" s="183">
        <v>0</v>
      </c>
      <c r="I101" s="867">
        <v>0</v>
      </c>
      <c r="J101" s="183">
        <v>0</v>
      </c>
      <c r="K101" s="867">
        <v>0</v>
      </c>
      <c r="L101" s="183">
        <v>0</v>
      </c>
      <c r="M101" s="867">
        <v>0</v>
      </c>
      <c r="N101" s="126" t="s">
        <v>3804</v>
      </c>
      <c r="O101" s="964" t="s">
        <v>160</v>
      </c>
      <c r="P101" s="974" t="s">
        <v>3786</v>
      </c>
      <c r="Q101" s="883" t="s">
        <v>9</v>
      </c>
      <c r="S101" s="649"/>
      <c r="T101" s="543" t="s">
        <v>6128</v>
      </c>
      <c r="U101" s="649" t="s">
        <v>283</v>
      </c>
      <c r="V101" s="543" t="s">
        <v>6737</v>
      </c>
      <c r="W101" s="649" t="s">
        <v>6731</v>
      </c>
      <c r="X101" s="543" t="s">
        <v>7096</v>
      </c>
      <c r="Y101" s="649" t="s">
        <v>447</v>
      </c>
    </row>
    <row r="102" spans="1:25" ht="15">
      <c r="A102" s="7" t="s">
        <v>2994</v>
      </c>
      <c r="B102" s="183">
        <v>0</v>
      </c>
      <c r="C102" s="867">
        <v>0</v>
      </c>
      <c r="D102" s="183">
        <v>0</v>
      </c>
      <c r="E102" s="867">
        <v>0</v>
      </c>
      <c r="F102" s="183">
        <v>0</v>
      </c>
      <c r="G102" s="867">
        <v>0</v>
      </c>
      <c r="H102" s="183">
        <v>0</v>
      </c>
      <c r="I102" s="867">
        <v>0</v>
      </c>
      <c r="J102" s="183">
        <v>0</v>
      </c>
      <c r="K102" s="867">
        <v>0</v>
      </c>
      <c r="L102" s="183">
        <v>0</v>
      </c>
      <c r="M102" s="867">
        <v>0</v>
      </c>
      <c r="N102" s="126" t="s">
        <v>3805</v>
      </c>
      <c r="O102" s="964" t="s">
        <v>454</v>
      </c>
      <c r="P102" s="974" t="s">
        <v>3787</v>
      </c>
      <c r="Q102" s="883" t="s">
        <v>9</v>
      </c>
      <c r="S102" s="649"/>
      <c r="T102" s="543" t="s">
        <v>6129</v>
      </c>
      <c r="U102" s="649" t="s">
        <v>355</v>
      </c>
      <c r="V102" s="543" t="s">
        <v>6738</v>
      </c>
      <c r="W102" s="649" t="s">
        <v>283</v>
      </c>
      <c r="X102" s="543" t="s">
        <v>7097</v>
      </c>
      <c r="Y102" s="649" t="s">
        <v>275</v>
      </c>
    </row>
    <row r="103" spans="1:25" ht="30">
      <c r="A103" s="7" t="s">
        <v>2995</v>
      </c>
      <c r="B103" s="183">
        <v>0</v>
      </c>
      <c r="C103" s="867">
        <v>0</v>
      </c>
      <c r="D103" s="183">
        <v>0</v>
      </c>
      <c r="E103" s="867">
        <v>0</v>
      </c>
      <c r="F103" s="183">
        <v>0</v>
      </c>
      <c r="G103" s="867">
        <v>0</v>
      </c>
      <c r="H103" s="183">
        <v>0</v>
      </c>
      <c r="I103" s="867">
        <v>0</v>
      </c>
      <c r="J103" s="183">
        <v>0</v>
      </c>
      <c r="K103" s="867">
        <v>0</v>
      </c>
      <c r="L103" s="183">
        <v>0</v>
      </c>
      <c r="M103" s="867">
        <v>0</v>
      </c>
      <c r="N103" s="126" t="s">
        <v>3806</v>
      </c>
      <c r="O103" s="964" t="s">
        <v>3792</v>
      </c>
      <c r="P103" s="974" t="s">
        <v>3788</v>
      </c>
      <c r="Q103" s="883" t="s">
        <v>3270</v>
      </c>
      <c r="S103" s="649"/>
      <c r="T103" s="543" t="s">
        <v>3780</v>
      </c>
      <c r="U103" s="649" t="s">
        <v>283</v>
      </c>
      <c r="V103" s="543" t="s">
        <v>6739</v>
      </c>
      <c r="W103" s="649" t="s">
        <v>322</v>
      </c>
      <c r="X103" s="543" t="s">
        <v>7098</v>
      </c>
      <c r="Y103" s="649" t="s">
        <v>447</v>
      </c>
    </row>
    <row r="104" spans="1:25" ht="15">
      <c r="A104" s="810"/>
      <c r="B104" s="801"/>
      <c r="C104" s="801"/>
      <c r="D104" s="793"/>
      <c r="E104" s="801"/>
      <c r="F104" s="793"/>
      <c r="G104" s="793"/>
      <c r="H104" s="792"/>
      <c r="I104" s="792"/>
      <c r="J104" s="792"/>
      <c r="K104" s="792"/>
      <c r="L104" s="939"/>
      <c r="M104" s="939"/>
      <c r="N104" s="791"/>
      <c r="O104" s="791"/>
      <c r="P104" s="791"/>
      <c r="Q104" s="791"/>
      <c r="S104" s="649"/>
      <c r="U104" s="649"/>
      <c r="W104" s="649"/>
      <c r="Y104" s="649"/>
    </row>
    <row r="105" spans="1:25" ht="15">
      <c r="A105" s="810"/>
      <c r="B105" s="801"/>
      <c r="C105" s="801"/>
      <c r="D105" s="793"/>
      <c r="E105" s="801"/>
      <c r="F105" s="793"/>
      <c r="G105" s="793"/>
      <c r="H105" s="792"/>
      <c r="I105" s="792"/>
      <c r="J105" s="792"/>
      <c r="K105" s="792"/>
      <c r="L105" s="939"/>
      <c r="M105" s="939"/>
      <c r="N105" s="791"/>
      <c r="O105" s="791"/>
      <c r="P105" s="791"/>
      <c r="Q105" s="791"/>
    </row>
    <row r="106" spans="1:25" ht="15.75" customHeight="1">
      <c r="A106" s="3"/>
      <c r="B106" s="1469">
        <v>2010</v>
      </c>
      <c r="C106" s="1469"/>
      <c r="D106" s="1469">
        <v>2011</v>
      </c>
      <c r="E106" s="1469"/>
      <c r="F106" s="1469" t="s">
        <v>1185</v>
      </c>
      <c r="G106" s="1469"/>
      <c r="H106" s="1460">
        <v>2012</v>
      </c>
      <c r="I106" s="1460"/>
      <c r="J106" s="1460" t="s">
        <v>2325</v>
      </c>
      <c r="K106" s="1460"/>
      <c r="L106" s="1460" t="s">
        <v>2913</v>
      </c>
      <c r="M106" s="1460"/>
      <c r="N106" s="1460" t="s">
        <v>3553</v>
      </c>
      <c r="O106" s="1460"/>
      <c r="P106" s="1460" t="s">
        <v>4165</v>
      </c>
      <c r="Q106" s="1460"/>
      <c r="R106" s="1460" t="s">
        <v>4675</v>
      </c>
      <c r="S106" s="1463"/>
      <c r="T106" s="1465" t="s">
        <v>5846</v>
      </c>
      <c r="U106" s="1463"/>
      <c r="V106" s="1465" t="s">
        <v>6494</v>
      </c>
      <c r="W106" s="1463"/>
      <c r="X106" s="1466" t="s">
        <v>6914</v>
      </c>
      <c r="Y106" s="1467"/>
    </row>
    <row r="107" spans="1:25" ht="15.75">
      <c r="A107" s="3" t="s">
        <v>97</v>
      </c>
      <c r="B107" s="774" t="s">
        <v>95</v>
      </c>
      <c r="C107" s="774" t="s">
        <v>96</v>
      </c>
      <c r="D107" s="774" t="s">
        <v>95</v>
      </c>
      <c r="E107" s="774" t="s">
        <v>96</v>
      </c>
      <c r="F107" s="774" t="s">
        <v>95</v>
      </c>
      <c r="G107" s="774" t="s">
        <v>96</v>
      </c>
      <c r="H107" s="770" t="s">
        <v>95</v>
      </c>
      <c r="I107" s="770" t="s">
        <v>96</v>
      </c>
      <c r="J107" s="770" t="s">
        <v>95</v>
      </c>
      <c r="K107" s="770" t="s">
        <v>96</v>
      </c>
      <c r="L107" s="770" t="s">
        <v>95</v>
      </c>
      <c r="M107" s="770" t="s">
        <v>96</v>
      </c>
      <c r="N107" s="770" t="s">
        <v>95</v>
      </c>
      <c r="O107" s="770" t="s">
        <v>96</v>
      </c>
      <c r="P107" s="770" t="s">
        <v>95</v>
      </c>
      <c r="Q107" s="770" t="s">
        <v>96</v>
      </c>
      <c r="R107" s="770" t="s">
        <v>95</v>
      </c>
      <c r="S107" s="770" t="s">
        <v>96</v>
      </c>
      <c r="T107" s="821" t="s">
        <v>95</v>
      </c>
      <c r="U107" s="820" t="s">
        <v>96</v>
      </c>
      <c r="V107" s="821" t="s">
        <v>95</v>
      </c>
      <c r="W107" s="820" t="s">
        <v>96</v>
      </c>
      <c r="X107" s="855" t="s">
        <v>95</v>
      </c>
      <c r="Y107" s="856" t="s">
        <v>96</v>
      </c>
    </row>
    <row r="108" spans="1:25" ht="15">
      <c r="A108" s="7" t="s">
        <v>2922</v>
      </c>
      <c r="B108" s="183" t="s">
        <v>134</v>
      </c>
      <c r="C108" s="867" t="s">
        <v>355</v>
      </c>
      <c r="D108" s="183" t="s">
        <v>606</v>
      </c>
      <c r="E108" s="867" t="s">
        <v>387</v>
      </c>
      <c r="F108" s="183" t="s">
        <v>606</v>
      </c>
      <c r="G108" s="867" t="s">
        <v>952</v>
      </c>
      <c r="H108" s="183" t="s">
        <v>606</v>
      </c>
      <c r="I108" s="867" t="s">
        <v>589</v>
      </c>
      <c r="J108" s="183" t="s">
        <v>219</v>
      </c>
      <c r="K108" s="867" t="s">
        <v>283</v>
      </c>
      <c r="L108" s="183" t="s">
        <v>3277</v>
      </c>
      <c r="M108" s="867">
        <v>0</v>
      </c>
      <c r="N108" s="973" t="s">
        <v>3278</v>
      </c>
      <c r="O108" s="964" t="s">
        <v>454</v>
      </c>
      <c r="P108" s="976">
        <v>0</v>
      </c>
      <c r="Q108" s="867">
        <v>0</v>
      </c>
      <c r="R108" s="976">
        <v>0</v>
      </c>
      <c r="S108" s="867">
        <v>0</v>
      </c>
      <c r="T108" s="976" t="s">
        <v>5992</v>
      </c>
      <c r="U108" s="867" t="s">
        <v>5992</v>
      </c>
      <c r="V108" s="976" t="s">
        <v>5992</v>
      </c>
      <c r="W108" s="867" t="s">
        <v>5992</v>
      </c>
      <c r="X108" s="976"/>
      <c r="Y108" s="867"/>
    </row>
    <row r="109" spans="1:25" ht="15">
      <c r="A109" s="7" t="s">
        <v>2923</v>
      </c>
      <c r="B109" s="183" t="s">
        <v>616</v>
      </c>
      <c r="C109" s="867" t="s">
        <v>169</v>
      </c>
      <c r="D109" s="183" t="s">
        <v>562</v>
      </c>
      <c r="E109" s="867" t="s">
        <v>340</v>
      </c>
      <c r="F109" s="183" t="s">
        <v>1200</v>
      </c>
      <c r="G109" s="867" t="s">
        <v>1198</v>
      </c>
      <c r="H109" s="183" t="s">
        <v>562</v>
      </c>
      <c r="I109" s="867" t="s">
        <v>340</v>
      </c>
      <c r="J109" s="183" t="s">
        <v>2545</v>
      </c>
      <c r="K109" s="867" t="s">
        <v>209</v>
      </c>
      <c r="L109" s="183" t="s">
        <v>3278</v>
      </c>
      <c r="M109" s="867">
        <v>0</v>
      </c>
      <c r="N109" s="976">
        <v>0</v>
      </c>
      <c r="O109" s="867">
        <v>0</v>
      </c>
      <c r="P109" s="976">
        <v>0</v>
      </c>
      <c r="Q109" s="867">
        <v>0</v>
      </c>
      <c r="R109" s="976">
        <v>0</v>
      </c>
      <c r="S109" s="867">
        <v>0</v>
      </c>
      <c r="T109" s="976">
        <v>0</v>
      </c>
      <c r="U109" s="867">
        <v>0</v>
      </c>
      <c r="V109" s="976">
        <v>0</v>
      </c>
      <c r="W109" s="867">
        <v>0</v>
      </c>
      <c r="X109" s="976"/>
      <c r="Y109" s="867"/>
    </row>
    <row r="110" spans="1:25" ht="15">
      <c r="A110" s="7" t="s">
        <v>2924</v>
      </c>
      <c r="B110" s="183" t="s">
        <v>544</v>
      </c>
      <c r="C110" s="867" t="s">
        <v>620</v>
      </c>
      <c r="D110" s="183" t="s">
        <v>953</v>
      </c>
      <c r="E110" s="867" t="s">
        <v>322</v>
      </c>
      <c r="F110" s="183" t="s">
        <v>562</v>
      </c>
      <c r="G110" s="867" t="s">
        <v>340</v>
      </c>
      <c r="H110" s="183" t="s">
        <v>1201</v>
      </c>
      <c r="I110" s="867" t="s">
        <v>1202</v>
      </c>
      <c r="J110" s="183" t="s">
        <v>2544</v>
      </c>
      <c r="K110" s="867" t="s">
        <v>1655</v>
      </c>
      <c r="L110" s="183" t="s">
        <v>219</v>
      </c>
      <c r="M110" s="867">
        <v>0</v>
      </c>
      <c r="N110" s="976">
        <v>0</v>
      </c>
      <c r="O110" s="867">
        <v>0</v>
      </c>
      <c r="P110" s="976">
        <v>0</v>
      </c>
      <c r="Q110" s="867">
        <v>0</v>
      </c>
      <c r="R110" s="976">
        <v>0</v>
      </c>
      <c r="S110" s="867">
        <v>0</v>
      </c>
      <c r="T110" s="976">
        <v>0</v>
      </c>
      <c r="U110" s="867">
        <v>0</v>
      </c>
      <c r="V110" s="976">
        <v>0</v>
      </c>
      <c r="W110" s="867">
        <v>0</v>
      </c>
      <c r="X110" s="976"/>
      <c r="Y110" s="867"/>
    </row>
    <row r="111" spans="1:25" ht="15">
      <c r="A111" s="7" t="s">
        <v>2925</v>
      </c>
      <c r="B111" s="183">
        <v>0</v>
      </c>
      <c r="C111" s="867">
        <v>0</v>
      </c>
      <c r="D111" s="183" t="s">
        <v>369</v>
      </c>
      <c r="E111" s="867" t="s">
        <v>355</v>
      </c>
      <c r="F111" s="183" t="s">
        <v>1201</v>
      </c>
      <c r="G111" s="867" t="s">
        <v>1202</v>
      </c>
      <c r="H111" s="183" t="s">
        <v>953</v>
      </c>
      <c r="I111" s="867" t="s">
        <v>322</v>
      </c>
      <c r="J111" s="183">
        <v>0</v>
      </c>
      <c r="K111" s="867">
        <v>0</v>
      </c>
      <c r="L111" s="183" t="s">
        <v>1529</v>
      </c>
      <c r="M111" s="867">
        <v>0</v>
      </c>
      <c r="N111" s="976">
        <v>0</v>
      </c>
      <c r="O111" s="867">
        <v>0</v>
      </c>
      <c r="P111" s="976">
        <v>0</v>
      </c>
      <c r="Q111" s="867">
        <v>0</v>
      </c>
      <c r="R111" s="976">
        <v>0</v>
      </c>
      <c r="S111" s="867">
        <v>0</v>
      </c>
      <c r="T111" s="976">
        <v>0</v>
      </c>
      <c r="U111" s="867">
        <v>0</v>
      </c>
      <c r="V111" s="976">
        <v>0</v>
      </c>
      <c r="W111" s="867">
        <v>0</v>
      </c>
      <c r="X111" s="976"/>
      <c r="Y111" s="867"/>
    </row>
    <row r="112" spans="1:25" ht="15">
      <c r="A112" s="7" t="s">
        <v>2926</v>
      </c>
      <c r="B112" s="183">
        <v>0</v>
      </c>
      <c r="C112" s="867">
        <v>0</v>
      </c>
      <c r="D112" s="183" t="s">
        <v>544</v>
      </c>
      <c r="E112" s="867" t="s">
        <v>543</v>
      </c>
      <c r="F112" s="183" t="s">
        <v>1203</v>
      </c>
      <c r="G112" s="867" t="s">
        <v>952</v>
      </c>
      <c r="H112" s="183" t="s">
        <v>1529</v>
      </c>
      <c r="I112" s="867" t="s">
        <v>1202</v>
      </c>
      <c r="J112" s="183">
        <v>0</v>
      </c>
      <c r="K112" s="867">
        <v>0</v>
      </c>
      <c r="L112" s="183">
        <v>0</v>
      </c>
      <c r="M112" s="867">
        <v>0</v>
      </c>
      <c r="N112" s="976">
        <v>0</v>
      </c>
      <c r="O112" s="867">
        <v>0</v>
      </c>
      <c r="P112" s="976">
        <v>0</v>
      </c>
      <c r="Q112" s="867">
        <v>0</v>
      </c>
      <c r="R112" s="976">
        <v>0</v>
      </c>
      <c r="S112" s="867">
        <v>0</v>
      </c>
      <c r="T112" s="976">
        <v>0</v>
      </c>
      <c r="U112" s="867">
        <v>0</v>
      </c>
      <c r="V112" s="976">
        <v>0</v>
      </c>
      <c r="W112" s="867">
        <v>0</v>
      </c>
      <c r="X112" s="976"/>
      <c r="Y112" s="867"/>
    </row>
    <row r="113" spans="1:25" ht="15">
      <c r="A113" s="7" t="s">
        <v>2927</v>
      </c>
      <c r="B113" s="183">
        <v>0</v>
      </c>
      <c r="C113" s="867">
        <v>0</v>
      </c>
      <c r="D113" s="183" t="s">
        <v>959</v>
      </c>
      <c r="E113" s="867" t="s">
        <v>12</v>
      </c>
      <c r="F113" s="183" t="s">
        <v>1194</v>
      </c>
      <c r="G113" s="867" t="s">
        <v>318</v>
      </c>
      <c r="H113" s="183">
        <v>0</v>
      </c>
      <c r="I113" s="867">
        <v>0</v>
      </c>
      <c r="J113" s="183">
        <v>0</v>
      </c>
      <c r="K113" s="867">
        <v>0</v>
      </c>
      <c r="L113" s="183">
        <v>0</v>
      </c>
      <c r="M113" s="867">
        <v>0</v>
      </c>
      <c r="N113" s="976">
        <v>0</v>
      </c>
      <c r="O113" s="867">
        <v>0</v>
      </c>
      <c r="P113" s="976">
        <v>0</v>
      </c>
      <c r="Q113" s="867">
        <v>0</v>
      </c>
      <c r="R113" s="976">
        <v>0</v>
      </c>
      <c r="S113" s="867">
        <v>0</v>
      </c>
      <c r="T113" s="976">
        <v>0</v>
      </c>
      <c r="U113" s="867">
        <v>0</v>
      </c>
      <c r="V113" s="976">
        <v>0</v>
      </c>
      <c r="W113" s="867">
        <v>0</v>
      </c>
      <c r="X113" s="976"/>
      <c r="Y113" s="867"/>
    </row>
    <row r="114" spans="1:25" ht="15">
      <c r="A114" s="7" t="s">
        <v>2928</v>
      </c>
      <c r="B114" s="183">
        <v>0</v>
      </c>
      <c r="C114" s="867">
        <v>0</v>
      </c>
      <c r="D114" s="183">
        <v>0</v>
      </c>
      <c r="E114" s="867">
        <v>0</v>
      </c>
      <c r="F114" s="183">
        <v>0</v>
      </c>
      <c r="G114" s="867">
        <v>0</v>
      </c>
      <c r="H114" s="183">
        <v>0</v>
      </c>
      <c r="I114" s="867">
        <v>0</v>
      </c>
      <c r="J114" s="183">
        <v>0</v>
      </c>
      <c r="K114" s="867">
        <v>0</v>
      </c>
      <c r="L114" s="183">
        <v>0</v>
      </c>
      <c r="M114" s="867">
        <v>0</v>
      </c>
      <c r="N114" s="976">
        <v>0</v>
      </c>
      <c r="O114" s="867">
        <v>0</v>
      </c>
      <c r="P114" s="976">
        <v>0</v>
      </c>
      <c r="Q114" s="867">
        <v>0</v>
      </c>
      <c r="R114" s="976">
        <v>0</v>
      </c>
      <c r="S114" s="867">
        <v>0</v>
      </c>
      <c r="T114" s="976">
        <v>0</v>
      </c>
      <c r="U114" s="867">
        <v>0</v>
      </c>
      <c r="V114" s="976">
        <v>0</v>
      </c>
      <c r="W114" s="867">
        <v>0</v>
      </c>
      <c r="X114" s="976"/>
      <c r="Y114" s="867"/>
    </row>
    <row r="115" spans="1:25" ht="15">
      <c r="A115" s="7" t="s">
        <v>2929</v>
      </c>
      <c r="B115" s="183">
        <v>0</v>
      </c>
      <c r="C115" s="867">
        <v>0</v>
      </c>
      <c r="D115" s="183">
        <v>0</v>
      </c>
      <c r="E115" s="867">
        <v>0</v>
      </c>
      <c r="F115" s="183">
        <v>0</v>
      </c>
      <c r="G115" s="867">
        <v>0</v>
      </c>
      <c r="H115" s="183">
        <v>0</v>
      </c>
      <c r="I115" s="867">
        <v>0</v>
      </c>
      <c r="J115" s="183">
        <v>0</v>
      </c>
      <c r="K115" s="867">
        <v>0</v>
      </c>
      <c r="L115" s="183">
        <v>0</v>
      </c>
      <c r="M115" s="867">
        <v>0</v>
      </c>
      <c r="N115" s="976">
        <v>0</v>
      </c>
      <c r="O115" s="867">
        <v>0</v>
      </c>
      <c r="P115" s="976">
        <v>0</v>
      </c>
      <c r="Q115" s="867">
        <v>0</v>
      </c>
      <c r="R115" s="976">
        <v>0</v>
      </c>
      <c r="S115" s="867">
        <v>0</v>
      </c>
      <c r="T115" s="976">
        <v>0</v>
      </c>
      <c r="U115" s="867">
        <v>0</v>
      </c>
      <c r="V115" s="976">
        <v>0</v>
      </c>
      <c r="W115" s="867">
        <v>0</v>
      </c>
      <c r="X115" s="976"/>
      <c r="Y115" s="867"/>
    </row>
    <row r="116" spans="1:25" ht="15">
      <c r="A116" s="7" t="s">
        <v>2930</v>
      </c>
      <c r="B116" s="183">
        <v>0</v>
      </c>
      <c r="C116" s="867">
        <v>0</v>
      </c>
      <c r="D116" s="183">
        <v>0</v>
      </c>
      <c r="E116" s="867">
        <v>0</v>
      </c>
      <c r="F116" s="183">
        <v>0</v>
      </c>
      <c r="G116" s="867">
        <v>0</v>
      </c>
      <c r="H116" s="183">
        <v>0</v>
      </c>
      <c r="I116" s="867">
        <v>0</v>
      </c>
      <c r="J116" s="183">
        <v>0</v>
      </c>
      <c r="K116" s="867">
        <v>0</v>
      </c>
      <c r="L116" s="183">
        <v>0</v>
      </c>
      <c r="M116" s="867">
        <v>0</v>
      </c>
      <c r="N116" s="976">
        <v>0</v>
      </c>
      <c r="O116" s="867">
        <v>0</v>
      </c>
      <c r="P116" s="976">
        <v>0</v>
      </c>
      <c r="Q116" s="867">
        <v>0</v>
      </c>
      <c r="R116" s="976">
        <v>0</v>
      </c>
      <c r="S116" s="867">
        <v>0</v>
      </c>
      <c r="T116" s="976">
        <v>0</v>
      </c>
      <c r="U116" s="867">
        <v>0</v>
      </c>
      <c r="V116" s="976">
        <v>0</v>
      </c>
      <c r="W116" s="867">
        <v>0</v>
      </c>
      <c r="X116" s="976"/>
      <c r="Y116" s="867"/>
    </row>
    <row r="117" spans="1:25" ht="15">
      <c r="A117" s="7" t="s">
        <v>2931</v>
      </c>
      <c r="B117" s="183">
        <v>0</v>
      </c>
      <c r="C117" s="867">
        <v>0</v>
      </c>
      <c r="D117" s="183">
        <v>0</v>
      </c>
      <c r="E117" s="867">
        <v>0</v>
      </c>
      <c r="F117" s="183">
        <v>0</v>
      </c>
      <c r="G117" s="867">
        <v>0</v>
      </c>
      <c r="H117" s="183">
        <v>0</v>
      </c>
      <c r="I117" s="867">
        <v>0</v>
      </c>
      <c r="J117" s="183">
        <v>0</v>
      </c>
      <c r="K117" s="867">
        <v>0</v>
      </c>
      <c r="L117" s="183">
        <v>0</v>
      </c>
      <c r="M117" s="867">
        <v>0</v>
      </c>
      <c r="N117" s="976">
        <v>0</v>
      </c>
      <c r="O117" s="867">
        <v>0</v>
      </c>
      <c r="P117" s="976">
        <v>0</v>
      </c>
      <c r="Q117" s="867">
        <v>0</v>
      </c>
      <c r="R117" s="976">
        <v>0</v>
      </c>
      <c r="S117" s="867">
        <v>0</v>
      </c>
      <c r="T117" s="976">
        <v>0</v>
      </c>
      <c r="U117" s="867">
        <v>0</v>
      </c>
      <c r="V117" s="976">
        <v>0</v>
      </c>
      <c r="W117" s="867">
        <v>0</v>
      </c>
      <c r="X117" s="976"/>
      <c r="Y117" s="867"/>
    </row>
  </sheetData>
  <mergeCells count="36">
    <mergeCell ref="T59:U59"/>
    <mergeCell ref="B59:C59"/>
    <mergeCell ref="D59:E59"/>
    <mergeCell ref="F59:G59"/>
    <mergeCell ref="R59:S59"/>
    <mergeCell ref="H59:I59"/>
    <mergeCell ref="J59:K59"/>
    <mergeCell ref="L59:M59"/>
    <mergeCell ref="N59:O59"/>
    <mergeCell ref="P59:Q59"/>
    <mergeCell ref="B82:C82"/>
    <mergeCell ref="D82:E82"/>
    <mergeCell ref="F82:G82"/>
    <mergeCell ref="H82:I82"/>
    <mergeCell ref="J82:K82"/>
    <mergeCell ref="B106:C106"/>
    <mergeCell ref="D106:E106"/>
    <mergeCell ref="F106:G106"/>
    <mergeCell ref="H106:I106"/>
    <mergeCell ref="J106:K106"/>
    <mergeCell ref="X59:Y59"/>
    <mergeCell ref="X82:Y82"/>
    <mergeCell ref="X106:Y106"/>
    <mergeCell ref="V106:W106"/>
    <mergeCell ref="L106:M106"/>
    <mergeCell ref="N106:O106"/>
    <mergeCell ref="P106:Q106"/>
    <mergeCell ref="R106:S106"/>
    <mergeCell ref="T106:U106"/>
    <mergeCell ref="V59:W59"/>
    <mergeCell ref="L82:M82"/>
    <mergeCell ref="N82:O82"/>
    <mergeCell ref="P82:Q82"/>
    <mergeCell ref="R82:S82"/>
    <mergeCell ref="T82:U82"/>
    <mergeCell ref="V82:W82"/>
  </mergeCells>
  <conditionalFormatting sqref="A7">
    <cfRule type="cellIs" dxfId="23" priority="1" stopIfTrue="1" operator="equal">
      <formula>0</formula>
    </cfRule>
    <cfRule type="cellIs" dxfId="22" priority="2" stopIfTrue="1" operator="equal">
      <formula>"na"</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
  <sheetViews>
    <sheetView zoomScale="80" zoomScaleNormal="80"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5" customHeight="1"/>
  <cols>
    <col min="1" max="1" width="42.28515625" style="81" customWidth="1"/>
    <col min="2" max="42" width="20.5703125" style="81" customWidth="1"/>
    <col min="43" max="16384" width="11.42578125" style="81"/>
  </cols>
  <sheetData>
    <row r="1" spans="1:21">
      <c r="A1" s="1118"/>
      <c r="B1" s="1139"/>
      <c r="C1" s="1139"/>
      <c r="D1" s="1115"/>
      <c r="E1" s="1115"/>
      <c r="F1" s="1115"/>
      <c r="G1" s="1115"/>
      <c r="H1" s="1115"/>
      <c r="I1" s="1115"/>
      <c r="J1" s="1115"/>
      <c r="K1" s="1115"/>
      <c r="L1" s="1115"/>
      <c r="M1" s="1115"/>
      <c r="N1" s="1115"/>
      <c r="O1" s="1115"/>
      <c r="P1" s="1115"/>
      <c r="Q1" s="1115"/>
      <c r="R1" s="1115"/>
      <c r="S1" s="1115"/>
      <c r="T1" s="611"/>
      <c r="U1" s="611"/>
    </row>
    <row r="2" spans="1:21">
      <c r="A2" s="1118"/>
      <c r="B2" s="1115"/>
      <c r="C2" s="1115"/>
      <c r="D2" s="1115"/>
      <c r="E2" s="1115"/>
      <c r="F2" s="1115"/>
      <c r="G2" s="1115"/>
      <c r="H2" s="1115"/>
      <c r="I2" s="1115"/>
      <c r="J2" s="1115"/>
      <c r="K2" s="1115"/>
      <c r="L2" s="1115"/>
      <c r="M2" s="1115"/>
      <c r="N2" s="1115"/>
      <c r="O2" s="1115"/>
      <c r="P2" s="1115"/>
      <c r="Q2" s="1115"/>
      <c r="R2" s="1115"/>
      <c r="S2" s="1115"/>
      <c r="T2" s="611"/>
      <c r="U2" s="611"/>
    </row>
    <row r="3" spans="1:21">
      <c r="A3" s="1118"/>
      <c r="B3" s="1115"/>
      <c r="C3" s="1115"/>
      <c r="D3" s="1115"/>
      <c r="E3" s="1115"/>
      <c r="F3" s="1115"/>
      <c r="G3" s="1115"/>
      <c r="H3" s="1115"/>
      <c r="I3" s="1115"/>
      <c r="J3" s="1115"/>
      <c r="K3" s="1115"/>
      <c r="L3" s="1115"/>
      <c r="M3" s="1115"/>
      <c r="N3" s="1115"/>
      <c r="O3" s="1115"/>
      <c r="P3" s="1115"/>
      <c r="Q3" s="1115"/>
      <c r="R3" s="1115"/>
      <c r="S3" s="1115"/>
      <c r="T3" s="611"/>
      <c r="U3" s="611"/>
    </row>
    <row r="4" spans="1:21">
      <c r="A4" s="1118"/>
      <c r="B4" s="1115"/>
      <c r="C4" s="1115"/>
      <c r="D4" s="1115"/>
      <c r="E4" s="1115"/>
      <c r="F4" s="1115"/>
      <c r="G4" s="1115"/>
      <c r="H4" s="1115"/>
      <c r="I4" s="1115"/>
      <c r="J4" s="1115"/>
      <c r="K4" s="1115"/>
      <c r="L4" s="1115"/>
      <c r="M4" s="1115"/>
      <c r="N4" s="1115"/>
      <c r="O4" s="1115"/>
      <c r="P4" s="1115"/>
      <c r="Q4" s="1115"/>
      <c r="R4" s="1115"/>
      <c r="S4" s="1115"/>
      <c r="T4" s="611"/>
      <c r="U4" s="611"/>
    </row>
    <row r="5" spans="1:21">
      <c r="A5" s="1118"/>
      <c r="B5" s="1115"/>
      <c r="C5" s="1115"/>
      <c r="D5" s="1115"/>
      <c r="E5" s="1115"/>
      <c r="F5" s="1115"/>
      <c r="G5" s="1115"/>
      <c r="H5" s="1115"/>
      <c r="I5" s="1115"/>
      <c r="J5" s="1115"/>
      <c r="K5" s="1115"/>
      <c r="L5" s="1115"/>
      <c r="M5" s="1115"/>
      <c r="N5" s="1115"/>
      <c r="O5" s="1115"/>
      <c r="P5" s="1115"/>
      <c r="Q5" s="1115"/>
      <c r="R5" s="1115"/>
      <c r="S5" s="1115"/>
      <c r="T5" s="611"/>
      <c r="U5" s="611"/>
    </row>
    <row r="6" spans="1:21">
      <c r="A6" s="1118"/>
      <c r="B6" s="1115"/>
      <c r="C6" s="1115"/>
      <c r="D6" s="1115"/>
      <c r="E6" s="1115"/>
      <c r="F6" s="1115"/>
      <c r="G6" s="1115"/>
      <c r="H6" s="1115"/>
      <c r="I6" s="1115"/>
      <c r="J6" s="1115"/>
      <c r="K6" s="1115"/>
      <c r="L6" s="1115"/>
      <c r="M6" s="1115"/>
      <c r="N6" s="1115"/>
      <c r="O6" s="1115"/>
      <c r="P6" s="1115"/>
      <c r="Q6" s="1115"/>
      <c r="R6" s="1115"/>
      <c r="S6" s="1115"/>
      <c r="T6" s="611"/>
      <c r="U6" s="611"/>
    </row>
    <row r="7" spans="1:21" ht="36">
      <c r="A7" s="82" t="s">
        <v>35</v>
      </c>
      <c r="B7" s="1117"/>
      <c r="C7" s="1117"/>
      <c r="D7" s="1117"/>
      <c r="E7" s="1117"/>
      <c r="F7" s="1117"/>
      <c r="G7" s="1117"/>
      <c r="H7" s="1115"/>
      <c r="I7" s="1115"/>
      <c r="J7" s="1115"/>
      <c r="K7" s="1115"/>
      <c r="L7" s="1115"/>
      <c r="M7" s="1115"/>
      <c r="N7" s="1115"/>
      <c r="O7" s="1115"/>
      <c r="P7" s="1115"/>
      <c r="Q7" s="1115"/>
      <c r="R7" s="1115"/>
      <c r="S7" s="1115"/>
      <c r="T7" s="611"/>
      <c r="U7" s="611"/>
    </row>
    <row r="8" spans="1:21">
      <c r="A8" s="1118"/>
      <c r="B8" s="1115"/>
      <c r="C8" s="1115"/>
      <c r="D8" s="1115"/>
      <c r="E8" s="1115"/>
      <c r="F8" s="1115"/>
      <c r="G8" s="1115"/>
      <c r="H8" s="1115"/>
      <c r="I8" s="1115"/>
      <c r="J8" s="1115"/>
      <c r="K8" s="1115"/>
      <c r="L8" s="1115"/>
      <c r="M8" s="1115"/>
      <c r="N8" s="1115"/>
      <c r="O8" s="1115"/>
      <c r="P8" s="1115"/>
      <c r="Q8" s="1115"/>
      <c r="R8" s="1115"/>
      <c r="S8" s="1115"/>
      <c r="T8" s="611"/>
      <c r="U8" s="611"/>
    </row>
    <row r="9" spans="1:21" ht="31.5">
      <c r="A9" s="83" t="s">
        <v>2289</v>
      </c>
      <c r="B9" s="84">
        <v>2009</v>
      </c>
      <c r="C9" s="84">
        <v>2010</v>
      </c>
      <c r="D9" s="84">
        <v>2011</v>
      </c>
      <c r="E9" s="84" t="s">
        <v>1185</v>
      </c>
      <c r="F9" s="84">
        <v>2012</v>
      </c>
      <c r="G9" s="84" t="s">
        <v>2325</v>
      </c>
      <c r="H9" s="84" t="s">
        <v>2913</v>
      </c>
      <c r="I9" s="84" t="s">
        <v>3553</v>
      </c>
      <c r="J9" s="84" t="s">
        <v>4165</v>
      </c>
      <c r="K9" s="84" t="s">
        <v>4674</v>
      </c>
      <c r="L9" s="105" t="s">
        <v>4675</v>
      </c>
      <c r="M9" s="84" t="s">
        <v>5846</v>
      </c>
      <c r="N9" s="84" t="s">
        <v>6494</v>
      </c>
      <c r="O9" s="142" t="s">
        <v>6914</v>
      </c>
      <c r="P9" s="1115"/>
      <c r="Q9" s="1115"/>
      <c r="R9" s="1115"/>
      <c r="S9" s="1115"/>
      <c r="T9" s="611"/>
      <c r="U9" s="611"/>
    </row>
    <row r="10" spans="1:21">
      <c r="A10" s="85" t="s">
        <v>2285</v>
      </c>
      <c r="B10" s="1136">
        <v>1300000</v>
      </c>
      <c r="C10" s="1136">
        <v>1400000</v>
      </c>
      <c r="D10" s="1136">
        <v>2000000</v>
      </c>
      <c r="E10" s="1136">
        <v>856732</v>
      </c>
      <c r="F10" s="1136">
        <v>1827507.4966670086</v>
      </c>
      <c r="G10" s="1136">
        <v>993464.02197131526</v>
      </c>
      <c r="H10" s="1135">
        <v>1894976.2287575046</v>
      </c>
      <c r="I10" s="1135">
        <v>1101427</v>
      </c>
      <c r="J10" s="1135">
        <v>2133451</v>
      </c>
      <c r="K10" s="1135">
        <v>1148788</v>
      </c>
      <c r="L10" s="108">
        <v>2368130.61</v>
      </c>
      <c r="M10" s="108">
        <f>[56]Questionnaire!C33</f>
        <v>1171764.1282200001</v>
      </c>
      <c r="N10" s="108">
        <f>[17]Questionnaire!C48</f>
        <v>3000000</v>
      </c>
      <c r="O10" s="108">
        <f>[57]Questionnaire!C48</f>
        <v>1160046.4869378</v>
      </c>
      <c r="P10" s="1115"/>
      <c r="Q10" s="1115"/>
      <c r="R10" s="1115"/>
      <c r="S10" s="1115"/>
      <c r="T10" s="611"/>
      <c r="U10" s="611"/>
    </row>
    <row r="11" spans="1:21">
      <c r="A11" s="85" t="s">
        <v>2298</v>
      </c>
      <c r="B11" s="1124">
        <v>1275820</v>
      </c>
      <c r="C11" s="1124">
        <v>1373960</v>
      </c>
      <c r="D11" s="1124">
        <v>1962800</v>
      </c>
      <c r="E11" s="1134">
        <v>835399.37319999991</v>
      </c>
      <c r="F11" s="1124">
        <v>1782002.56</v>
      </c>
      <c r="G11" s="1124">
        <v>976674.48</v>
      </c>
      <c r="H11" s="1124">
        <v>1862193.14</v>
      </c>
      <c r="I11" s="1124">
        <v>1101427</v>
      </c>
      <c r="J11" s="1124">
        <v>2133451</v>
      </c>
      <c r="K11" s="1124">
        <v>1148788</v>
      </c>
      <c r="L11" s="234">
        <v>2368130.61</v>
      </c>
      <c r="M11" s="234">
        <f>[56]Questionnaire!B33</f>
        <v>1171764.1282200001</v>
      </c>
      <c r="N11" s="234">
        <f>[17]Questionnaire!B48</f>
        <v>3000000</v>
      </c>
      <c r="O11" s="234">
        <f>[57]Questionnaire!B48</f>
        <v>1160046.4869378</v>
      </c>
      <c r="P11" s="1115"/>
      <c r="Q11" s="1115"/>
      <c r="R11" s="1115"/>
      <c r="S11" s="1115"/>
      <c r="T11" s="611"/>
      <c r="U11" s="611"/>
    </row>
    <row r="12" spans="1:21">
      <c r="A12" s="85"/>
      <c r="B12" s="1137"/>
      <c r="C12" s="1137"/>
      <c r="D12" s="1137"/>
      <c r="E12" s="1138"/>
      <c r="F12" s="1137"/>
      <c r="G12" s="1137"/>
      <c r="H12" s="1115"/>
      <c r="I12" s="1115"/>
      <c r="J12" s="1115"/>
      <c r="K12" s="1115"/>
      <c r="L12" s="102"/>
      <c r="M12" s="1115"/>
      <c r="N12" s="1115"/>
      <c r="O12" s="1115"/>
      <c r="P12" s="1115"/>
      <c r="Q12" s="1115"/>
      <c r="R12" s="1115"/>
      <c r="S12" s="1115"/>
      <c r="T12" s="611"/>
      <c r="U12" s="611"/>
    </row>
    <row r="13" spans="1:21" ht="15.75">
      <c r="A13" s="85"/>
      <c r="B13" s="1115"/>
      <c r="C13" s="1115"/>
      <c r="D13" s="1115"/>
      <c r="E13" s="1115"/>
      <c r="F13" s="1115"/>
      <c r="G13" s="1115"/>
      <c r="H13" s="1115"/>
      <c r="I13" s="1115"/>
      <c r="J13" s="1115"/>
      <c r="K13" s="1115"/>
      <c r="L13" s="132"/>
      <c r="M13" s="1115"/>
      <c r="N13" s="1115"/>
      <c r="O13" s="1115"/>
      <c r="P13" s="1115"/>
      <c r="Q13" s="1115"/>
      <c r="R13" s="1115"/>
      <c r="S13" s="1115"/>
      <c r="T13" s="611"/>
      <c r="U13" s="611"/>
    </row>
    <row r="14" spans="1:21" ht="15.75">
      <c r="A14" s="83" t="s">
        <v>53</v>
      </c>
      <c r="B14" s="84">
        <v>2009</v>
      </c>
      <c r="C14" s="84">
        <v>2010</v>
      </c>
      <c r="D14" s="84">
        <v>2011</v>
      </c>
      <c r="E14" s="84" t="s">
        <v>1185</v>
      </c>
      <c r="F14" s="84">
        <v>2012</v>
      </c>
      <c r="G14" s="84" t="s">
        <v>2325</v>
      </c>
      <c r="H14" s="84" t="s">
        <v>2913</v>
      </c>
      <c r="I14" s="84" t="s">
        <v>3553</v>
      </c>
      <c r="J14" s="84" t="s">
        <v>4165</v>
      </c>
      <c r="K14" s="84" t="s">
        <v>4674</v>
      </c>
      <c r="L14" s="105" t="s">
        <v>4675</v>
      </c>
      <c r="M14" s="84" t="s">
        <v>5846</v>
      </c>
      <c r="N14" s="84" t="s">
        <v>6494</v>
      </c>
      <c r="O14" s="142" t="s">
        <v>6914</v>
      </c>
      <c r="P14" s="1115"/>
      <c r="Q14" s="1115"/>
      <c r="R14" s="1115"/>
      <c r="S14" s="1115"/>
      <c r="T14" s="611"/>
      <c r="U14" s="611"/>
    </row>
    <row r="15" spans="1:21">
      <c r="A15" s="86" t="s">
        <v>54</v>
      </c>
      <c r="B15" s="1133">
        <v>4</v>
      </c>
      <c r="C15" s="1133">
        <v>9</v>
      </c>
      <c r="D15" s="1133">
        <v>48</v>
      </c>
      <c r="E15" s="1133">
        <v>38</v>
      </c>
      <c r="F15" s="1133">
        <v>50</v>
      </c>
      <c r="G15" s="1133">
        <v>50</v>
      </c>
      <c r="H15" s="1132">
        <v>80</v>
      </c>
      <c r="I15" s="1132">
        <v>100</v>
      </c>
      <c r="J15" s="1132">
        <v>100</v>
      </c>
      <c r="K15" s="1132">
        <v>79</v>
      </c>
      <c r="L15" s="118">
        <v>100</v>
      </c>
      <c r="M15" s="1131">
        <f>[56]Questionnaire!C43</f>
        <v>91</v>
      </c>
      <c r="N15" s="1131">
        <f>[17]Questionnaire!C54</f>
        <v>91</v>
      </c>
      <c r="O15" s="1131">
        <f>[57]Questionnaire!C58</f>
        <v>91</v>
      </c>
      <c r="P15" s="1115"/>
      <c r="Q15" s="1115"/>
      <c r="R15" s="1115"/>
      <c r="S15" s="1115"/>
      <c r="T15" s="611"/>
      <c r="U15" s="611"/>
    </row>
    <row r="16" spans="1:21">
      <c r="A16" s="86" t="s">
        <v>90</v>
      </c>
      <c r="B16" s="1133">
        <v>4</v>
      </c>
      <c r="C16" s="1133">
        <v>9</v>
      </c>
      <c r="D16" s="1133">
        <v>13</v>
      </c>
      <c r="E16" s="1133">
        <v>22</v>
      </c>
      <c r="F16" s="1133">
        <v>13</v>
      </c>
      <c r="G16" s="1133">
        <v>13</v>
      </c>
      <c r="H16" s="1132">
        <v>21</v>
      </c>
      <c r="I16" s="1132">
        <v>21</v>
      </c>
      <c r="J16" s="1132">
        <v>21</v>
      </c>
      <c r="K16" s="1132">
        <v>21</v>
      </c>
      <c r="L16" s="118">
        <v>21</v>
      </c>
      <c r="M16" s="1131">
        <f>[56]Questionnaire!C44</f>
        <v>21</v>
      </c>
      <c r="N16" s="1131">
        <f>[17]Questionnaire!C55</f>
        <v>21</v>
      </c>
      <c r="O16" s="1131">
        <f>[57]Questionnaire!C59</f>
        <v>21</v>
      </c>
      <c r="P16" s="1115"/>
      <c r="Q16" s="1115"/>
      <c r="R16" s="1115"/>
      <c r="S16" s="1115"/>
      <c r="T16" s="611"/>
      <c r="U16" s="611"/>
    </row>
    <row r="17" spans="1:21">
      <c r="A17" s="86" t="s">
        <v>1457</v>
      </c>
      <c r="B17" s="1127">
        <v>0</v>
      </c>
      <c r="C17" s="1127">
        <v>0</v>
      </c>
      <c r="D17" s="1127">
        <v>0</v>
      </c>
      <c r="E17" s="1133">
        <v>0</v>
      </c>
      <c r="F17" s="1133">
        <v>23</v>
      </c>
      <c r="G17" s="1133">
        <v>23</v>
      </c>
      <c r="H17" s="1132">
        <v>20</v>
      </c>
      <c r="I17" s="1132">
        <v>0</v>
      </c>
      <c r="J17" s="1132">
        <v>0</v>
      </c>
      <c r="K17" s="1132">
        <v>0</v>
      </c>
      <c r="L17" s="118">
        <v>0</v>
      </c>
      <c r="M17" s="1131">
        <f>[56]Questionnaire!C45</f>
        <v>0</v>
      </c>
      <c r="N17" s="1131">
        <f>[17]Questionnaire!C56</f>
        <v>0</v>
      </c>
      <c r="O17" s="1131">
        <f>[57]Questionnaire!C60</f>
        <v>0</v>
      </c>
      <c r="P17" s="1115"/>
      <c r="Q17" s="1115"/>
      <c r="R17" s="1115"/>
      <c r="S17" s="1115"/>
      <c r="T17" s="611"/>
      <c r="U17" s="611"/>
    </row>
    <row r="18" spans="1:21">
      <c r="A18" s="86" t="s">
        <v>91</v>
      </c>
      <c r="B18" s="1133">
        <v>95</v>
      </c>
      <c r="C18" s="1133">
        <v>114</v>
      </c>
      <c r="D18" s="1133">
        <v>48</v>
      </c>
      <c r="E18" s="1133">
        <v>84</v>
      </c>
      <c r="F18" s="1133">
        <v>86</v>
      </c>
      <c r="G18" s="1133">
        <v>86</v>
      </c>
      <c r="H18" s="1132">
        <v>100</v>
      </c>
      <c r="I18" s="1132">
        <v>100</v>
      </c>
      <c r="J18" s="1132">
        <v>100</v>
      </c>
      <c r="K18" s="1132">
        <v>100</v>
      </c>
      <c r="L18" s="118">
        <v>100</v>
      </c>
      <c r="M18" s="1131">
        <f>[56]Questionnaire!C46</f>
        <v>112</v>
      </c>
      <c r="N18" s="1131">
        <f>[17]Questionnaire!C57</f>
        <v>112</v>
      </c>
      <c r="O18" s="1131">
        <f>[57]Questionnaire!C61</f>
        <v>112</v>
      </c>
      <c r="P18" s="1115"/>
      <c r="Q18" s="1115"/>
      <c r="R18" s="1115"/>
      <c r="S18" s="1115"/>
      <c r="T18" s="611"/>
      <c r="U18" s="611"/>
    </row>
    <row r="19" spans="1:21">
      <c r="A19" s="85"/>
      <c r="B19" s="1115"/>
      <c r="C19" s="1115"/>
      <c r="D19" s="1115"/>
      <c r="E19" s="1115"/>
      <c r="F19" s="1115"/>
      <c r="G19" s="1115"/>
      <c r="H19" s="1115"/>
      <c r="I19" s="1115"/>
      <c r="J19" s="1115"/>
      <c r="K19" s="1115"/>
      <c r="L19" s="102"/>
      <c r="M19" s="1115"/>
      <c r="N19" s="1115"/>
      <c r="O19" s="1115"/>
      <c r="P19" s="1115"/>
      <c r="Q19" s="1115"/>
      <c r="R19" s="1115"/>
      <c r="S19" s="1115"/>
      <c r="T19" s="611"/>
      <c r="U19" s="611"/>
    </row>
    <row r="20" spans="1:21">
      <c r="A20" s="85"/>
      <c r="B20" s="1115"/>
      <c r="C20" s="1115"/>
      <c r="D20" s="1115"/>
      <c r="E20" s="1115"/>
      <c r="F20" s="1115"/>
      <c r="G20" s="1115"/>
      <c r="H20" s="1115"/>
      <c r="I20" s="1115"/>
      <c r="J20" s="1115"/>
      <c r="K20" s="1115"/>
      <c r="L20" s="102"/>
      <c r="M20" s="1115"/>
      <c r="N20" s="1115"/>
      <c r="O20" s="1115"/>
      <c r="P20" s="1115"/>
      <c r="Q20" s="1115"/>
      <c r="R20" s="1115"/>
      <c r="S20" s="1115"/>
      <c r="T20" s="611"/>
      <c r="U20" s="611"/>
    </row>
    <row r="21" spans="1:21" ht="15.75">
      <c r="A21" s="83" t="s">
        <v>2290</v>
      </c>
      <c r="B21" s="84">
        <v>2009</v>
      </c>
      <c r="C21" s="84">
        <v>2010</v>
      </c>
      <c r="D21" s="84">
        <v>2011</v>
      </c>
      <c r="E21" s="84" t="s">
        <v>1185</v>
      </c>
      <c r="F21" s="84">
        <v>2012</v>
      </c>
      <c r="G21" s="84" t="s">
        <v>2325</v>
      </c>
      <c r="H21" s="84" t="s">
        <v>2913</v>
      </c>
      <c r="I21" s="84" t="s">
        <v>3553</v>
      </c>
      <c r="J21" s="84" t="s">
        <v>4165</v>
      </c>
      <c r="K21" s="84" t="s">
        <v>4674</v>
      </c>
      <c r="L21" s="105" t="s">
        <v>4675</v>
      </c>
      <c r="M21" s="84" t="s">
        <v>5846</v>
      </c>
      <c r="N21" s="84" t="s">
        <v>6494</v>
      </c>
      <c r="O21" s="142" t="s">
        <v>6914</v>
      </c>
      <c r="P21" s="1115"/>
      <c r="Q21" s="1115"/>
      <c r="R21" s="1115"/>
      <c r="S21" s="1115"/>
      <c r="T21" s="611"/>
      <c r="U21" s="611"/>
    </row>
    <row r="22" spans="1:21">
      <c r="A22" s="85" t="s">
        <v>2285</v>
      </c>
      <c r="B22" s="1136">
        <v>13235345</v>
      </c>
      <c r="C22" s="1136">
        <v>14861353</v>
      </c>
      <c r="D22" s="1136">
        <v>14861352.483000001</v>
      </c>
      <c r="E22" s="1136">
        <v>9546459</v>
      </c>
      <c r="F22" s="1136">
        <v>20026136.806481387</v>
      </c>
      <c r="G22" s="1136" t="s">
        <v>2908</v>
      </c>
      <c r="H22" s="1135">
        <v>21893255.520504732</v>
      </c>
      <c r="I22" s="1115" t="s">
        <v>2908</v>
      </c>
      <c r="J22" s="1135">
        <v>23900624.310000002</v>
      </c>
      <c r="K22" s="1115" t="s">
        <v>2908</v>
      </c>
      <c r="L22" s="108">
        <v>28730393.149999999</v>
      </c>
      <c r="M22" s="1115" t="s">
        <v>2908</v>
      </c>
      <c r="N22" s="108">
        <f>[17]Questionnaire!D61</f>
        <v>33403191</v>
      </c>
      <c r="O22" s="1115" t="s">
        <v>2908</v>
      </c>
      <c r="P22" s="1115"/>
      <c r="Q22" s="1115"/>
      <c r="R22" s="1115"/>
      <c r="S22" s="1115"/>
      <c r="T22" s="611"/>
      <c r="U22" s="611"/>
    </row>
    <row r="23" spans="1:21">
      <c r="A23" s="85" t="s">
        <v>2298</v>
      </c>
      <c r="B23" s="1124">
        <v>12989167.583000001</v>
      </c>
      <c r="C23" s="1124">
        <v>14584931.8342</v>
      </c>
      <c r="D23" s="1124">
        <v>14584931.326816201</v>
      </c>
      <c r="E23" s="1134">
        <v>9308752.1709000003</v>
      </c>
      <c r="F23" s="1124">
        <v>19527486</v>
      </c>
      <c r="G23" s="1124" t="s">
        <v>2908</v>
      </c>
      <c r="H23" s="1124">
        <v>21514502.199999999</v>
      </c>
      <c r="I23" s="1115" t="s">
        <v>2908</v>
      </c>
      <c r="J23" s="1124">
        <v>23900624.310000002</v>
      </c>
      <c r="K23" s="1115" t="s">
        <v>2908</v>
      </c>
      <c r="L23" s="234">
        <v>28730393.149999999</v>
      </c>
      <c r="M23" s="1115" t="s">
        <v>2908</v>
      </c>
      <c r="N23" s="234">
        <f>[17]Questionnaire!C61</f>
        <v>33403191</v>
      </c>
      <c r="O23" s="1115" t="s">
        <v>2908</v>
      </c>
      <c r="P23" s="1115"/>
      <c r="Q23" s="1115"/>
      <c r="R23" s="1115"/>
      <c r="S23" s="1115"/>
      <c r="T23" s="611"/>
      <c r="U23" s="611"/>
    </row>
    <row r="24" spans="1:21">
      <c r="A24" s="85"/>
      <c r="B24" s="1115"/>
      <c r="C24" s="1115"/>
      <c r="D24" s="1115"/>
      <c r="E24" s="1115"/>
      <c r="F24" s="1115"/>
      <c r="G24" s="1115"/>
      <c r="H24" s="1115"/>
      <c r="I24" s="1115"/>
      <c r="J24" s="1115"/>
      <c r="K24" s="1115"/>
      <c r="L24" s="102"/>
      <c r="M24" s="1115"/>
      <c r="N24" s="1115"/>
      <c r="O24" s="1115"/>
      <c r="P24" s="1115"/>
      <c r="Q24" s="1115"/>
      <c r="R24" s="1115"/>
      <c r="S24" s="1115"/>
      <c r="T24" s="611"/>
      <c r="U24" s="611"/>
    </row>
    <row r="25" spans="1:21" ht="15.75">
      <c r="A25" s="83" t="s">
        <v>59</v>
      </c>
      <c r="B25" s="84">
        <v>2009</v>
      </c>
      <c r="C25" s="84">
        <v>2010</v>
      </c>
      <c r="D25" s="84">
        <v>2011</v>
      </c>
      <c r="E25" s="84" t="s">
        <v>1185</v>
      </c>
      <c r="F25" s="84">
        <v>2012</v>
      </c>
      <c r="G25" s="84" t="s">
        <v>2325</v>
      </c>
      <c r="H25" s="84" t="s">
        <v>2913</v>
      </c>
      <c r="I25" s="84" t="s">
        <v>3553</v>
      </c>
      <c r="J25" s="84" t="s">
        <v>4165</v>
      </c>
      <c r="K25" s="84" t="s">
        <v>4674</v>
      </c>
      <c r="L25" s="105" t="s">
        <v>4675</v>
      </c>
      <c r="M25" s="84" t="s">
        <v>5846</v>
      </c>
      <c r="N25" s="84" t="s">
        <v>6494</v>
      </c>
      <c r="O25" s="142" t="s">
        <v>6914</v>
      </c>
      <c r="P25" s="1115"/>
      <c r="Q25" s="1115"/>
      <c r="R25" s="1115"/>
      <c r="S25" s="1115"/>
      <c r="T25" s="611"/>
      <c r="U25" s="611"/>
    </row>
    <row r="26" spans="1:21">
      <c r="A26" s="87"/>
      <c r="B26" s="1133">
        <v>3815140</v>
      </c>
      <c r="C26" s="1133">
        <v>4022813</v>
      </c>
      <c r="D26" s="1133">
        <v>4022813</v>
      </c>
      <c r="E26" s="1133">
        <v>2243910</v>
      </c>
      <c r="F26" s="1133" t="s">
        <v>1704</v>
      </c>
      <c r="G26" s="1115" t="s">
        <v>2908</v>
      </c>
      <c r="H26" s="1132">
        <v>4825899</v>
      </c>
      <c r="I26" s="1115" t="s">
        <v>2908</v>
      </c>
      <c r="J26" s="1132">
        <v>5043684</v>
      </c>
      <c r="K26" s="1115" t="s">
        <v>2908</v>
      </c>
      <c r="L26" s="1132">
        <v>5772603</v>
      </c>
      <c r="M26" s="1115" t="s">
        <v>2908</v>
      </c>
      <c r="N26" s="1131">
        <f>[17]Questionnaire!C67</f>
        <v>6475038</v>
      </c>
      <c r="O26" s="1131">
        <f>[57]Questionnaire!C65</f>
        <v>3811601</v>
      </c>
      <c r="P26" s="1115"/>
      <c r="Q26" s="1115"/>
      <c r="R26" s="1115"/>
      <c r="S26" s="1115"/>
      <c r="T26" s="611"/>
      <c r="U26" s="611"/>
    </row>
    <row r="27" spans="1:21">
      <c r="A27" s="85"/>
      <c r="B27" s="1115"/>
      <c r="C27" s="1115"/>
      <c r="D27" s="1115"/>
      <c r="E27" s="1115"/>
      <c r="F27" s="1115"/>
      <c r="G27" s="1115"/>
      <c r="H27" s="1115"/>
      <c r="I27" s="1115"/>
      <c r="J27" s="1115"/>
      <c r="K27" s="1115"/>
      <c r="L27" s="102"/>
      <c r="M27" s="1115"/>
      <c r="N27" s="1115"/>
      <c r="O27" s="1115"/>
      <c r="P27" s="1115"/>
      <c r="Q27" s="1115"/>
      <c r="R27" s="1115"/>
      <c r="S27" s="1115"/>
      <c r="T27" s="611"/>
      <c r="U27" s="611"/>
    </row>
    <row r="28" spans="1:21" ht="15.75">
      <c r="A28" s="85"/>
      <c r="B28" s="1115"/>
      <c r="C28" s="1115"/>
      <c r="D28" s="1115"/>
      <c r="E28" s="1115"/>
      <c r="F28" s="1115"/>
      <c r="G28" s="1115"/>
      <c r="H28" s="1115"/>
      <c r="I28" s="1115"/>
      <c r="J28" s="1115"/>
      <c r="K28" s="1115"/>
      <c r="L28" s="132"/>
      <c r="M28" s="1115"/>
      <c r="N28" s="1115"/>
      <c r="O28" s="1115"/>
      <c r="P28" s="1115"/>
      <c r="Q28" s="1115"/>
      <c r="R28" s="1115"/>
      <c r="S28" s="1115"/>
      <c r="T28" s="611"/>
      <c r="U28" s="611"/>
    </row>
    <row r="29" spans="1:21" ht="15.75">
      <c r="A29" s="83" t="s">
        <v>60</v>
      </c>
      <c r="B29" s="84">
        <v>2009</v>
      </c>
      <c r="C29" s="84">
        <v>2010</v>
      </c>
      <c r="D29" s="84">
        <v>2011</v>
      </c>
      <c r="E29" s="84" t="s">
        <v>1185</v>
      </c>
      <c r="F29" s="84">
        <v>2012</v>
      </c>
      <c r="G29" s="84" t="s">
        <v>2325</v>
      </c>
      <c r="H29" s="84" t="s">
        <v>2913</v>
      </c>
      <c r="I29" s="84" t="s">
        <v>3553</v>
      </c>
      <c r="J29" s="84" t="s">
        <v>4165</v>
      </c>
      <c r="K29" s="84" t="s">
        <v>4674</v>
      </c>
      <c r="L29" s="105" t="s">
        <v>4675</v>
      </c>
      <c r="M29" s="84" t="s">
        <v>5846</v>
      </c>
      <c r="N29" s="84" t="s">
        <v>6494</v>
      </c>
      <c r="O29" s="142" t="s">
        <v>6914</v>
      </c>
      <c r="P29" s="1115"/>
      <c r="Q29" s="1115"/>
      <c r="R29" s="1115"/>
      <c r="S29" s="1115"/>
      <c r="T29" s="611"/>
      <c r="U29" s="611"/>
    </row>
    <row r="30" spans="1:21" ht="15.75">
      <c r="A30" s="88" t="s">
        <v>2284</v>
      </c>
      <c r="B30" s="74"/>
      <c r="C30" s="74"/>
      <c r="D30" s="74"/>
      <c r="E30" s="74"/>
      <c r="F30" s="75">
        <v>3405813</v>
      </c>
      <c r="G30" s="74">
        <v>0</v>
      </c>
      <c r="H30" s="137">
        <v>3405813</v>
      </c>
      <c r="I30" s="136">
        <v>0</v>
      </c>
      <c r="J30" s="137">
        <v>3713312</v>
      </c>
      <c r="K30" s="137">
        <v>0</v>
      </c>
      <c r="L30" s="116">
        <v>3864000</v>
      </c>
      <c r="M30" s="137">
        <v>0</v>
      </c>
      <c r="N30" s="137">
        <f>[17]Questionnaire!C90</f>
        <v>4040790</v>
      </c>
      <c r="O30" s="89"/>
      <c r="P30" s="89"/>
      <c r="Q30" s="89"/>
      <c r="R30" s="89"/>
      <c r="S30" s="89"/>
      <c r="T30" s="611"/>
      <c r="U30" s="611"/>
    </row>
    <row r="31" spans="1:21">
      <c r="A31" s="85" t="s">
        <v>61</v>
      </c>
      <c r="B31" s="1127">
        <v>0</v>
      </c>
      <c r="C31" s="1126">
        <v>0.49</v>
      </c>
      <c r="D31" s="1126">
        <v>0.49</v>
      </c>
      <c r="E31" s="1126">
        <v>0.49</v>
      </c>
      <c r="F31" s="1126">
        <v>0.49</v>
      </c>
      <c r="G31" s="1115" t="s">
        <v>2908</v>
      </c>
      <c r="H31" s="1126">
        <v>0.48</v>
      </c>
      <c r="I31" s="1115" t="s">
        <v>2908</v>
      </c>
      <c r="J31" s="1129">
        <v>0.49</v>
      </c>
      <c r="K31" s="1115" t="s">
        <v>2908</v>
      </c>
      <c r="L31" s="119">
        <v>0.41</v>
      </c>
      <c r="M31" s="1115" t="s">
        <v>2908</v>
      </c>
      <c r="N31" s="1129">
        <f>[17]Questionnaire!C81</f>
        <v>0.41</v>
      </c>
      <c r="O31" s="1115" t="s">
        <v>2908</v>
      </c>
      <c r="P31" s="1115"/>
      <c r="Q31" s="1115"/>
      <c r="R31" s="1115"/>
      <c r="S31" s="1115"/>
      <c r="T31" s="611"/>
      <c r="U31" s="611"/>
    </row>
    <row r="32" spans="1:21">
      <c r="A32" s="85" t="s">
        <v>62</v>
      </c>
      <c r="B32" s="1127">
        <v>0</v>
      </c>
      <c r="C32" s="1126">
        <v>0.51</v>
      </c>
      <c r="D32" s="1126">
        <v>0.51</v>
      </c>
      <c r="E32" s="1126">
        <v>0.51</v>
      </c>
      <c r="F32" s="1126">
        <v>0.51</v>
      </c>
      <c r="G32" s="1115" t="s">
        <v>2908</v>
      </c>
      <c r="H32" s="1126">
        <v>0.52</v>
      </c>
      <c r="I32" s="1115" t="s">
        <v>2908</v>
      </c>
      <c r="J32" s="1129">
        <v>0.51</v>
      </c>
      <c r="K32" s="1115" t="s">
        <v>2908</v>
      </c>
      <c r="L32" s="119">
        <v>0.59</v>
      </c>
      <c r="M32" s="1115" t="s">
        <v>2908</v>
      </c>
      <c r="N32" s="1129">
        <f>[17]Questionnaire!C82</f>
        <v>0.59</v>
      </c>
      <c r="O32" s="1115" t="s">
        <v>2908</v>
      </c>
      <c r="P32" s="1115"/>
      <c r="Q32" s="1115"/>
      <c r="R32" s="1115"/>
      <c r="S32" s="1115"/>
      <c r="T32" s="611"/>
      <c r="U32" s="611"/>
    </row>
    <row r="33" spans="1:25">
      <c r="A33" s="85" t="s">
        <v>92</v>
      </c>
      <c r="B33" s="1127">
        <v>0</v>
      </c>
      <c r="C33" s="1130">
        <v>0</v>
      </c>
      <c r="D33" s="1126">
        <v>0</v>
      </c>
      <c r="E33" s="1126">
        <v>0</v>
      </c>
      <c r="F33" s="1126">
        <v>0</v>
      </c>
      <c r="G33" s="1115" t="s">
        <v>2908</v>
      </c>
      <c r="H33" s="1126">
        <v>0</v>
      </c>
      <c r="I33" s="1115" t="s">
        <v>2908</v>
      </c>
      <c r="J33" s="1129">
        <v>0.15</v>
      </c>
      <c r="K33" s="1115" t="s">
        <v>2908</v>
      </c>
      <c r="L33" s="119">
        <v>0.14000000000000001</v>
      </c>
      <c r="M33" s="1115" t="s">
        <v>2908</v>
      </c>
      <c r="N33" s="1129">
        <f>[17]Questionnaire!C84</f>
        <v>0.14000000000000001</v>
      </c>
      <c r="O33" s="1115" t="s">
        <v>2908</v>
      </c>
      <c r="P33" s="1115"/>
      <c r="Q33" s="1115"/>
      <c r="R33" s="1115"/>
      <c r="S33" s="1115"/>
      <c r="T33" s="611"/>
      <c r="U33" s="611"/>
    </row>
    <row r="34" spans="1:25">
      <c r="A34" s="85" t="s">
        <v>93</v>
      </c>
      <c r="B34" s="1127">
        <v>0</v>
      </c>
      <c r="C34" s="1126">
        <v>0.15</v>
      </c>
      <c r="D34" s="1126">
        <v>0.17</v>
      </c>
      <c r="E34" s="1126">
        <v>0.17</v>
      </c>
      <c r="F34" s="1126">
        <v>0.17</v>
      </c>
      <c r="G34" s="1115" t="s">
        <v>2908</v>
      </c>
      <c r="H34" s="1126">
        <v>0.18</v>
      </c>
      <c r="I34" s="1115" t="s">
        <v>2908</v>
      </c>
      <c r="J34" s="1129">
        <v>0.23</v>
      </c>
      <c r="K34" s="1115" t="s">
        <v>2908</v>
      </c>
      <c r="L34" s="119">
        <v>0.28999999999999998</v>
      </c>
      <c r="M34" s="1115" t="s">
        <v>2908</v>
      </c>
      <c r="N34" s="1129">
        <f>[17]Questionnaire!C85</f>
        <v>0.28999999999999998</v>
      </c>
      <c r="O34" s="1115" t="s">
        <v>2908</v>
      </c>
      <c r="P34" s="1115"/>
      <c r="Q34" s="1115"/>
      <c r="R34" s="1115"/>
      <c r="S34" s="1115"/>
      <c r="T34" s="611"/>
      <c r="U34" s="611"/>
    </row>
    <row r="35" spans="1:25">
      <c r="A35" s="85" t="s">
        <v>63</v>
      </c>
      <c r="B35" s="1127">
        <v>0</v>
      </c>
      <c r="C35" s="1126">
        <v>0.41</v>
      </c>
      <c r="D35" s="1126">
        <v>0.67</v>
      </c>
      <c r="E35" s="1126">
        <v>0.67</v>
      </c>
      <c r="F35" s="1126">
        <v>0.67</v>
      </c>
      <c r="G35" s="1115" t="s">
        <v>2908</v>
      </c>
      <c r="H35" s="1126">
        <v>0.66</v>
      </c>
      <c r="I35" s="1115" t="s">
        <v>2908</v>
      </c>
      <c r="J35" s="1129">
        <v>0.38</v>
      </c>
      <c r="K35" s="1115" t="s">
        <v>2908</v>
      </c>
      <c r="L35" s="119">
        <v>0.33</v>
      </c>
      <c r="M35" s="1115" t="s">
        <v>2908</v>
      </c>
      <c r="N35" s="1129">
        <f>[17]Questionnaire!C86</f>
        <v>0.33</v>
      </c>
      <c r="O35" s="1115" t="s">
        <v>2908</v>
      </c>
      <c r="P35" s="1115"/>
      <c r="Q35" s="1115"/>
      <c r="R35" s="1115"/>
      <c r="S35" s="1115"/>
      <c r="T35" s="611"/>
      <c r="U35" s="611"/>
    </row>
    <row r="36" spans="1:25">
      <c r="A36" s="85" t="s">
        <v>64</v>
      </c>
      <c r="B36" s="1127">
        <v>0</v>
      </c>
      <c r="C36" s="1126">
        <v>0.36</v>
      </c>
      <c r="D36" s="1126">
        <v>0.18</v>
      </c>
      <c r="E36" s="1126">
        <v>0.18</v>
      </c>
      <c r="F36" s="1126">
        <v>0.18</v>
      </c>
      <c r="G36" s="1115" t="s">
        <v>2908</v>
      </c>
      <c r="H36" s="1126">
        <v>0.18</v>
      </c>
      <c r="I36" s="1115" t="s">
        <v>2908</v>
      </c>
      <c r="J36" s="1129">
        <v>0.19</v>
      </c>
      <c r="K36" s="1115" t="s">
        <v>2908</v>
      </c>
      <c r="L36" s="119">
        <v>0.21</v>
      </c>
      <c r="M36" s="1115" t="s">
        <v>2908</v>
      </c>
      <c r="N36" s="1129">
        <f>[17]Questionnaire!C87</f>
        <v>0.21</v>
      </c>
      <c r="O36" s="1115" t="s">
        <v>2908</v>
      </c>
      <c r="P36" s="1115"/>
      <c r="Q36" s="1115"/>
      <c r="R36" s="1115"/>
      <c r="S36" s="1115"/>
      <c r="T36" s="611"/>
      <c r="U36" s="611"/>
    </row>
    <row r="37" spans="1:25">
      <c r="A37" s="85" t="s">
        <v>703</v>
      </c>
      <c r="B37" s="1127">
        <v>0</v>
      </c>
      <c r="C37" s="1126">
        <v>0.08</v>
      </c>
      <c r="D37" s="1126">
        <v>0.15</v>
      </c>
      <c r="E37" s="1126">
        <v>0.15</v>
      </c>
      <c r="F37" s="1126">
        <v>0.15</v>
      </c>
      <c r="G37" s="1115" t="s">
        <v>2908</v>
      </c>
      <c r="H37" s="1126">
        <v>0.15</v>
      </c>
      <c r="I37" s="1115" t="s">
        <v>2908</v>
      </c>
      <c r="J37" s="1129">
        <v>0.05</v>
      </c>
      <c r="K37" s="1115" t="s">
        <v>2908</v>
      </c>
      <c r="L37" s="119">
        <v>0.03</v>
      </c>
      <c r="M37" s="1115" t="s">
        <v>2908</v>
      </c>
      <c r="N37" s="1129">
        <f>[17]Questionnaire!C88</f>
        <v>0.03</v>
      </c>
      <c r="O37" s="1115" t="s">
        <v>2908</v>
      </c>
      <c r="P37" s="1115"/>
      <c r="Q37" s="1115"/>
      <c r="R37" s="1115"/>
      <c r="S37" s="1115"/>
      <c r="T37" s="611"/>
      <c r="U37" s="611"/>
    </row>
    <row r="38" spans="1:25" ht="15.75">
      <c r="A38" s="85"/>
      <c r="B38" s="1115"/>
      <c r="C38" s="1115"/>
      <c r="D38" s="1115"/>
      <c r="E38" s="1115"/>
      <c r="F38" s="1115"/>
      <c r="G38" s="1115"/>
      <c r="H38" s="1115"/>
      <c r="I38" s="1115"/>
      <c r="J38" s="1115"/>
      <c r="K38" s="1115"/>
      <c r="L38" s="132"/>
      <c r="M38" s="1115"/>
      <c r="N38" s="1115"/>
      <c r="O38" s="1115"/>
      <c r="P38" s="1115"/>
      <c r="Q38" s="1115"/>
      <c r="R38" s="1115"/>
      <c r="S38" s="1115"/>
      <c r="T38" s="611"/>
      <c r="U38" s="611"/>
    </row>
    <row r="39" spans="1:25" ht="31.5">
      <c r="A39" s="83" t="s">
        <v>67</v>
      </c>
      <c r="B39" s="84">
        <v>2009</v>
      </c>
      <c r="C39" s="84">
        <v>2010</v>
      </c>
      <c r="D39" s="84">
        <v>2011</v>
      </c>
      <c r="E39" s="84" t="s">
        <v>1185</v>
      </c>
      <c r="F39" s="84">
        <v>2012</v>
      </c>
      <c r="G39" s="84" t="s">
        <v>2325</v>
      </c>
      <c r="H39" s="84" t="s">
        <v>2913</v>
      </c>
      <c r="I39" s="84" t="s">
        <v>3553</v>
      </c>
      <c r="J39" s="84" t="s">
        <v>4165</v>
      </c>
      <c r="K39" s="84" t="s">
        <v>4674</v>
      </c>
      <c r="L39" s="105" t="s">
        <v>4675</v>
      </c>
      <c r="M39" s="84" t="s">
        <v>5846</v>
      </c>
      <c r="N39" s="84" t="s">
        <v>6494</v>
      </c>
      <c r="O39" s="142" t="s">
        <v>6914</v>
      </c>
      <c r="P39" s="1115"/>
      <c r="Q39" s="1115"/>
      <c r="R39" s="1115"/>
      <c r="S39" s="1115"/>
      <c r="T39" s="611"/>
      <c r="U39" s="611"/>
    </row>
    <row r="40" spans="1:25" ht="30">
      <c r="A40" s="87"/>
      <c r="B40" s="1127">
        <v>0</v>
      </c>
      <c r="C40" s="1128" t="s">
        <v>117</v>
      </c>
      <c r="D40" s="1128" t="s">
        <v>117</v>
      </c>
      <c r="E40" s="1128" t="s">
        <v>117</v>
      </c>
      <c r="F40" s="1128" t="s">
        <v>117</v>
      </c>
      <c r="G40" s="1115" t="s">
        <v>2908</v>
      </c>
      <c r="H40" s="1128" t="s">
        <v>117</v>
      </c>
      <c r="I40" s="1115" t="s">
        <v>2908</v>
      </c>
      <c r="J40" s="1128" t="s">
        <v>117</v>
      </c>
      <c r="K40" s="1115" t="s">
        <v>2908</v>
      </c>
      <c r="L40" s="108" t="s">
        <v>123</v>
      </c>
      <c r="M40" s="1115" t="s">
        <v>2908</v>
      </c>
      <c r="N40" s="1115" t="str">
        <f>[17]Questionnaire!B96</f>
        <v>11-15 times per year</v>
      </c>
      <c r="O40" s="1115" t="s">
        <v>2908</v>
      </c>
      <c r="P40" s="1115"/>
      <c r="Q40" s="1115"/>
      <c r="R40" s="1115"/>
      <c r="S40" s="1115"/>
      <c r="T40" s="611"/>
      <c r="U40" s="611"/>
    </row>
    <row r="41" spans="1:25">
      <c r="A41" s="85"/>
      <c r="B41" s="1115"/>
      <c r="C41" s="1115"/>
      <c r="D41" s="1115"/>
      <c r="E41" s="1115"/>
      <c r="F41" s="1115"/>
      <c r="G41" s="1115"/>
      <c r="H41" s="1115"/>
      <c r="I41" s="1115"/>
      <c r="J41" s="1115"/>
      <c r="K41" s="1115"/>
      <c r="L41" s="102"/>
      <c r="M41" s="1115"/>
      <c r="N41" s="1115"/>
      <c r="O41" s="1115"/>
      <c r="P41" s="1115"/>
      <c r="Q41" s="1115"/>
      <c r="R41" s="1115"/>
      <c r="S41" s="1115"/>
      <c r="T41" s="611"/>
      <c r="U41" s="611"/>
    </row>
    <row r="42" spans="1:25" ht="15.75">
      <c r="A42" s="85"/>
      <c r="B42" s="1115"/>
      <c r="C42" s="1115"/>
      <c r="D42" s="1115"/>
      <c r="E42" s="1115"/>
      <c r="F42" s="1115"/>
      <c r="G42" s="1115"/>
      <c r="H42" s="1115"/>
      <c r="I42" s="1115"/>
      <c r="J42" s="1115"/>
      <c r="K42" s="1115"/>
      <c r="L42" s="132"/>
      <c r="M42" s="1115"/>
      <c r="N42" s="1115"/>
      <c r="O42" s="1115"/>
      <c r="P42" s="1115"/>
      <c r="Q42" s="1115"/>
      <c r="R42" s="1115"/>
      <c r="S42" s="1115"/>
      <c r="T42" s="611"/>
      <c r="U42" s="611"/>
    </row>
    <row r="43" spans="1:25" ht="15.75">
      <c r="A43" s="83" t="s">
        <v>94</v>
      </c>
      <c r="B43" s="84">
        <v>2009</v>
      </c>
      <c r="C43" s="84">
        <v>2010</v>
      </c>
      <c r="D43" s="84">
        <v>2011</v>
      </c>
      <c r="E43" s="84" t="s">
        <v>1185</v>
      </c>
      <c r="F43" s="84">
        <v>2012</v>
      </c>
      <c r="G43" s="84" t="s">
        <v>2325</v>
      </c>
      <c r="H43" s="84" t="s">
        <v>2913</v>
      </c>
      <c r="I43" s="84" t="s">
        <v>3553</v>
      </c>
      <c r="J43" s="84" t="s">
        <v>4165</v>
      </c>
      <c r="K43" s="84" t="s">
        <v>4674</v>
      </c>
      <c r="L43" s="105" t="s">
        <v>4675</v>
      </c>
      <c r="M43" s="84" t="s">
        <v>5846</v>
      </c>
      <c r="N43" s="84" t="s">
        <v>6494</v>
      </c>
      <c r="O43" s="142" t="s">
        <v>6914</v>
      </c>
      <c r="P43" s="1115"/>
      <c r="Q43" s="1115"/>
      <c r="R43" s="1115"/>
      <c r="S43" s="1115"/>
      <c r="T43" s="611"/>
      <c r="U43" s="611"/>
    </row>
    <row r="44" spans="1:25" ht="30">
      <c r="A44" s="85" t="s">
        <v>66</v>
      </c>
      <c r="B44" s="1127">
        <v>0</v>
      </c>
      <c r="C44" s="1126">
        <v>9.0000000000000011E-3</v>
      </c>
      <c r="D44" s="1126">
        <v>0.01</v>
      </c>
      <c r="E44" s="1126">
        <v>0.01</v>
      </c>
      <c r="F44" s="1126">
        <v>5.0000000000000001E-3</v>
      </c>
      <c r="G44" s="1115" t="s">
        <v>2908</v>
      </c>
      <c r="H44" s="1126">
        <v>6.0000000000000001E-3</v>
      </c>
      <c r="I44" s="1115" t="s">
        <v>2908</v>
      </c>
      <c r="J44" s="1126">
        <v>0.01</v>
      </c>
      <c r="K44" s="1115" t="s">
        <v>2908</v>
      </c>
      <c r="L44" s="139">
        <v>0.01</v>
      </c>
      <c r="M44" s="1115" t="s">
        <v>2908</v>
      </c>
      <c r="N44" s="1115"/>
      <c r="O44" s="1125">
        <f>[57]Questionnaire!C126</f>
        <v>5.0000000000000001E-3</v>
      </c>
      <c r="P44" s="1115"/>
      <c r="Q44" s="1115"/>
      <c r="R44" s="1115"/>
      <c r="S44" s="1115"/>
      <c r="T44" s="611"/>
      <c r="U44" s="611"/>
    </row>
    <row r="45" spans="1:25">
      <c r="A45" s="1121"/>
      <c r="B45" s="1117"/>
      <c r="C45" s="1117"/>
      <c r="D45" s="1117"/>
      <c r="E45" s="1117"/>
      <c r="F45" s="1117"/>
      <c r="G45" s="1117"/>
      <c r="H45" s="1117"/>
      <c r="I45" s="1117"/>
      <c r="J45" s="1117"/>
      <c r="K45" s="1117"/>
      <c r="L45" s="110"/>
      <c r="M45" s="1115"/>
      <c r="N45" s="1115"/>
      <c r="O45" s="1115"/>
      <c r="P45" s="1115"/>
      <c r="Q45" s="1115"/>
      <c r="R45" s="1115"/>
      <c r="S45" s="1115"/>
      <c r="T45" s="611"/>
      <c r="U45" s="611"/>
    </row>
    <row r="46" spans="1:25">
      <c r="A46" s="1118"/>
      <c r="B46" s="1115"/>
      <c r="C46" s="1115"/>
      <c r="D46" s="1115"/>
      <c r="E46" s="1115"/>
      <c r="F46" s="1115"/>
      <c r="G46" s="1115"/>
      <c r="H46" s="1115"/>
      <c r="I46" s="1115"/>
      <c r="J46" s="1115"/>
      <c r="K46" s="1115"/>
      <c r="L46" s="1115"/>
      <c r="M46" s="1115"/>
      <c r="N46" s="1115"/>
      <c r="O46" s="1115"/>
      <c r="P46" s="1115"/>
      <c r="Q46" s="1115"/>
      <c r="R46" s="1115"/>
      <c r="S46" s="1115"/>
      <c r="T46" s="611"/>
      <c r="U46" s="611"/>
    </row>
    <row r="47" spans="1:25">
      <c r="A47" s="1118"/>
      <c r="B47" s="1115"/>
      <c r="C47" s="1115"/>
      <c r="D47" s="1115"/>
      <c r="E47" s="1115"/>
      <c r="F47" s="1115"/>
      <c r="G47" s="1115"/>
      <c r="H47" s="1115"/>
      <c r="I47" s="1115"/>
      <c r="J47" s="1115"/>
      <c r="K47" s="1115"/>
      <c r="L47" s="1115"/>
      <c r="M47" s="1115"/>
      <c r="N47" s="1115"/>
      <c r="O47" s="1115"/>
      <c r="P47" s="1115"/>
      <c r="Q47" s="1115"/>
      <c r="R47" s="1115"/>
      <c r="S47" s="1115"/>
      <c r="U47" s="611"/>
    </row>
    <row r="48" spans="1:25" ht="15.75">
      <c r="A48" s="83" t="s">
        <v>2288</v>
      </c>
      <c r="B48" s="84">
        <v>2009</v>
      </c>
      <c r="C48" s="84">
        <v>2010</v>
      </c>
      <c r="D48" s="84">
        <v>2011</v>
      </c>
      <c r="E48" s="84" t="s">
        <v>3008</v>
      </c>
      <c r="F48" s="84" t="s">
        <v>2915</v>
      </c>
      <c r="G48" s="84" t="s">
        <v>3009</v>
      </c>
      <c r="H48" s="84" t="s">
        <v>2917</v>
      </c>
      <c r="I48" s="84" t="s">
        <v>3010</v>
      </c>
      <c r="J48" s="84" t="s">
        <v>2919</v>
      </c>
      <c r="K48" s="84" t="s">
        <v>3011</v>
      </c>
      <c r="L48" s="84" t="s">
        <v>2921</v>
      </c>
      <c r="M48" s="84" t="s">
        <v>4071</v>
      </c>
      <c r="N48" s="84" t="s">
        <v>3556</v>
      </c>
      <c r="O48" s="84" t="s">
        <v>4512</v>
      </c>
      <c r="P48" s="84" t="s">
        <v>4168</v>
      </c>
      <c r="Q48" s="84" t="s">
        <v>5317</v>
      </c>
      <c r="R48" s="84" t="s">
        <v>5169</v>
      </c>
      <c r="S48" s="84" t="s">
        <v>5318</v>
      </c>
      <c r="T48" s="906" t="s">
        <v>5171</v>
      </c>
      <c r="U48" s="84"/>
      <c r="V48" s="84" t="s">
        <v>5876</v>
      </c>
      <c r="W48" s="906" t="s">
        <v>5877</v>
      </c>
      <c r="X48" s="142" t="s">
        <v>7178</v>
      </c>
      <c r="Y48" s="1053" t="s">
        <v>6983</v>
      </c>
    </row>
    <row r="49" spans="1:27" ht="30">
      <c r="A49" s="85" t="s">
        <v>46</v>
      </c>
      <c r="B49" s="1123">
        <v>0</v>
      </c>
      <c r="C49" s="1123">
        <v>0</v>
      </c>
      <c r="D49" s="1123">
        <v>0</v>
      </c>
      <c r="E49" s="1124">
        <v>0</v>
      </c>
      <c r="F49" s="1123">
        <v>0</v>
      </c>
      <c r="G49" s="1124">
        <v>0</v>
      </c>
      <c r="H49" s="1123">
        <v>0</v>
      </c>
      <c r="I49" s="1124">
        <v>0</v>
      </c>
      <c r="J49" s="1123">
        <v>0</v>
      </c>
      <c r="K49" s="1124">
        <v>0</v>
      </c>
      <c r="L49" s="1123">
        <v>0</v>
      </c>
      <c r="M49" s="1124">
        <v>0</v>
      </c>
      <c r="N49" s="1123">
        <v>0</v>
      </c>
      <c r="O49" s="1124">
        <v>10667.255000000001</v>
      </c>
      <c r="P49" s="1123">
        <v>10667.255000000001</v>
      </c>
      <c r="Q49" s="1124">
        <v>0</v>
      </c>
      <c r="R49" s="1123">
        <v>0</v>
      </c>
      <c r="S49" s="95">
        <v>0</v>
      </c>
      <c r="T49" s="1073">
        <v>0</v>
      </c>
      <c r="U49" s="107" t="s">
        <v>6592</v>
      </c>
      <c r="V49" s="95">
        <f>[17]Questionnaire!D108</f>
        <v>0</v>
      </c>
      <c r="W49" s="1073">
        <v>0</v>
      </c>
    </row>
    <row r="50" spans="1:27" ht="30">
      <c r="A50" s="85" t="s">
        <v>47</v>
      </c>
      <c r="B50" s="1123">
        <v>0</v>
      </c>
      <c r="C50" s="1123">
        <v>210000</v>
      </c>
      <c r="D50" s="1123">
        <v>200000</v>
      </c>
      <c r="E50" s="1124">
        <v>0</v>
      </c>
      <c r="F50" s="1123">
        <v>0</v>
      </c>
      <c r="G50" s="1124">
        <v>0</v>
      </c>
      <c r="H50" s="1123">
        <v>0</v>
      </c>
      <c r="I50" s="1124">
        <v>0</v>
      </c>
      <c r="J50" s="1123">
        <v>0</v>
      </c>
      <c r="K50" s="1124">
        <v>0</v>
      </c>
      <c r="L50" s="1123">
        <v>0</v>
      </c>
      <c r="M50" s="1124">
        <v>0</v>
      </c>
      <c r="N50" s="1123">
        <v>0</v>
      </c>
      <c r="O50" s="1124">
        <v>53336.275000000001</v>
      </c>
      <c r="P50" s="1123">
        <v>53336.275000000001</v>
      </c>
      <c r="Q50" s="1124">
        <v>57439</v>
      </c>
      <c r="R50" s="1123">
        <v>57439</v>
      </c>
      <c r="S50" s="95">
        <v>0</v>
      </c>
      <c r="T50" s="1073">
        <v>0</v>
      </c>
      <c r="U50" s="107" t="s">
        <v>6593</v>
      </c>
      <c r="V50" s="95">
        <f>[17]Questionnaire!D109</f>
        <v>0</v>
      </c>
      <c r="W50" s="1073">
        <v>0</v>
      </c>
    </row>
    <row r="51" spans="1:27">
      <c r="A51" s="85" t="s">
        <v>48</v>
      </c>
      <c r="B51" s="1123">
        <v>0</v>
      </c>
      <c r="C51" s="1123">
        <v>0</v>
      </c>
      <c r="D51" s="1123">
        <v>0</v>
      </c>
      <c r="E51" s="1124">
        <v>0</v>
      </c>
      <c r="F51" s="1123">
        <v>0</v>
      </c>
      <c r="G51" s="1124">
        <v>0</v>
      </c>
      <c r="H51" s="1123">
        <v>0</v>
      </c>
      <c r="I51" s="1124">
        <v>0</v>
      </c>
      <c r="J51" s="1123">
        <v>0</v>
      </c>
      <c r="K51" s="1124">
        <v>0</v>
      </c>
      <c r="L51" s="1123">
        <v>0</v>
      </c>
      <c r="M51" s="1124">
        <v>0</v>
      </c>
      <c r="N51" s="1123">
        <v>0</v>
      </c>
      <c r="O51" s="1124">
        <v>0</v>
      </c>
      <c r="P51" s="1123">
        <v>0</v>
      </c>
      <c r="Q51" s="1124">
        <v>0</v>
      </c>
      <c r="R51" s="1123">
        <v>0</v>
      </c>
      <c r="S51" s="95" t="s">
        <v>1530</v>
      </c>
      <c r="T51" s="1073" t="s">
        <v>1530</v>
      </c>
      <c r="U51" s="107" t="s">
        <v>5190</v>
      </c>
      <c r="V51" s="95">
        <f>[17]Questionnaire!D110</f>
        <v>0</v>
      </c>
      <c r="W51" s="1073" t="s">
        <v>1530</v>
      </c>
    </row>
    <row r="52" spans="1:27">
      <c r="A52" s="85" t="s">
        <v>50</v>
      </c>
      <c r="B52" s="1123">
        <v>0</v>
      </c>
      <c r="C52" s="1123">
        <v>0</v>
      </c>
      <c r="D52" s="1123">
        <v>0</v>
      </c>
      <c r="E52" s="1124">
        <v>0</v>
      </c>
      <c r="F52" s="1123">
        <v>0</v>
      </c>
      <c r="G52" s="1124">
        <v>0</v>
      </c>
      <c r="H52" s="1123">
        <v>0</v>
      </c>
      <c r="I52" s="1124">
        <v>0</v>
      </c>
      <c r="J52" s="1123">
        <v>0</v>
      </c>
      <c r="K52" s="1124">
        <v>0</v>
      </c>
      <c r="L52" s="1123">
        <v>0</v>
      </c>
      <c r="M52" s="1124">
        <v>0</v>
      </c>
      <c r="N52" s="1123">
        <v>0</v>
      </c>
      <c r="O52" s="1124">
        <v>37335.392500000002</v>
      </c>
      <c r="P52" s="1123">
        <v>37335.392500000002</v>
      </c>
      <c r="Q52" s="1124">
        <v>0</v>
      </c>
      <c r="R52" s="1123">
        <v>0</v>
      </c>
      <c r="S52" s="95">
        <v>0</v>
      </c>
      <c r="T52" s="1073">
        <v>0</v>
      </c>
      <c r="U52" s="107" t="s">
        <v>6594</v>
      </c>
      <c r="V52" s="95">
        <f>[17]Questionnaire!D111</f>
        <v>0</v>
      </c>
      <c r="W52" s="1073">
        <v>0</v>
      </c>
    </row>
    <row r="53" spans="1:27">
      <c r="A53" s="85" t="s">
        <v>51</v>
      </c>
      <c r="B53" s="1123">
        <v>0</v>
      </c>
      <c r="C53" s="1123">
        <v>0</v>
      </c>
      <c r="D53" s="1123">
        <v>0</v>
      </c>
      <c r="E53" s="1124">
        <v>0</v>
      </c>
      <c r="F53" s="1123">
        <v>0</v>
      </c>
      <c r="G53" s="1124">
        <v>0</v>
      </c>
      <c r="H53" s="1123">
        <v>0</v>
      </c>
      <c r="I53" s="1124">
        <v>0</v>
      </c>
      <c r="J53" s="1123">
        <v>0</v>
      </c>
      <c r="K53" s="1124">
        <v>0</v>
      </c>
      <c r="L53" s="1123">
        <v>0</v>
      </c>
      <c r="M53" s="1124">
        <v>0</v>
      </c>
      <c r="N53" s="1123">
        <v>0</v>
      </c>
      <c r="O53" s="1124">
        <v>5333.6275000000005</v>
      </c>
      <c r="P53" s="1123">
        <v>5333.6275000000005</v>
      </c>
      <c r="Q53" s="1124">
        <v>0</v>
      </c>
      <c r="R53" s="1123">
        <v>0</v>
      </c>
      <c r="S53" s="95" t="s">
        <v>1530</v>
      </c>
      <c r="T53" s="1073" t="s">
        <v>1530</v>
      </c>
      <c r="U53" s="107" t="s">
        <v>6500</v>
      </c>
      <c r="V53" s="95">
        <f>[17]Questionnaire!D112</f>
        <v>0</v>
      </c>
      <c r="W53" s="1073" t="s">
        <v>1530</v>
      </c>
    </row>
    <row r="54" spans="1:27">
      <c r="A54" s="85" t="s">
        <v>5190</v>
      </c>
      <c r="B54" s="1123"/>
      <c r="C54" s="1123"/>
      <c r="D54" s="1123"/>
      <c r="E54" s="1124"/>
      <c r="F54" s="1123"/>
      <c r="G54" s="1124"/>
      <c r="H54" s="1123"/>
      <c r="I54" s="1124"/>
      <c r="J54" s="1123"/>
      <c r="K54" s="1124"/>
      <c r="L54" s="1123"/>
      <c r="M54" s="1124"/>
      <c r="N54" s="1123"/>
      <c r="O54" s="1124"/>
      <c r="P54" s="1123"/>
      <c r="Q54" s="1124"/>
      <c r="R54" s="1123"/>
      <c r="S54" s="95">
        <v>0</v>
      </c>
      <c r="T54" s="1073">
        <v>0</v>
      </c>
      <c r="U54" s="107" t="s">
        <v>49</v>
      </c>
      <c r="V54" s="95">
        <f>[17]Questionnaire!D113</f>
        <v>0</v>
      </c>
      <c r="W54" s="1073">
        <v>0</v>
      </c>
    </row>
    <row r="55" spans="1:27">
      <c r="A55" s="85" t="s">
        <v>5177</v>
      </c>
      <c r="B55" s="1123"/>
      <c r="C55" s="1123"/>
      <c r="D55" s="1123"/>
      <c r="E55" s="1124"/>
      <c r="F55" s="1123"/>
      <c r="G55" s="1124"/>
      <c r="H55" s="1123"/>
      <c r="I55" s="1124"/>
      <c r="J55" s="1123"/>
      <c r="K55" s="1124"/>
      <c r="L55" s="1123"/>
      <c r="M55" s="1124"/>
      <c r="N55" s="1123"/>
      <c r="O55" s="1124"/>
      <c r="P55" s="1123"/>
      <c r="Q55" s="1124"/>
      <c r="R55" s="1123"/>
      <c r="S55" s="95">
        <v>0</v>
      </c>
      <c r="T55" s="1073">
        <v>0</v>
      </c>
      <c r="U55" s="107"/>
      <c r="V55" s="95">
        <f>[17]Questionnaire!D114</f>
        <v>0</v>
      </c>
      <c r="W55" s="1073">
        <v>0</v>
      </c>
    </row>
    <row r="56" spans="1:27">
      <c r="A56" s="85" t="s">
        <v>49</v>
      </c>
      <c r="B56" s="1123">
        <v>0</v>
      </c>
      <c r="C56" s="1123">
        <v>0</v>
      </c>
      <c r="D56" s="1123">
        <v>0</v>
      </c>
      <c r="E56" s="1124">
        <v>0</v>
      </c>
      <c r="F56" s="1123">
        <v>0</v>
      </c>
      <c r="G56" s="1124">
        <v>0</v>
      </c>
      <c r="H56" s="1123">
        <v>0</v>
      </c>
      <c r="I56" s="1124">
        <v>0</v>
      </c>
      <c r="J56" s="1123">
        <v>0</v>
      </c>
      <c r="K56" s="1124">
        <v>0</v>
      </c>
      <c r="L56" s="1123">
        <v>0</v>
      </c>
      <c r="M56" s="1124">
        <v>0</v>
      </c>
      <c r="N56" s="1123">
        <v>0</v>
      </c>
      <c r="O56" s="1124">
        <v>0</v>
      </c>
      <c r="P56" s="1123">
        <v>0</v>
      </c>
      <c r="Q56" s="1124">
        <v>0</v>
      </c>
      <c r="R56" s="1123">
        <v>0</v>
      </c>
      <c r="S56" s="95">
        <v>0</v>
      </c>
      <c r="T56" s="1073">
        <v>0</v>
      </c>
      <c r="U56" s="107"/>
      <c r="V56" s="95">
        <f>[17]Questionnaire!D115</f>
        <v>0</v>
      </c>
      <c r="W56" s="1073">
        <v>0</v>
      </c>
    </row>
    <row r="57" spans="1:27">
      <c r="A57" s="85" t="s">
        <v>479</v>
      </c>
      <c r="B57" s="1123">
        <v>0</v>
      </c>
      <c r="C57" s="1123">
        <v>0</v>
      </c>
      <c r="D57" s="1123">
        <v>200000</v>
      </c>
      <c r="E57" s="1124">
        <v>0</v>
      </c>
      <c r="F57" s="1123">
        <v>0</v>
      </c>
      <c r="G57" s="1124">
        <v>0</v>
      </c>
      <c r="H57" s="1123">
        <v>0</v>
      </c>
      <c r="I57" s="1124">
        <v>0</v>
      </c>
      <c r="J57" s="1123">
        <v>0</v>
      </c>
      <c r="K57" s="1124">
        <v>0</v>
      </c>
      <c r="L57" s="1123">
        <v>0</v>
      </c>
      <c r="M57" s="1124">
        <v>0</v>
      </c>
      <c r="N57" s="1123">
        <v>0</v>
      </c>
      <c r="O57" s="1124">
        <v>106672.55</v>
      </c>
      <c r="P57" s="1123">
        <v>106672.55</v>
      </c>
      <c r="Q57" s="1124">
        <v>0</v>
      </c>
      <c r="R57" s="1123">
        <v>0</v>
      </c>
      <c r="S57" s="95">
        <v>118406.53</v>
      </c>
      <c r="T57" s="1073">
        <v>118406.53</v>
      </c>
      <c r="U57" s="107" t="s">
        <v>479</v>
      </c>
      <c r="V57" s="95">
        <f>[17]Questionnaire!D116</f>
        <v>0</v>
      </c>
      <c r="W57" s="1073">
        <v>0</v>
      </c>
    </row>
    <row r="58" spans="1:27">
      <c r="A58" s="1121"/>
      <c r="B58" s="1120"/>
      <c r="C58" s="1117"/>
      <c r="D58" s="1117"/>
      <c r="E58" s="1117"/>
      <c r="F58" s="1117"/>
      <c r="G58" s="1117"/>
      <c r="H58" s="1117"/>
      <c r="I58" s="1117"/>
      <c r="J58" s="1117"/>
      <c r="K58" s="1117"/>
      <c r="L58" s="1115"/>
      <c r="M58" s="1115"/>
      <c r="N58" s="1115"/>
      <c r="O58" s="1115"/>
      <c r="P58" s="1115"/>
      <c r="Q58" s="1115"/>
      <c r="R58" s="1115"/>
      <c r="S58" s="1122"/>
      <c r="T58" s="90"/>
      <c r="U58" s="611"/>
    </row>
    <row r="59" spans="1:27" ht="15.75">
      <c r="A59" s="83"/>
      <c r="B59" s="1460">
        <v>2010</v>
      </c>
      <c r="C59" s="1460"/>
      <c r="D59" s="1460">
        <v>2011</v>
      </c>
      <c r="E59" s="1460"/>
      <c r="F59" s="1460" t="s">
        <v>1185</v>
      </c>
      <c r="G59" s="1460"/>
      <c r="H59" s="1460">
        <v>2012</v>
      </c>
      <c r="I59" s="1460"/>
      <c r="J59" s="1460" t="s">
        <v>2325</v>
      </c>
      <c r="K59" s="1460"/>
      <c r="L59" s="1460" t="s">
        <v>2913</v>
      </c>
      <c r="M59" s="1460"/>
      <c r="N59" s="1460" t="s">
        <v>3553</v>
      </c>
      <c r="O59" s="1460"/>
      <c r="P59" s="1460" t="s">
        <v>4165</v>
      </c>
      <c r="Q59" s="1460"/>
      <c r="R59" s="1460" t="s">
        <v>4674</v>
      </c>
      <c r="S59" s="1460"/>
      <c r="T59" s="1460" t="s">
        <v>4675</v>
      </c>
      <c r="U59" s="1463"/>
      <c r="V59" s="1460" t="s">
        <v>5846</v>
      </c>
      <c r="W59" s="1460"/>
      <c r="X59" s="1460" t="s">
        <v>6494</v>
      </c>
      <c r="Y59" s="1460"/>
      <c r="Z59" s="1461" t="s">
        <v>6914</v>
      </c>
      <c r="AA59" s="1461"/>
    </row>
    <row r="60" spans="1:27" ht="15.75">
      <c r="A60" s="83" t="s">
        <v>2326</v>
      </c>
      <c r="B60" s="781" t="s">
        <v>95</v>
      </c>
      <c r="C60" s="781" t="s">
        <v>96</v>
      </c>
      <c r="D60" s="781" t="s">
        <v>95</v>
      </c>
      <c r="E60" s="781" t="s">
        <v>96</v>
      </c>
      <c r="F60" s="781" t="s">
        <v>95</v>
      </c>
      <c r="G60" s="781" t="s">
        <v>96</v>
      </c>
      <c r="H60" s="781" t="s">
        <v>95</v>
      </c>
      <c r="I60" s="781" t="s">
        <v>96</v>
      </c>
      <c r="J60" s="781" t="s">
        <v>95</v>
      </c>
      <c r="K60" s="781" t="s">
        <v>96</v>
      </c>
      <c r="L60" s="781" t="s">
        <v>95</v>
      </c>
      <c r="M60" s="781" t="s">
        <v>96</v>
      </c>
      <c r="N60" s="781" t="s">
        <v>95</v>
      </c>
      <c r="O60" s="781" t="s">
        <v>96</v>
      </c>
      <c r="P60" s="781" t="s">
        <v>95</v>
      </c>
      <c r="Q60" s="781" t="s">
        <v>96</v>
      </c>
      <c r="R60" s="781" t="s">
        <v>95</v>
      </c>
      <c r="S60" s="781" t="s">
        <v>96</v>
      </c>
      <c r="T60" s="1348" t="s">
        <v>95</v>
      </c>
      <c r="U60" s="1351" t="s">
        <v>96</v>
      </c>
      <c r="V60" s="1348" t="s">
        <v>95</v>
      </c>
      <c r="W60" s="1348" t="s">
        <v>96</v>
      </c>
      <c r="X60" s="1348" t="s">
        <v>95</v>
      </c>
      <c r="Y60" s="1348" t="s">
        <v>96</v>
      </c>
      <c r="Z60" s="786" t="s">
        <v>95</v>
      </c>
      <c r="AA60" s="786" t="s">
        <v>96</v>
      </c>
    </row>
    <row r="61" spans="1:27" ht="30">
      <c r="A61" s="88" t="s">
        <v>2922</v>
      </c>
      <c r="B61" s="78">
        <v>0</v>
      </c>
      <c r="C61" s="1088">
        <v>0</v>
      </c>
      <c r="D61" s="78">
        <v>0</v>
      </c>
      <c r="E61" s="1088">
        <v>0</v>
      </c>
      <c r="F61" s="78">
        <v>0</v>
      </c>
      <c r="G61" s="1088">
        <v>0</v>
      </c>
      <c r="H61" s="183">
        <v>0</v>
      </c>
      <c r="I61" s="867">
        <v>0</v>
      </c>
      <c r="J61" s="183" t="s">
        <v>2546</v>
      </c>
      <c r="K61" s="867" t="s">
        <v>1406</v>
      </c>
      <c r="L61" s="183" t="s">
        <v>2546</v>
      </c>
      <c r="M61" s="867" t="s">
        <v>3295</v>
      </c>
      <c r="N61" s="1118" t="s">
        <v>216</v>
      </c>
      <c r="O61" s="1119" t="s">
        <v>4032</v>
      </c>
      <c r="P61" s="1112">
        <v>0</v>
      </c>
      <c r="Q61" s="1111">
        <v>0</v>
      </c>
      <c r="R61" s="1112" t="s">
        <v>897</v>
      </c>
      <c r="S61" s="1111" t="s">
        <v>4925</v>
      </c>
      <c r="T61" s="610"/>
      <c r="U61" s="1013"/>
    </row>
    <row r="62" spans="1:27" ht="30">
      <c r="A62" s="88" t="s">
        <v>2923</v>
      </c>
      <c r="B62" s="78">
        <v>0</v>
      </c>
      <c r="C62" s="1088">
        <v>0</v>
      </c>
      <c r="D62" s="78">
        <v>0</v>
      </c>
      <c r="E62" s="1088">
        <v>0</v>
      </c>
      <c r="F62" s="78">
        <v>0</v>
      </c>
      <c r="G62" s="1088">
        <v>0</v>
      </c>
      <c r="H62" s="183">
        <v>0</v>
      </c>
      <c r="I62" s="867">
        <v>0</v>
      </c>
      <c r="J62" s="183" t="s">
        <v>2547</v>
      </c>
      <c r="K62" s="867" t="s">
        <v>1404</v>
      </c>
      <c r="L62" s="183" t="s">
        <v>2547</v>
      </c>
      <c r="M62" s="867" t="s">
        <v>3296</v>
      </c>
      <c r="N62" s="1118" t="s">
        <v>4072</v>
      </c>
      <c r="O62" s="1119" t="s">
        <v>1647</v>
      </c>
      <c r="P62" s="1112">
        <v>0</v>
      </c>
      <c r="Q62" s="1111">
        <v>0</v>
      </c>
      <c r="R62" s="1112" t="s">
        <v>5319</v>
      </c>
      <c r="S62" s="1111" t="s">
        <v>5320</v>
      </c>
      <c r="T62" s="610"/>
      <c r="U62" s="1013"/>
    </row>
    <row r="63" spans="1:27">
      <c r="A63" s="88" t="s">
        <v>2924</v>
      </c>
      <c r="B63" s="78">
        <v>0</v>
      </c>
      <c r="C63" s="1088">
        <v>0</v>
      </c>
      <c r="D63" s="78">
        <v>0</v>
      </c>
      <c r="E63" s="1088">
        <v>0</v>
      </c>
      <c r="F63" s="78">
        <v>0</v>
      </c>
      <c r="G63" s="1088">
        <v>0</v>
      </c>
      <c r="H63" s="183">
        <v>0</v>
      </c>
      <c r="I63" s="867">
        <v>0</v>
      </c>
      <c r="J63" s="183" t="s">
        <v>1449</v>
      </c>
      <c r="K63" s="867" t="s">
        <v>2559</v>
      </c>
      <c r="L63" s="183" t="s">
        <v>1449</v>
      </c>
      <c r="M63" s="867" t="s">
        <v>2552</v>
      </c>
      <c r="N63" s="1118" t="s">
        <v>2408</v>
      </c>
      <c r="O63" s="1119" t="s">
        <v>4054</v>
      </c>
      <c r="P63" s="1112">
        <v>0</v>
      </c>
      <c r="Q63" s="1111">
        <v>0</v>
      </c>
      <c r="R63" s="1112" t="s">
        <v>4514</v>
      </c>
      <c r="S63" s="1111" t="s">
        <v>447</v>
      </c>
      <c r="T63" s="610"/>
      <c r="U63" s="1013"/>
    </row>
    <row r="64" spans="1:27" ht="30">
      <c r="A64" s="88" t="s">
        <v>2925</v>
      </c>
      <c r="B64" s="78">
        <v>0</v>
      </c>
      <c r="C64" s="1088">
        <v>0</v>
      </c>
      <c r="D64" s="78">
        <v>0</v>
      </c>
      <c r="E64" s="1088">
        <v>0</v>
      </c>
      <c r="F64" s="78">
        <v>0</v>
      </c>
      <c r="G64" s="1088">
        <v>0</v>
      </c>
      <c r="H64" s="183">
        <v>0</v>
      </c>
      <c r="I64" s="867">
        <v>0</v>
      </c>
      <c r="J64" s="183" t="s">
        <v>2548</v>
      </c>
      <c r="K64" s="867" t="s">
        <v>2433</v>
      </c>
      <c r="L64" s="183" t="s">
        <v>2548</v>
      </c>
      <c r="M64" s="867" t="s">
        <v>3297</v>
      </c>
      <c r="N64" s="1118" t="s">
        <v>4073</v>
      </c>
      <c r="O64" s="1119" t="s">
        <v>4074</v>
      </c>
      <c r="P64" s="1112">
        <v>0</v>
      </c>
      <c r="Q64" s="1111">
        <v>0</v>
      </c>
      <c r="R64" s="1112" t="s">
        <v>4515</v>
      </c>
      <c r="S64" s="1111" t="s">
        <v>463</v>
      </c>
      <c r="T64" s="610"/>
      <c r="U64" s="1013"/>
    </row>
    <row r="65" spans="1:27" ht="30">
      <c r="A65" s="88" t="s">
        <v>2926</v>
      </c>
      <c r="B65" s="78">
        <v>0</v>
      </c>
      <c r="C65" s="1088">
        <v>0</v>
      </c>
      <c r="D65" s="78">
        <v>0</v>
      </c>
      <c r="E65" s="1088">
        <v>0</v>
      </c>
      <c r="F65" s="78">
        <v>0</v>
      </c>
      <c r="G65" s="1088">
        <v>0</v>
      </c>
      <c r="H65" s="183">
        <v>0</v>
      </c>
      <c r="I65" s="867">
        <v>0</v>
      </c>
      <c r="J65" s="183" t="s">
        <v>2549</v>
      </c>
      <c r="K65" s="867" t="s">
        <v>2433</v>
      </c>
      <c r="L65" s="183" t="s">
        <v>2549</v>
      </c>
      <c r="M65" s="867" t="s">
        <v>3297</v>
      </c>
      <c r="N65" s="1118" t="s">
        <v>4075</v>
      </c>
      <c r="O65" s="1119" t="s">
        <v>4076</v>
      </c>
      <c r="P65" s="1112">
        <v>0</v>
      </c>
      <c r="Q65" s="1111">
        <v>0</v>
      </c>
      <c r="R65" s="1112" t="s">
        <v>5321</v>
      </c>
      <c r="S65" s="1111" t="s">
        <v>4434</v>
      </c>
      <c r="T65" s="610"/>
      <c r="U65" s="1013"/>
    </row>
    <row r="66" spans="1:27" ht="30">
      <c r="A66" s="88" t="s">
        <v>2927</v>
      </c>
      <c r="B66" s="78">
        <v>0</v>
      </c>
      <c r="C66" s="1088">
        <v>0</v>
      </c>
      <c r="D66" s="78">
        <v>0</v>
      </c>
      <c r="E66" s="1088">
        <v>0</v>
      </c>
      <c r="F66" s="78">
        <v>0</v>
      </c>
      <c r="G66" s="1088">
        <v>0</v>
      </c>
      <c r="H66" s="183">
        <v>0</v>
      </c>
      <c r="I66" s="867">
        <v>0</v>
      </c>
      <c r="J66" s="183" t="s">
        <v>2550</v>
      </c>
      <c r="K66" s="867" t="s">
        <v>802</v>
      </c>
      <c r="L66" s="183" t="s">
        <v>2554</v>
      </c>
      <c r="M66" s="867" t="s">
        <v>3298</v>
      </c>
      <c r="N66" s="1118" t="s">
        <v>508</v>
      </c>
      <c r="O66" s="1119" t="s">
        <v>4054</v>
      </c>
      <c r="P66" s="1112">
        <v>0</v>
      </c>
      <c r="Q66" s="1111">
        <v>0</v>
      </c>
      <c r="R66" s="1112" t="s">
        <v>2551</v>
      </c>
      <c r="S66" s="1111" t="s">
        <v>1899</v>
      </c>
      <c r="T66" s="610"/>
      <c r="U66" s="1013"/>
    </row>
    <row r="67" spans="1:27">
      <c r="A67" s="88" t="s">
        <v>2928</v>
      </c>
      <c r="B67" s="78">
        <v>0</v>
      </c>
      <c r="C67" s="1088">
        <v>0</v>
      </c>
      <c r="D67" s="78">
        <v>0</v>
      </c>
      <c r="E67" s="1088">
        <v>0</v>
      </c>
      <c r="F67" s="78">
        <v>0</v>
      </c>
      <c r="G67" s="1088">
        <v>0</v>
      </c>
      <c r="H67" s="183">
        <v>0</v>
      </c>
      <c r="I67" s="867">
        <v>0</v>
      </c>
      <c r="J67" s="183">
        <v>0</v>
      </c>
      <c r="K67" s="867">
        <v>0</v>
      </c>
      <c r="L67" s="183" t="s">
        <v>2479</v>
      </c>
      <c r="M67" s="867" t="s">
        <v>3299</v>
      </c>
      <c r="N67" s="1118" t="s">
        <v>433</v>
      </c>
      <c r="O67" s="1119" t="s">
        <v>4077</v>
      </c>
      <c r="P67" s="1112">
        <v>0</v>
      </c>
      <c r="Q67" s="1111">
        <v>0</v>
      </c>
      <c r="R67" s="1112" t="s">
        <v>968</v>
      </c>
      <c r="S67" s="1111" t="s">
        <v>1395</v>
      </c>
      <c r="T67" s="610"/>
      <c r="U67" s="1013"/>
    </row>
    <row r="68" spans="1:27">
      <c r="A68" s="88" t="s">
        <v>2929</v>
      </c>
      <c r="B68" s="78">
        <v>0</v>
      </c>
      <c r="C68" s="1088">
        <v>0</v>
      </c>
      <c r="D68" s="78">
        <v>0</v>
      </c>
      <c r="E68" s="1088">
        <v>0</v>
      </c>
      <c r="F68" s="78">
        <v>0</v>
      </c>
      <c r="G68" s="1088">
        <v>0</v>
      </c>
      <c r="H68" s="183">
        <v>0</v>
      </c>
      <c r="I68" s="867">
        <v>0</v>
      </c>
      <c r="J68" s="183">
        <v>0</v>
      </c>
      <c r="K68" s="867">
        <v>0</v>
      </c>
      <c r="L68" s="183">
        <v>0</v>
      </c>
      <c r="M68" s="867">
        <v>0</v>
      </c>
      <c r="N68" s="1118" t="s">
        <v>4078</v>
      </c>
      <c r="O68" s="1119" t="s">
        <v>4074</v>
      </c>
      <c r="P68" s="1112">
        <v>0</v>
      </c>
      <c r="Q68" s="1111">
        <v>0</v>
      </c>
      <c r="R68" s="1112" t="s">
        <v>5322</v>
      </c>
      <c r="S68" s="1111" t="s">
        <v>1395</v>
      </c>
      <c r="T68" s="610"/>
      <c r="U68" s="1013"/>
    </row>
    <row r="69" spans="1:27">
      <c r="A69" s="88" t="s">
        <v>2930</v>
      </c>
      <c r="B69" s="78">
        <v>0</v>
      </c>
      <c r="C69" s="1088">
        <v>0</v>
      </c>
      <c r="D69" s="78">
        <v>0</v>
      </c>
      <c r="E69" s="1088">
        <v>0</v>
      </c>
      <c r="F69" s="78">
        <v>0</v>
      </c>
      <c r="G69" s="1088">
        <v>0</v>
      </c>
      <c r="H69" s="183">
        <v>0</v>
      </c>
      <c r="I69" s="867">
        <v>0</v>
      </c>
      <c r="J69" s="183">
        <v>0</v>
      </c>
      <c r="K69" s="867">
        <v>0</v>
      </c>
      <c r="L69" s="183">
        <v>0</v>
      </c>
      <c r="M69" s="867">
        <v>0</v>
      </c>
      <c r="N69" s="1118" t="s">
        <v>4079</v>
      </c>
      <c r="O69" s="1119" t="s">
        <v>1640</v>
      </c>
      <c r="P69" s="1112">
        <v>0</v>
      </c>
      <c r="Q69" s="1111">
        <v>0</v>
      </c>
      <c r="R69" s="1112" t="s">
        <v>172</v>
      </c>
      <c r="S69" s="1111" t="s">
        <v>463</v>
      </c>
      <c r="T69" s="610"/>
      <c r="U69" s="1013"/>
    </row>
    <row r="70" spans="1:27" ht="30">
      <c r="A70" s="88" t="s">
        <v>2931</v>
      </c>
      <c r="B70" s="78">
        <v>0</v>
      </c>
      <c r="C70" s="1088">
        <v>0</v>
      </c>
      <c r="D70" s="78">
        <v>0</v>
      </c>
      <c r="E70" s="1088">
        <v>0</v>
      </c>
      <c r="F70" s="78">
        <v>0</v>
      </c>
      <c r="G70" s="1088">
        <v>0</v>
      </c>
      <c r="H70" s="183">
        <v>0</v>
      </c>
      <c r="I70" s="867">
        <v>0</v>
      </c>
      <c r="J70" s="183">
        <v>0</v>
      </c>
      <c r="K70" s="867">
        <v>0</v>
      </c>
      <c r="L70" s="183">
        <v>0</v>
      </c>
      <c r="M70" s="867">
        <v>0</v>
      </c>
      <c r="N70" s="1118" t="s">
        <v>4080</v>
      </c>
      <c r="O70" s="1119" t="s">
        <v>4074</v>
      </c>
      <c r="P70" s="1112">
        <v>0</v>
      </c>
      <c r="Q70" s="1111">
        <v>0</v>
      </c>
      <c r="R70" s="1112" t="s">
        <v>5323</v>
      </c>
      <c r="S70" s="1111" t="s">
        <v>4434</v>
      </c>
      <c r="T70" s="610"/>
      <c r="U70" s="1013"/>
    </row>
    <row r="71" spans="1:27">
      <c r="A71" s="1121"/>
      <c r="B71" s="1120"/>
      <c r="C71" s="1117"/>
      <c r="D71" s="1117"/>
      <c r="E71" s="1117"/>
      <c r="F71" s="1117"/>
      <c r="G71" s="1117"/>
      <c r="H71" s="1117"/>
      <c r="I71" s="1117"/>
      <c r="J71" s="1117"/>
      <c r="K71" s="1117"/>
      <c r="L71" s="1116"/>
      <c r="M71" s="1116"/>
      <c r="N71" s="1115"/>
      <c r="O71" s="1115"/>
      <c r="P71" s="1115"/>
      <c r="Q71" s="1115"/>
      <c r="R71" s="1115"/>
      <c r="S71" s="1115"/>
      <c r="T71" s="611"/>
      <c r="U71" s="611"/>
    </row>
    <row r="72" spans="1:27" ht="15.75">
      <c r="A72" s="83"/>
      <c r="B72" s="1460">
        <v>2010</v>
      </c>
      <c r="C72" s="1460"/>
      <c r="D72" s="1460">
        <v>2011</v>
      </c>
      <c r="E72" s="1460"/>
      <c r="F72" s="1460" t="s">
        <v>1185</v>
      </c>
      <c r="G72" s="1460"/>
      <c r="H72" s="1460">
        <v>2012</v>
      </c>
      <c r="I72" s="1460"/>
      <c r="J72" s="1460" t="s">
        <v>2325</v>
      </c>
      <c r="K72" s="1460"/>
      <c r="L72" s="1460" t="s">
        <v>2913</v>
      </c>
      <c r="M72" s="1460"/>
      <c r="N72" s="1460" t="s">
        <v>3553</v>
      </c>
      <c r="O72" s="1460"/>
      <c r="P72" s="1460" t="s">
        <v>4165</v>
      </c>
      <c r="Q72" s="1460"/>
      <c r="R72" s="1460" t="s">
        <v>4674</v>
      </c>
      <c r="S72" s="1460"/>
      <c r="T72" s="1460" t="s">
        <v>4675</v>
      </c>
      <c r="U72" s="1463"/>
      <c r="V72" s="1460" t="s">
        <v>5846</v>
      </c>
      <c r="W72" s="1460"/>
      <c r="X72" s="1460" t="s">
        <v>6494</v>
      </c>
      <c r="Y72" s="1460"/>
      <c r="Z72" s="1461" t="s">
        <v>6914</v>
      </c>
      <c r="AA72" s="1461"/>
    </row>
    <row r="73" spans="1:27" ht="15.75">
      <c r="A73" s="83" t="s">
        <v>68</v>
      </c>
      <c r="B73" s="781" t="s">
        <v>95</v>
      </c>
      <c r="C73" s="781" t="s">
        <v>96</v>
      </c>
      <c r="D73" s="781" t="s">
        <v>95</v>
      </c>
      <c r="E73" s="781" t="s">
        <v>96</v>
      </c>
      <c r="F73" s="781" t="s">
        <v>95</v>
      </c>
      <c r="G73" s="781" t="s">
        <v>96</v>
      </c>
      <c r="H73" s="781" t="s">
        <v>95</v>
      </c>
      <c r="I73" s="781" t="s">
        <v>96</v>
      </c>
      <c r="J73" s="781" t="s">
        <v>95</v>
      </c>
      <c r="K73" s="781" t="s">
        <v>96</v>
      </c>
      <c r="L73" s="781" t="s">
        <v>95</v>
      </c>
      <c r="M73" s="781" t="s">
        <v>96</v>
      </c>
      <c r="N73" s="781" t="s">
        <v>95</v>
      </c>
      <c r="O73" s="781" t="s">
        <v>96</v>
      </c>
      <c r="P73" s="781" t="s">
        <v>95</v>
      </c>
      <c r="Q73" s="781" t="s">
        <v>96</v>
      </c>
      <c r="R73" s="781" t="s">
        <v>95</v>
      </c>
      <c r="S73" s="781" t="s">
        <v>96</v>
      </c>
      <c r="T73" s="1348" t="s">
        <v>95</v>
      </c>
      <c r="U73" s="1351" t="s">
        <v>96</v>
      </c>
      <c r="V73" s="1348" t="s">
        <v>95</v>
      </c>
      <c r="W73" s="1348" t="s">
        <v>96</v>
      </c>
      <c r="X73" s="1348" t="s">
        <v>95</v>
      </c>
      <c r="Y73" s="1348" t="s">
        <v>96</v>
      </c>
      <c r="Z73" s="786" t="s">
        <v>95</v>
      </c>
      <c r="AA73" s="786" t="s">
        <v>96</v>
      </c>
    </row>
    <row r="74" spans="1:27" ht="30">
      <c r="A74" s="88" t="s">
        <v>2922</v>
      </c>
      <c r="B74" s="78" t="s">
        <v>432</v>
      </c>
      <c r="C74" s="1088" t="s">
        <v>273</v>
      </c>
      <c r="D74" s="78" t="s">
        <v>943</v>
      </c>
      <c r="E74" s="1088" t="s">
        <v>798</v>
      </c>
      <c r="F74" s="78" t="s">
        <v>867</v>
      </c>
      <c r="G74" s="1088" t="s">
        <v>814</v>
      </c>
      <c r="H74" s="183" t="s">
        <v>219</v>
      </c>
      <c r="I74" s="867" t="s">
        <v>1691</v>
      </c>
      <c r="J74" s="183" t="s">
        <v>172</v>
      </c>
      <c r="K74" s="867" t="s">
        <v>2419</v>
      </c>
      <c r="L74" s="183" t="s">
        <v>172</v>
      </c>
      <c r="M74" s="867" t="s">
        <v>3300</v>
      </c>
      <c r="N74" s="1118" t="s">
        <v>216</v>
      </c>
      <c r="O74" s="1119" t="s">
        <v>4032</v>
      </c>
      <c r="P74" s="1112" t="s">
        <v>897</v>
      </c>
      <c r="Q74" s="1111" t="s">
        <v>4513</v>
      </c>
      <c r="R74" s="1112" t="s">
        <v>897</v>
      </c>
      <c r="S74" s="1111" t="s">
        <v>4925</v>
      </c>
      <c r="T74" s="610" t="s">
        <v>219</v>
      </c>
      <c r="U74" s="1013" t="s">
        <v>798</v>
      </c>
      <c r="V74" s="81" t="str">
        <f>[56]Questionnaire!C103</f>
        <v>MASTERCARD</v>
      </c>
      <c r="W74" s="81" t="str">
        <f>[56]Questionnaire!D103</f>
        <v>FINANCE</v>
      </c>
      <c r="X74" s="81" t="str">
        <f>[17]Questionnaire!C157</f>
        <v>MASTERCARD</v>
      </c>
      <c r="Y74" s="81" t="str">
        <f>[17]Questionnaire!D157</f>
        <v>FINANCE</v>
      </c>
      <c r="Z74" s="81" t="str">
        <f>[57]Questionnaire!C133</f>
        <v>SAMSUNG</v>
      </c>
      <c r="AA74" s="81" t="str">
        <f>[57]Questionnaire!D133</f>
        <v>TECHNOLOGY</v>
      </c>
    </row>
    <row r="75" spans="1:27" ht="45">
      <c r="A75" s="88" t="s">
        <v>2923</v>
      </c>
      <c r="B75" s="78" t="s">
        <v>216</v>
      </c>
      <c r="C75" s="1088" t="s">
        <v>157</v>
      </c>
      <c r="D75" s="78" t="s">
        <v>897</v>
      </c>
      <c r="E75" s="1088" t="s">
        <v>815</v>
      </c>
      <c r="F75" s="78" t="s">
        <v>897</v>
      </c>
      <c r="G75" s="1088" t="s">
        <v>1436</v>
      </c>
      <c r="H75" s="183" t="s">
        <v>120</v>
      </c>
      <c r="I75" s="867" t="s">
        <v>1705</v>
      </c>
      <c r="J75" s="183" t="s">
        <v>2551</v>
      </c>
      <c r="K75" s="867" t="s">
        <v>2431</v>
      </c>
      <c r="L75" s="183" t="s">
        <v>2551</v>
      </c>
      <c r="M75" s="867" t="s">
        <v>1559</v>
      </c>
      <c r="N75" s="1118" t="s">
        <v>4072</v>
      </c>
      <c r="O75" s="1119" t="s">
        <v>1647</v>
      </c>
      <c r="P75" s="1112" t="s">
        <v>4514</v>
      </c>
      <c r="Q75" s="1111" t="s">
        <v>816</v>
      </c>
      <c r="R75" s="1112" t="s">
        <v>5319</v>
      </c>
      <c r="S75" s="1111" t="s">
        <v>5320</v>
      </c>
      <c r="T75" s="610" t="s">
        <v>216</v>
      </c>
      <c r="U75" s="1013" t="s">
        <v>3329</v>
      </c>
      <c r="V75" s="81" t="str">
        <f>[56]Questionnaire!C104</f>
        <v>CLARO</v>
      </c>
      <c r="W75" s="81" t="str">
        <f>[56]Questionnaire!D104</f>
        <v>CARRIER</v>
      </c>
      <c r="X75" s="81" t="str">
        <f>[17]Questionnaire!C158</f>
        <v>CLARO</v>
      </c>
      <c r="Y75" s="81" t="str">
        <f>[17]Questionnaire!D158</f>
        <v>CARRIER</v>
      </c>
      <c r="Z75" s="81" t="str">
        <f>[57]Questionnaire!C134</f>
        <v>FEDECOMPRAS</v>
      </c>
      <c r="AA75" s="81" t="str">
        <f>[57]Questionnaire!D134</f>
        <v>RETAIL</v>
      </c>
    </row>
    <row r="76" spans="1:27" ht="30">
      <c r="A76" s="88" t="s">
        <v>2924</v>
      </c>
      <c r="B76" s="78" t="s">
        <v>433</v>
      </c>
      <c r="C76" s="1088" t="s">
        <v>289</v>
      </c>
      <c r="D76" s="78" t="s">
        <v>964</v>
      </c>
      <c r="E76" s="1088" t="s">
        <v>817</v>
      </c>
      <c r="F76" s="78" t="s">
        <v>1416</v>
      </c>
      <c r="G76" s="1088" t="s">
        <v>1417</v>
      </c>
      <c r="H76" s="183" t="s">
        <v>216</v>
      </c>
      <c r="I76" s="867" t="s">
        <v>1706</v>
      </c>
      <c r="J76" s="183" t="s">
        <v>897</v>
      </c>
      <c r="K76" s="867" t="s">
        <v>2552</v>
      </c>
      <c r="L76" s="183" t="s">
        <v>897</v>
      </c>
      <c r="M76" s="867" t="s">
        <v>2552</v>
      </c>
      <c r="N76" s="1118" t="s">
        <v>2408</v>
      </c>
      <c r="O76" s="1119" t="s">
        <v>4054</v>
      </c>
      <c r="P76" s="1112" t="s">
        <v>2551</v>
      </c>
      <c r="Q76" s="1111" t="s">
        <v>816</v>
      </c>
      <c r="R76" s="1112" t="s">
        <v>4514</v>
      </c>
      <c r="S76" s="1111" t="s">
        <v>447</v>
      </c>
      <c r="T76" s="610" t="s">
        <v>4998</v>
      </c>
      <c r="U76" s="1013" t="s">
        <v>1417</v>
      </c>
      <c r="V76" s="81" t="str">
        <f>[56]Questionnaire!C105</f>
        <v>SAMSUNG</v>
      </c>
      <c r="W76" s="81" t="str">
        <f>[56]Questionnaire!D105</f>
        <v>TECHNOLOGY</v>
      </c>
      <c r="X76" s="81" t="str">
        <f>[17]Questionnaire!C159</f>
        <v>SAMSUNG</v>
      </c>
      <c r="Y76" s="81" t="str">
        <f>[17]Questionnaire!D159</f>
        <v>TECHNOLOGY</v>
      </c>
      <c r="Z76" s="81" t="str">
        <f>[57]Questionnaire!C135</f>
        <v>GRUPO TOVA</v>
      </c>
      <c r="AA76" s="81" t="str">
        <f>[57]Questionnaire!D135</f>
        <v>RETAIL</v>
      </c>
    </row>
    <row r="77" spans="1:27" ht="30">
      <c r="A77" s="88" t="s">
        <v>2925</v>
      </c>
      <c r="B77" s="78" t="s">
        <v>434</v>
      </c>
      <c r="C77" s="1088" t="s">
        <v>296</v>
      </c>
      <c r="D77" s="78" t="s">
        <v>965</v>
      </c>
      <c r="E77" s="1088" t="s">
        <v>816</v>
      </c>
      <c r="F77" s="78" t="s">
        <v>1437</v>
      </c>
      <c r="G77" s="1088" t="s">
        <v>1400</v>
      </c>
      <c r="H77" s="183" t="s">
        <v>1707</v>
      </c>
      <c r="I77" s="867" t="s">
        <v>1708</v>
      </c>
      <c r="J77" s="183" t="s">
        <v>968</v>
      </c>
      <c r="K77" s="867" t="s">
        <v>2553</v>
      </c>
      <c r="L77" s="183" t="s">
        <v>968</v>
      </c>
      <c r="M77" s="867" t="s">
        <v>3301</v>
      </c>
      <c r="N77" s="1118" t="s">
        <v>4073</v>
      </c>
      <c r="O77" s="1119" t="s">
        <v>4074</v>
      </c>
      <c r="P77" s="1112" t="s">
        <v>4515</v>
      </c>
      <c r="Q77" s="1111" t="s">
        <v>798</v>
      </c>
      <c r="R77" s="1112" t="s">
        <v>4515</v>
      </c>
      <c r="S77" s="1111" t="s">
        <v>463</v>
      </c>
      <c r="T77" s="610" t="s">
        <v>432</v>
      </c>
      <c r="U77" s="1013" t="s">
        <v>3636</v>
      </c>
      <c r="V77" s="81" t="str">
        <f>[56]Questionnaire!C106</f>
        <v>SISTEMAS MCOPCO</v>
      </c>
      <c r="W77" s="81" t="str">
        <f>[56]Questionnaire!D106</f>
        <v>FOOD SERVICE INDUSTRY</v>
      </c>
      <c r="X77" s="81" t="str">
        <f>[17]Questionnaire!C160</f>
        <v>SISTEMAS MCOPCO</v>
      </c>
      <c r="Y77" s="81" t="str">
        <f>[17]Questionnaire!D160</f>
        <v>FOOD SERVICE INDUSTRY</v>
      </c>
      <c r="Z77" s="81" t="str">
        <f>[57]Questionnaire!C136</f>
        <v>SISTEMAS MCOPCO</v>
      </c>
      <c r="AA77" s="81" t="str">
        <f>[57]Questionnaire!D136</f>
        <v>FOOD SERVICE INDUSTRY</v>
      </c>
    </row>
    <row r="78" spans="1:27" ht="30">
      <c r="A78" s="88" t="s">
        <v>2926</v>
      </c>
      <c r="B78" s="78" t="s">
        <v>435</v>
      </c>
      <c r="C78" s="1088" t="s">
        <v>436</v>
      </c>
      <c r="D78" s="78" t="s">
        <v>966</v>
      </c>
      <c r="E78" s="1088" t="s">
        <v>797</v>
      </c>
      <c r="F78" s="78" t="s">
        <v>1438</v>
      </c>
      <c r="G78" s="1088" t="s">
        <v>837</v>
      </c>
      <c r="H78" s="183" t="s">
        <v>277</v>
      </c>
      <c r="I78" s="867" t="s">
        <v>1709</v>
      </c>
      <c r="J78" s="183" t="s">
        <v>2554</v>
      </c>
      <c r="K78" s="867" t="s">
        <v>2431</v>
      </c>
      <c r="L78" s="183" t="s">
        <v>2554</v>
      </c>
      <c r="M78" s="867" t="s">
        <v>3298</v>
      </c>
      <c r="N78" s="1118" t="s">
        <v>4075</v>
      </c>
      <c r="O78" s="1119" t="s">
        <v>4076</v>
      </c>
      <c r="P78" s="1112" t="s">
        <v>968</v>
      </c>
      <c r="Q78" s="1111" t="s">
        <v>4516</v>
      </c>
      <c r="R78" s="1112" t="s">
        <v>5321</v>
      </c>
      <c r="S78" s="1111" t="s">
        <v>4434</v>
      </c>
      <c r="T78" s="610" t="s">
        <v>4999</v>
      </c>
      <c r="U78" s="1013" t="s">
        <v>798</v>
      </c>
      <c r="V78" s="81" t="str">
        <f>[56]Questionnaire!C107</f>
        <v>FEDECOMPRAS</v>
      </c>
      <c r="W78" s="81" t="str">
        <f>[56]Questionnaire!D107</f>
        <v>RETAIL</v>
      </c>
      <c r="X78" s="81" t="str">
        <f>[17]Questionnaire!C161</f>
        <v>FEDECOMPRAS</v>
      </c>
      <c r="Y78" s="81" t="str">
        <f>[17]Questionnaire!D161</f>
        <v>RETAIL</v>
      </c>
      <c r="Z78" s="81" t="str">
        <f>[57]Questionnaire!C137</f>
        <v>MEAD JHONSON NUTRITION</v>
      </c>
      <c r="AA78" s="81" t="str">
        <f>[57]Questionnaire!D137</f>
        <v>CPG</v>
      </c>
    </row>
    <row r="79" spans="1:27" ht="30">
      <c r="A79" s="88" t="s">
        <v>2927</v>
      </c>
      <c r="B79" s="78" t="s">
        <v>437</v>
      </c>
      <c r="C79" s="1088" t="s">
        <v>163</v>
      </c>
      <c r="D79" s="78" t="s">
        <v>967</v>
      </c>
      <c r="E79" s="1088" t="s">
        <v>814</v>
      </c>
      <c r="F79" s="78" t="s">
        <v>277</v>
      </c>
      <c r="G79" s="1088" t="s">
        <v>1400</v>
      </c>
      <c r="H79" s="183" t="s">
        <v>1710</v>
      </c>
      <c r="I79" s="867" t="s">
        <v>1643</v>
      </c>
      <c r="J79" s="183" t="s">
        <v>2555</v>
      </c>
      <c r="K79" s="867" t="s">
        <v>2418</v>
      </c>
      <c r="L79" s="183" t="s">
        <v>2555</v>
      </c>
      <c r="M79" s="867" t="s">
        <v>3302</v>
      </c>
      <c r="N79" s="1118" t="s">
        <v>508</v>
      </c>
      <c r="O79" s="1119" t="s">
        <v>4054</v>
      </c>
      <c r="P79" s="1112" t="s">
        <v>2408</v>
      </c>
      <c r="Q79" s="1111" t="s">
        <v>798</v>
      </c>
      <c r="R79" s="1112" t="s">
        <v>2551</v>
      </c>
      <c r="S79" s="1111" t="s">
        <v>1899</v>
      </c>
      <c r="T79" s="610" t="s">
        <v>433</v>
      </c>
      <c r="U79" s="1013" t="s">
        <v>3588</v>
      </c>
      <c r="V79" s="81" t="str">
        <f>[56]Questionnaire!C108</f>
        <v>GRUPO TOVA</v>
      </c>
      <c r="W79" s="81" t="str">
        <f>[56]Questionnaire!D108</f>
        <v>RETAIL</v>
      </c>
      <c r="X79" s="81" t="str">
        <f>[17]Questionnaire!C162</f>
        <v>GRUPO TOVA</v>
      </c>
      <c r="Y79" s="81" t="str">
        <f>[17]Questionnaire!D162</f>
        <v>RETAIL</v>
      </c>
      <c r="Z79" s="81" t="str">
        <f>[57]Questionnaire!C138</f>
        <v>JEAN SPORT</v>
      </c>
      <c r="AA79" s="81" t="str">
        <f>[57]Questionnaire!D138</f>
        <v>RETAIL</v>
      </c>
    </row>
    <row r="80" spans="1:27" ht="30">
      <c r="A80" s="88" t="s">
        <v>2928</v>
      </c>
      <c r="B80" s="78" t="s">
        <v>438</v>
      </c>
      <c r="C80" s="1088" t="s">
        <v>439</v>
      </c>
      <c r="D80" s="78" t="s">
        <v>968</v>
      </c>
      <c r="E80" s="1088" t="s">
        <v>797</v>
      </c>
      <c r="F80" s="78" t="s">
        <v>968</v>
      </c>
      <c r="G80" s="1088" t="s">
        <v>786</v>
      </c>
      <c r="H80" s="183" t="s">
        <v>1711</v>
      </c>
      <c r="I80" s="867">
        <v>0</v>
      </c>
      <c r="J80" s="183" t="s">
        <v>2556</v>
      </c>
      <c r="K80" s="867" t="s">
        <v>2431</v>
      </c>
      <c r="L80" s="183" t="s">
        <v>2556</v>
      </c>
      <c r="M80" s="867" t="s">
        <v>1559</v>
      </c>
      <c r="N80" s="1118" t="s">
        <v>433</v>
      </c>
      <c r="O80" s="1119" t="s">
        <v>4077</v>
      </c>
      <c r="P80" s="1112" t="s">
        <v>277</v>
      </c>
      <c r="Q80" s="1111" t="s">
        <v>798</v>
      </c>
      <c r="R80" s="1112" t="s">
        <v>968</v>
      </c>
      <c r="S80" s="1111" t="s">
        <v>1395</v>
      </c>
      <c r="T80" s="610" t="s">
        <v>4928</v>
      </c>
      <c r="U80" s="1013" t="s">
        <v>3636</v>
      </c>
      <c r="V80" s="81" t="str">
        <f>[56]Questionnaire!C109</f>
        <v>FRANQUICIAS PANAMEÑAS</v>
      </c>
      <c r="W80" s="81" t="str">
        <f>[56]Questionnaire!D109</f>
        <v>FOOD SERVICE INDUSTRY</v>
      </c>
      <c r="X80" s="81" t="str">
        <f>[17]Questionnaire!C163</f>
        <v>FRANQUICIAS PANAMEÑAS</v>
      </c>
      <c r="Y80" s="81" t="str">
        <f>[17]Questionnaire!D163</f>
        <v>FOOD SERVICE INDUSTRY</v>
      </c>
      <c r="Z80" s="81" t="str">
        <f>[57]Questionnaire!C139</f>
        <v>BOLTIO</v>
      </c>
      <c r="AA80" s="81" t="str">
        <f>[57]Questionnaire!D139</f>
        <v>RETAIL</v>
      </c>
    </row>
    <row r="81" spans="1:27" ht="30">
      <c r="A81" s="88" t="s">
        <v>2929</v>
      </c>
      <c r="B81" s="78" t="s">
        <v>440</v>
      </c>
      <c r="C81" s="1088" t="s">
        <v>441</v>
      </c>
      <c r="D81" s="78" t="s">
        <v>831</v>
      </c>
      <c r="E81" s="1088" t="s">
        <v>817</v>
      </c>
      <c r="F81" s="78" t="s">
        <v>1439</v>
      </c>
      <c r="G81" s="1088" t="s">
        <v>1404</v>
      </c>
      <c r="H81" s="183" t="s">
        <v>1712</v>
      </c>
      <c r="I81" s="867">
        <v>0</v>
      </c>
      <c r="J81" s="183" t="s">
        <v>2557</v>
      </c>
      <c r="K81" s="867" t="s">
        <v>2558</v>
      </c>
      <c r="L81" s="183" t="s">
        <v>3303</v>
      </c>
      <c r="M81" s="867" t="s">
        <v>3300</v>
      </c>
      <c r="N81" s="1118" t="s">
        <v>4078</v>
      </c>
      <c r="O81" s="1119" t="s">
        <v>4074</v>
      </c>
      <c r="P81" s="1112" t="s">
        <v>4517</v>
      </c>
      <c r="Q81" s="1111" t="s">
        <v>790</v>
      </c>
      <c r="R81" s="1112" t="s">
        <v>5322</v>
      </c>
      <c r="S81" s="1111" t="s">
        <v>1395</v>
      </c>
      <c r="T81" s="610" t="s">
        <v>5000</v>
      </c>
      <c r="U81" s="1013" t="s">
        <v>5537</v>
      </c>
      <c r="V81" s="81" t="str">
        <f>[56]Questionnaire!C110</f>
        <v>BOLTIO</v>
      </c>
      <c r="W81" s="81" t="str">
        <f>[56]Questionnaire!D110</f>
        <v>RETAIL</v>
      </c>
      <c r="X81" s="81" t="str">
        <f>[17]Questionnaire!C164</f>
        <v>BOLTIO</v>
      </c>
      <c r="Y81" s="81" t="str">
        <f>[17]Questionnaire!D164</f>
        <v>RETAIL</v>
      </c>
      <c r="Z81" s="81" t="str">
        <f>[57]Questionnaire!C140</f>
        <v>MASTERCARD</v>
      </c>
      <c r="AA81" s="81" t="str">
        <f>[57]Questionnaire!D140</f>
        <v>FINANCE</v>
      </c>
    </row>
    <row r="82" spans="1:27" ht="30">
      <c r="A82" s="88" t="s">
        <v>2930</v>
      </c>
      <c r="B82" s="78" t="s">
        <v>442</v>
      </c>
      <c r="C82" s="1088" t="s">
        <v>273</v>
      </c>
      <c r="D82" s="78" t="s">
        <v>969</v>
      </c>
      <c r="E82" s="1088" t="s">
        <v>814</v>
      </c>
      <c r="F82" s="78" t="s">
        <v>1440</v>
      </c>
      <c r="G82" s="1088" t="s">
        <v>817</v>
      </c>
      <c r="H82" s="183" t="s">
        <v>1713</v>
      </c>
      <c r="I82" s="867">
        <v>0</v>
      </c>
      <c r="J82" s="183" t="s">
        <v>942</v>
      </c>
      <c r="K82" s="867" t="s">
        <v>2559</v>
      </c>
      <c r="L82" s="183" t="s">
        <v>942</v>
      </c>
      <c r="M82" s="867" t="s">
        <v>2552</v>
      </c>
      <c r="N82" s="1118" t="s">
        <v>4079</v>
      </c>
      <c r="O82" s="1119" t="s">
        <v>1640</v>
      </c>
      <c r="P82" s="1112" t="s">
        <v>4518</v>
      </c>
      <c r="Q82" s="1111" t="s">
        <v>819</v>
      </c>
      <c r="R82" s="1112" t="s">
        <v>172</v>
      </c>
      <c r="S82" s="1111" t="s">
        <v>463</v>
      </c>
      <c r="T82" s="610" t="s">
        <v>5001</v>
      </c>
      <c r="U82" s="1013" t="s">
        <v>1417</v>
      </c>
      <c r="V82" s="81" t="str">
        <f>[56]Questionnaire!C111</f>
        <v>MEAD JHONSON NUTRITION</v>
      </c>
      <c r="W82" s="81" t="str">
        <f>[56]Questionnaire!D111</f>
        <v>CPG</v>
      </c>
      <c r="X82" s="81" t="str">
        <f>[17]Questionnaire!C165</f>
        <v>MEAD JHONSON NUTRITION</v>
      </c>
      <c r="Y82" s="81" t="str">
        <f>[17]Questionnaire!D165</f>
        <v>CPG</v>
      </c>
      <c r="Z82" s="81" t="str">
        <f>[57]Questionnaire!C141</f>
        <v>CLARO</v>
      </c>
      <c r="AA82" s="81" t="str">
        <f>[57]Questionnaire!D141</f>
        <v>CARRIER</v>
      </c>
    </row>
    <row r="83" spans="1:27" ht="45">
      <c r="A83" s="88" t="s">
        <v>2931</v>
      </c>
      <c r="B83" s="78" t="s">
        <v>443</v>
      </c>
      <c r="C83" s="1088" t="s">
        <v>282</v>
      </c>
      <c r="D83" s="78" t="s">
        <v>970</v>
      </c>
      <c r="E83" s="1088" t="s">
        <v>948</v>
      </c>
      <c r="F83" s="78" t="s">
        <v>1441</v>
      </c>
      <c r="G83" s="1088" t="s">
        <v>1442</v>
      </c>
      <c r="H83" s="183" t="s">
        <v>1714</v>
      </c>
      <c r="I83" s="867">
        <v>0</v>
      </c>
      <c r="J83" s="183" t="s">
        <v>2560</v>
      </c>
      <c r="K83" s="867">
        <v>0</v>
      </c>
      <c r="L83" s="183" t="s">
        <v>2560</v>
      </c>
      <c r="M83" s="867" t="s">
        <v>3301</v>
      </c>
      <c r="N83" s="1118" t="s">
        <v>4080</v>
      </c>
      <c r="O83" s="1119" t="s">
        <v>4074</v>
      </c>
      <c r="P83" s="1112" t="s">
        <v>4519</v>
      </c>
      <c r="Q83" s="1111" t="s">
        <v>1406</v>
      </c>
      <c r="R83" s="1112" t="s">
        <v>5323</v>
      </c>
      <c r="S83" s="1111" t="s">
        <v>4434</v>
      </c>
      <c r="T83" s="610" t="s">
        <v>434</v>
      </c>
      <c r="U83" s="1013" t="s">
        <v>3588</v>
      </c>
      <c r="V83" s="81" t="str">
        <f>[56]Questionnaire!C112</f>
        <v>JEAN SPORT</v>
      </c>
      <c r="W83" s="81" t="str">
        <f>[56]Questionnaire!D112</f>
        <v>RETAIL</v>
      </c>
      <c r="X83" s="81" t="str">
        <f>[17]Questionnaire!C166</f>
        <v>JEAN SPORT</v>
      </c>
      <c r="Y83" s="81" t="str">
        <f>[17]Questionnaire!D166</f>
        <v>RETAIL</v>
      </c>
      <c r="Z83" s="81" t="str">
        <f>[57]Questionnaire!C142</f>
        <v>FRANQUICIAS PANAMEÑAS</v>
      </c>
      <c r="AA83" s="81" t="str">
        <f>[57]Questionnaire!D142</f>
        <v>FOOD SERVICE INDUSTRY</v>
      </c>
    </row>
    <row r="84" spans="1:27">
      <c r="A84" s="1118"/>
      <c r="B84" s="1115"/>
      <c r="C84" s="1115"/>
      <c r="D84" s="1117"/>
      <c r="E84" s="1115"/>
      <c r="F84" s="1117"/>
      <c r="G84" s="1117"/>
      <c r="H84" s="1117"/>
      <c r="I84" s="1117"/>
      <c r="J84" s="1117"/>
      <c r="K84" s="1117"/>
      <c r="L84" s="1116"/>
      <c r="M84" s="1116"/>
      <c r="N84" s="1115"/>
      <c r="O84" s="1115"/>
      <c r="P84" s="1115"/>
      <c r="Q84" s="1115"/>
      <c r="R84" s="1115"/>
      <c r="S84" s="1115"/>
      <c r="T84" s="611"/>
      <c r="U84" s="611"/>
    </row>
    <row r="85" spans="1:27">
      <c r="A85" s="1118"/>
      <c r="B85" s="1115"/>
      <c r="C85" s="1115"/>
      <c r="D85" s="1117"/>
      <c r="E85" s="1115"/>
      <c r="F85" s="1117"/>
      <c r="G85" s="1117"/>
      <c r="H85" s="1117"/>
      <c r="I85" s="1117"/>
      <c r="J85" s="1117"/>
      <c r="K85" s="1117"/>
      <c r="L85" s="1116"/>
      <c r="M85" s="1116"/>
      <c r="N85" s="1115"/>
      <c r="O85" s="1115"/>
      <c r="P85" s="1115"/>
      <c r="Q85" s="1115"/>
      <c r="R85" s="1115"/>
      <c r="S85" s="1115"/>
      <c r="T85" s="611"/>
      <c r="U85" s="611"/>
    </row>
    <row r="86" spans="1:27" ht="15.75">
      <c r="A86" s="83"/>
      <c r="B86" s="1460">
        <v>2010</v>
      </c>
      <c r="C86" s="1460"/>
      <c r="D86" s="1460">
        <v>2011</v>
      </c>
      <c r="E86" s="1460"/>
      <c r="F86" s="1460" t="s">
        <v>1185</v>
      </c>
      <c r="G86" s="1460"/>
      <c r="H86" s="1460">
        <v>2012</v>
      </c>
      <c r="I86" s="1460"/>
      <c r="J86" s="1460" t="s">
        <v>2325</v>
      </c>
      <c r="K86" s="1460"/>
      <c r="L86" s="1460" t="s">
        <v>2913</v>
      </c>
      <c r="M86" s="1460"/>
      <c r="N86" s="1460" t="s">
        <v>3553</v>
      </c>
      <c r="O86" s="1460"/>
      <c r="P86" s="1460" t="s">
        <v>4165</v>
      </c>
      <c r="Q86" s="1460"/>
      <c r="R86" s="1460" t="s">
        <v>4674</v>
      </c>
      <c r="S86" s="1460"/>
      <c r="T86" s="1460" t="s">
        <v>4675</v>
      </c>
      <c r="U86" s="1463"/>
      <c r="V86" s="1460" t="s">
        <v>5846</v>
      </c>
      <c r="W86" s="1460"/>
      <c r="X86" s="1460" t="s">
        <v>6494</v>
      </c>
      <c r="Y86" s="1460"/>
      <c r="Z86" s="1461" t="s">
        <v>6914</v>
      </c>
      <c r="AA86" s="1461"/>
    </row>
    <row r="87" spans="1:27" ht="15.75">
      <c r="A87" s="83" t="s">
        <v>97</v>
      </c>
      <c r="B87" s="781" t="s">
        <v>95</v>
      </c>
      <c r="C87" s="781" t="s">
        <v>96</v>
      </c>
      <c r="D87" s="781" t="s">
        <v>95</v>
      </c>
      <c r="E87" s="781" t="s">
        <v>96</v>
      </c>
      <c r="F87" s="781" t="s">
        <v>95</v>
      </c>
      <c r="G87" s="781" t="s">
        <v>96</v>
      </c>
      <c r="H87" s="781" t="s">
        <v>95</v>
      </c>
      <c r="I87" s="781" t="s">
        <v>96</v>
      </c>
      <c r="J87" s="781" t="s">
        <v>95</v>
      </c>
      <c r="K87" s="781" t="s">
        <v>96</v>
      </c>
      <c r="L87" s="781" t="s">
        <v>95</v>
      </c>
      <c r="M87" s="781" t="s">
        <v>96</v>
      </c>
      <c r="N87" s="781" t="s">
        <v>95</v>
      </c>
      <c r="O87" s="781" t="s">
        <v>96</v>
      </c>
      <c r="P87" s="781" t="s">
        <v>95</v>
      </c>
      <c r="Q87" s="781" t="s">
        <v>96</v>
      </c>
      <c r="R87" s="781" t="s">
        <v>95</v>
      </c>
      <c r="S87" s="781" t="s">
        <v>96</v>
      </c>
      <c r="T87" s="1348" t="s">
        <v>95</v>
      </c>
      <c r="U87" s="1351" t="s">
        <v>96</v>
      </c>
      <c r="V87" s="1348" t="s">
        <v>95</v>
      </c>
      <c r="W87" s="1348" t="s">
        <v>96</v>
      </c>
      <c r="X87" s="1348" t="s">
        <v>95</v>
      </c>
      <c r="Y87" s="1348" t="s">
        <v>96</v>
      </c>
      <c r="Z87" s="786" t="s">
        <v>95</v>
      </c>
      <c r="AA87" s="786" t="s">
        <v>96</v>
      </c>
    </row>
    <row r="88" spans="1:27">
      <c r="A88" s="88" t="s">
        <v>2922</v>
      </c>
      <c r="B88" s="78">
        <v>0</v>
      </c>
      <c r="C88" s="1088">
        <v>0</v>
      </c>
      <c r="D88" s="78" t="s">
        <v>444</v>
      </c>
      <c r="E88" s="1088" t="s">
        <v>165</v>
      </c>
      <c r="F88" s="78">
        <v>0</v>
      </c>
      <c r="G88" s="1088">
        <v>0</v>
      </c>
      <c r="H88" s="183">
        <v>0</v>
      </c>
      <c r="I88" s="867">
        <v>0</v>
      </c>
      <c r="J88" s="183">
        <v>0</v>
      </c>
      <c r="K88" s="867">
        <v>0</v>
      </c>
      <c r="L88" s="183">
        <v>0</v>
      </c>
      <c r="M88" s="867">
        <v>0</v>
      </c>
      <c r="N88" s="1114">
        <v>0</v>
      </c>
      <c r="O88" s="1113">
        <v>0</v>
      </c>
      <c r="P88" s="1112">
        <v>0</v>
      </c>
      <c r="Q88" s="1111">
        <v>0</v>
      </c>
      <c r="R88" s="1112" t="s">
        <v>1225</v>
      </c>
      <c r="S88" s="1111">
        <v>0</v>
      </c>
      <c r="T88" s="610"/>
      <c r="U88" s="1013"/>
    </row>
    <row r="89" spans="1:27">
      <c r="A89" s="88" t="s">
        <v>2923</v>
      </c>
      <c r="B89" s="78">
        <v>0</v>
      </c>
      <c r="C89" s="1088">
        <v>0</v>
      </c>
      <c r="D89" s="78">
        <v>0</v>
      </c>
      <c r="E89" s="1088">
        <v>0</v>
      </c>
      <c r="F89" s="78">
        <v>0</v>
      </c>
      <c r="G89" s="1088">
        <v>0</v>
      </c>
      <c r="H89" s="183">
        <v>0</v>
      </c>
      <c r="I89" s="867">
        <v>0</v>
      </c>
      <c r="J89" s="183">
        <v>0</v>
      </c>
      <c r="K89" s="867">
        <v>0</v>
      </c>
      <c r="L89" s="183">
        <v>0</v>
      </c>
      <c r="M89" s="867">
        <v>0</v>
      </c>
      <c r="N89" s="1114">
        <v>0</v>
      </c>
      <c r="O89" s="1113">
        <v>0</v>
      </c>
      <c r="P89" s="1112">
        <v>0</v>
      </c>
      <c r="Q89" s="1111">
        <v>0</v>
      </c>
      <c r="R89" s="1112">
        <v>0</v>
      </c>
      <c r="S89" s="1111">
        <v>0</v>
      </c>
      <c r="T89" s="610"/>
      <c r="U89" s="1013"/>
    </row>
    <row r="90" spans="1:27">
      <c r="A90" s="88" t="s">
        <v>2924</v>
      </c>
      <c r="B90" s="78">
        <v>0</v>
      </c>
      <c r="C90" s="1088">
        <v>0</v>
      </c>
      <c r="D90" s="78">
        <v>0</v>
      </c>
      <c r="E90" s="1088">
        <v>0</v>
      </c>
      <c r="F90" s="78">
        <v>0</v>
      </c>
      <c r="G90" s="1088">
        <v>0</v>
      </c>
      <c r="H90" s="183">
        <v>0</v>
      </c>
      <c r="I90" s="867">
        <v>0</v>
      </c>
      <c r="J90" s="183">
        <v>0</v>
      </c>
      <c r="K90" s="867">
        <v>0</v>
      </c>
      <c r="L90" s="183">
        <v>0</v>
      </c>
      <c r="M90" s="867">
        <v>0</v>
      </c>
      <c r="N90" s="1114">
        <v>0</v>
      </c>
      <c r="O90" s="1113">
        <v>0</v>
      </c>
      <c r="P90" s="1112">
        <v>0</v>
      </c>
      <c r="Q90" s="1111">
        <v>0</v>
      </c>
      <c r="R90" s="1112">
        <v>0</v>
      </c>
      <c r="S90" s="1111">
        <v>0</v>
      </c>
      <c r="T90" s="610"/>
      <c r="U90" s="1013"/>
    </row>
    <row r="91" spans="1:27">
      <c r="A91" s="88" t="s">
        <v>2925</v>
      </c>
      <c r="B91" s="78">
        <v>0</v>
      </c>
      <c r="C91" s="1088">
        <v>0</v>
      </c>
      <c r="D91" s="78">
        <v>0</v>
      </c>
      <c r="E91" s="1088">
        <v>0</v>
      </c>
      <c r="F91" s="78">
        <v>0</v>
      </c>
      <c r="G91" s="1088">
        <v>0</v>
      </c>
      <c r="H91" s="183">
        <v>0</v>
      </c>
      <c r="I91" s="867">
        <v>0</v>
      </c>
      <c r="J91" s="183">
        <v>0</v>
      </c>
      <c r="K91" s="867">
        <v>0</v>
      </c>
      <c r="L91" s="183">
        <v>0</v>
      </c>
      <c r="M91" s="867">
        <v>0</v>
      </c>
      <c r="N91" s="1114">
        <v>0</v>
      </c>
      <c r="O91" s="1113">
        <v>0</v>
      </c>
      <c r="P91" s="1112">
        <v>0</v>
      </c>
      <c r="Q91" s="1111">
        <v>0</v>
      </c>
      <c r="R91" s="1112">
        <v>0</v>
      </c>
      <c r="S91" s="1111">
        <v>0</v>
      </c>
      <c r="T91" s="610"/>
      <c r="U91" s="1013"/>
    </row>
    <row r="92" spans="1:27">
      <c r="A92" s="88" t="s">
        <v>2926</v>
      </c>
      <c r="B92" s="78">
        <v>0</v>
      </c>
      <c r="C92" s="1088">
        <v>0</v>
      </c>
      <c r="D92" s="78">
        <v>0</v>
      </c>
      <c r="E92" s="1088">
        <v>0</v>
      </c>
      <c r="F92" s="78">
        <v>0</v>
      </c>
      <c r="G92" s="1088">
        <v>0</v>
      </c>
      <c r="H92" s="183">
        <v>0</v>
      </c>
      <c r="I92" s="867">
        <v>0</v>
      </c>
      <c r="J92" s="183">
        <v>0</v>
      </c>
      <c r="K92" s="867">
        <v>0</v>
      </c>
      <c r="L92" s="183">
        <v>0</v>
      </c>
      <c r="M92" s="867">
        <v>0</v>
      </c>
      <c r="N92" s="1114">
        <v>0</v>
      </c>
      <c r="O92" s="1113">
        <v>0</v>
      </c>
      <c r="P92" s="1112">
        <v>0</v>
      </c>
      <c r="Q92" s="1111">
        <v>0</v>
      </c>
      <c r="R92" s="1112">
        <v>0</v>
      </c>
      <c r="S92" s="1111">
        <v>0</v>
      </c>
      <c r="T92" s="610"/>
      <c r="U92" s="1013"/>
    </row>
    <row r="93" spans="1:27">
      <c r="A93" s="88" t="s">
        <v>2927</v>
      </c>
      <c r="B93" s="78">
        <v>0</v>
      </c>
      <c r="C93" s="1088">
        <v>0</v>
      </c>
      <c r="D93" s="78">
        <v>0</v>
      </c>
      <c r="E93" s="1088">
        <v>0</v>
      </c>
      <c r="F93" s="78">
        <v>0</v>
      </c>
      <c r="G93" s="1088">
        <v>0</v>
      </c>
      <c r="H93" s="183">
        <v>0</v>
      </c>
      <c r="I93" s="867">
        <v>0</v>
      </c>
      <c r="J93" s="183">
        <v>0</v>
      </c>
      <c r="K93" s="867">
        <v>0</v>
      </c>
      <c r="L93" s="183">
        <v>0</v>
      </c>
      <c r="M93" s="867">
        <v>0</v>
      </c>
      <c r="N93" s="1114">
        <v>0</v>
      </c>
      <c r="O93" s="1113">
        <v>0</v>
      </c>
      <c r="P93" s="1112">
        <v>0</v>
      </c>
      <c r="Q93" s="1111">
        <v>0</v>
      </c>
      <c r="R93" s="1112">
        <v>0</v>
      </c>
      <c r="S93" s="1111">
        <v>0</v>
      </c>
      <c r="T93" s="610"/>
      <c r="U93" s="1013"/>
    </row>
    <row r="94" spans="1:27">
      <c r="A94" s="88" t="s">
        <v>2928</v>
      </c>
      <c r="B94" s="78">
        <v>0</v>
      </c>
      <c r="C94" s="1088">
        <v>0</v>
      </c>
      <c r="D94" s="78">
        <v>0</v>
      </c>
      <c r="E94" s="1088">
        <v>0</v>
      </c>
      <c r="F94" s="78">
        <v>0</v>
      </c>
      <c r="G94" s="1088">
        <v>0</v>
      </c>
      <c r="H94" s="183">
        <v>0</v>
      </c>
      <c r="I94" s="867">
        <v>0</v>
      </c>
      <c r="J94" s="183">
        <v>0</v>
      </c>
      <c r="K94" s="867">
        <v>0</v>
      </c>
      <c r="L94" s="183">
        <v>0</v>
      </c>
      <c r="M94" s="867">
        <v>0</v>
      </c>
      <c r="N94" s="1114">
        <v>0</v>
      </c>
      <c r="O94" s="1113">
        <v>0</v>
      </c>
      <c r="P94" s="1112">
        <v>0</v>
      </c>
      <c r="Q94" s="1111">
        <v>0</v>
      </c>
      <c r="R94" s="1112">
        <v>0</v>
      </c>
      <c r="S94" s="1111">
        <v>0</v>
      </c>
      <c r="T94" s="610"/>
      <c r="U94" s="1013"/>
    </row>
    <row r="95" spans="1:27">
      <c r="A95" s="88" t="s">
        <v>2929</v>
      </c>
      <c r="B95" s="78">
        <v>0</v>
      </c>
      <c r="C95" s="1088">
        <v>0</v>
      </c>
      <c r="D95" s="78">
        <v>0</v>
      </c>
      <c r="E95" s="1088">
        <v>0</v>
      </c>
      <c r="F95" s="78">
        <v>0</v>
      </c>
      <c r="G95" s="1088">
        <v>0</v>
      </c>
      <c r="H95" s="183">
        <v>0</v>
      </c>
      <c r="I95" s="867">
        <v>0</v>
      </c>
      <c r="J95" s="183">
        <v>0</v>
      </c>
      <c r="K95" s="867">
        <v>0</v>
      </c>
      <c r="L95" s="183">
        <v>0</v>
      </c>
      <c r="M95" s="867">
        <v>0</v>
      </c>
      <c r="N95" s="1114">
        <v>0</v>
      </c>
      <c r="O95" s="1113">
        <v>0</v>
      </c>
      <c r="P95" s="1112">
        <v>0</v>
      </c>
      <c r="Q95" s="1111">
        <v>0</v>
      </c>
      <c r="R95" s="1112">
        <v>0</v>
      </c>
      <c r="S95" s="1111">
        <v>0</v>
      </c>
      <c r="T95" s="610"/>
      <c r="U95" s="1013"/>
    </row>
    <row r="96" spans="1:27">
      <c r="A96" s="88" t="s">
        <v>2930</v>
      </c>
      <c r="B96" s="78">
        <v>0</v>
      </c>
      <c r="C96" s="1088">
        <v>0</v>
      </c>
      <c r="D96" s="78">
        <v>0</v>
      </c>
      <c r="E96" s="1088">
        <v>0</v>
      </c>
      <c r="F96" s="78">
        <v>0</v>
      </c>
      <c r="G96" s="1088">
        <v>0</v>
      </c>
      <c r="H96" s="183">
        <v>0</v>
      </c>
      <c r="I96" s="867">
        <v>0</v>
      </c>
      <c r="J96" s="183">
        <v>0</v>
      </c>
      <c r="K96" s="867">
        <v>0</v>
      </c>
      <c r="L96" s="183">
        <v>0</v>
      </c>
      <c r="M96" s="867">
        <v>0</v>
      </c>
      <c r="N96" s="1114">
        <v>0</v>
      </c>
      <c r="O96" s="1113">
        <v>0</v>
      </c>
      <c r="P96" s="1112">
        <v>0</v>
      </c>
      <c r="Q96" s="1111">
        <v>0</v>
      </c>
      <c r="R96" s="1112">
        <v>0</v>
      </c>
      <c r="S96" s="1111">
        <v>0</v>
      </c>
      <c r="T96" s="610"/>
      <c r="U96" s="1013"/>
    </row>
    <row r="97" spans="1:21">
      <c r="A97" s="88" t="s">
        <v>2931</v>
      </c>
      <c r="B97" s="78">
        <v>0</v>
      </c>
      <c r="C97" s="1088">
        <v>0</v>
      </c>
      <c r="D97" s="78">
        <v>0</v>
      </c>
      <c r="E97" s="1088">
        <v>0</v>
      </c>
      <c r="F97" s="78">
        <v>0</v>
      </c>
      <c r="G97" s="1088">
        <v>0</v>
      </c>
      <c r="H97" s="183">
        <v>0</v>
      </c>
      <c r="I97" s="867">
        <v>0</v>
      </c>
      <c r="J97" s="183">
        <v>0</v>
      </c>
      <c r="K97" s="867">
        <v>0</v>
      </c>
      <c r="L97" s="183">
        <v>0</v>
      </c>
      <c r="M97" s="867">
        <v>0</v>
      </c>
      <c r="N97" s="1114">
        <v>0</v>
      </c>
      <c r="O97" s="1113">
        <v>0</v>
      </c>
      <c r="P97" s="1112">
        <v>0</v>
      </c>
      <c r="Q97" s="1111">
        <v>0</v>
      </c>
      <c r="R97" s="1112">
        <v>0</v>
      </c>
      <c r="S97" s="1111">
        <v>0</v>
      </c>
      <c r="T97" s="610"/>
      <c r="U97" s="1013"/>
    </row>
  </sheetData>
  <mergeCells count="39">
    <mergeCell ref="B59:C59"/>
    <mergeCell ref="D59:E59"/>
    <mergeCell ref="F59:G59"/>
    <mergeCell ref="H59:I59"/>
    <mergeCell ref="J59:K59"/>
    <mergeCell ref="L59:M59"/>
    <mergeCell ref="N59:O59"/>
    <mergeCell ref="P59:Q59"/>
    <mergeCell ref="R59:S59"/>
    <mergeCell ref="T59:U59"/>
    <mergeCell ref="V59:W59"/>
    <mergeCell ref="X59:Y59"/>
    <mergeCell ref="Z59:AA59"/>
    <mergeCell ref="B72:C72"/>
    <mergeCell ref="D72:E72"/>
    <mergeCell ref="F72:G72"/>
    <mergeCell ref="H72:I72"/>
    <mergeCell ref="J72:K72"/>
    <mergeCell ref="L72:M72"/>
    <mergeCell ref="N72:O72"/>
    <mergeCell ref="P72:Q72"/>
    <mergeCell ref="R72:S72"/>
    <mergeCell ref="T72:U72"/>
    <mergeCell ref="V72:W72"/>
    <mergeCell ref="X72:Y72"/>
    <mergeCell ref="Z72:AA72"/>
    <mergeCell ref="B86:C86"/>
    <mergeCell ref="D86:E86"/>
    <mergeCell ref="F86:G86"/>
    <mergeCell ref="H86:I86"/>
    <mergeCell ref="J86:K86"/>
    <mergeCell ref="L86:M86"/>
    <mergeCell ref="Z86:AA86"/>
    <mergeCell ref="N86:O86"/>
    <mergeCell ref="P86:Q86"/>
    <mergeCell ref="R86:S86"/>
    <mergeCell ref="T86:U86"/>
    <mergeCell ref="V86:W86"/>
    <mergeCell ref="X86:Y86"/>
  </mergeCells>
  <conditionalFormatting sqref="A7">
    <cfRule type="cellIs" dxfId="21" priority="1" stopIfTrue="1" operator="equal">
      <formula>0</formula>
    </cfRule>
    <cfRule type="cellIs" dxfId="20" priority="2" stopIfTrue="1" operator="equal">
      <formula>"na"</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8"/>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RowHeight="12.75"/>
  <cols>
    <col min="1" max="1" width="42" customWidth="1"/>
    <col min="2" max="21" width="20.5703125" customWidth="1"/>
    <col min="22" max="22" width="20.7109375" style="543" customWidth="1"/>
    <col min="23" max="23" width="35.140625" style="543" bestFit="1" customWidth="1"/>
    <col min="24" max="25" width="20.7109375" style="543" customWidth="1"/>
    <col min="26" max="27" width="20.85546875" style="543" customWidth="1"/>
    <col min="28" max="16384" width="9.140625" style="543"/>
  </cols>
  <sheetData>
    <row r="1" spans="1:21" ht="15">
      <c r="A1" s="885"/>
      <c r="B1" s="793"/>
      <c r="C1" s="793"/>
      <c r="D1" s="886"/>
      <c r="E1" s="886"/>
      <c r="F1" s="886"/>
      <c r="G1" s="886"/>
      <c r="H1" s="886"/>
      <c r="I1" s="886"/>
      <c r="J1" s="886"/>
      <c r="K1" s="886"/>
      <c r="L1" s="886"/>
      <c r="M1" s="886"/>
      <c r="N1" s="886"/>
      <c r="O1" s="886"/>
      <c r="P1" s="886"/>
      <c r="Q1" s="886"/>
      <c r="R1" s="886"/>
      <c r="S1" s="886"/>
      <c r="T1" s="543"/>
      <c r="U1" s="543"/>
    </row>
    <row r="2" spans="1:21" ht="15">
      <c r="A2" s="885"/>
      <c r="B2" s="886"/>
      <c r="C2" s="886"/>
      <c r="D2" s="886"/>
      <c r="E2" s="886"/>
      <c r="F2" s="886"/>
      <c r="G2" s="886"/>
      <c r="H2" s="886"/>
      <c r="I2" s="886"/>
      <c r="J2" s="886"/>
      <c r="K2" s="886"/>
      <c r="L2" s="886"/>
      <c r="M2" s="886"/>
      <c r="N2" s="886"/>
      <c r="O2" s="886"/>
      <c r="P2" s="886"/>
      <c r="Q2" s="886"/>
      <c r="R2" s="886"/>
      <c r="S2" s="886"/>
      <c r="T2" s="543"/>
      <c r="U2" s="543"/>
    </row>
    <row r="3" spans="1:21" ht="15">
      <c r="A3" s="885"/>
      <c r="B3" s="886"/>
      <c r="C3" s="886"/>
      <c r="D3" s="886"/>
      <c r="E3" s="886"/>
      <c r="F3" s="886"/>
      <c r="G3" s="886"/>
      <c r="H3" s="886"/>
      <c r="I3" s="886"/>
      <c r="J3" s="886"/>
      <c r="K3" s="886"/>
      <c r="L3" s="886"/>
      <c r="M3" s="886"/>
      <c r="N3" s="886"/>
      <c r="O3" s="886"/>
      <c r="P3" s="886"/>
      <c r="Q3" s="886"/>
      <c r="R3" s="886"/>
      <c r="S3" s="886"/>
      <c r="T3" s="543"/>
      <c r="U3" s="543"/>
    </row>
    <row r="4" spans="1:21" ht="15">
      <c r="A4" s="885"/>
      <c r="B4" s="886"/>
      <c r="C4" s="886"/>
      <c r="D4" s="886"/>
      <c r="E4" s="886"/>
      <c r="F4" s="886"/>
      <c r="G4" s="886"/>
      <c r="H4" s="886"/>
      <c r="I4" s="886"/>
      <c r="J4" s="886"/>
      <c r="K4" s="886"/>
      <c r="L4" s="886"/>
      <c r="M4" s="886"/>
      <c r="N4" s="886"/>
      <c r="O4" s="886"/>
      <c r="P4" s="886"/>
      <c r="Q4" s="886"/>
      <c r="R4" s="886"/>
      <c r="S4" s="886"/>
      <c r="T4" s="543"/>
      <c r="U4" s="543"/>
    </row>
    <row r="5" spans="1:21" ht="15">
      <c r="A5" s="885"/>
      <c r="B5" s="886"/>
      <c r="C5" s="886"/>
      <c r="D5" s="886"/>
      <c r="E5" s="886"/>
      <c r="F5" s="886"/>
      <c r="G5" s="886"/>
      <c r="H5" s="886"/>
      <c r="I5" s="886"/>
      <c r="J5" s="886"/>
      <c r="K5" s="886"/>
      <c r="L5" s="886"/>
      <c r="M5" s="886"/>
      <c r="N5" s="886"/>
      <c r="O5" s="886"/>
      <c r="P5" s="886"/>
      <c r="Q5" s="886"/>
      <c r="R5" s="886"/>
      <c r="S5" s="886"/>
      <c r="T5" s="543"/>
      <c r="U5" s="543"/>
    </row>
    <row r="6" spans="1:21" ht="15">
      <c r="A6" s="885"/>
      <c r="B6" s="886"/>
      <c r="C6" s="886"/>
      <c r="D6" s="886"/>
      <c r="E6" s="886"/>
      <c r="F6" s="886"/>
      <c r="G6" s="886"/>
      <c r="H6" s="886"/>
      <c r="I6" s="886"/>
      <c r="J6" s="886"/>
      <c r="K6" s="886"/>
      <c r="L6" s="886"/>
      <c r="M6" s="886"/>
      <c r="N6" s="886"/>
      <c r="O6" s="886"/>
      <c r="P6" s="886"/>
      <c r="Q6" s="886"/>
      <c r="R6" s="886"/>
      <c r="S6" s="886"/>
      <c r="T6" s="543"/>
      <c r="U6" s="543"/>
    </row>
    <row r="7" spans="1:21" ht="36">
      <c r="A7" s="13" t="s">
        <v>36</v>
      </c>
      <c r="B7" s="887"/>
      <c r="C7" s="887"/>
      <c r="D7" s="887"/>
      <c r="E7" s="887"/>
      <c r="F7" s="887"/>
      <c r="G7" s="887"/>
      <c r="H7" s="886"/>
      <c r="I7" s="886"/>
      <c r="J7" s="886"/>
      <c r="K7" s="886"/>
      <c r="L7" s="886"/>
      <c r="M7" s="886"/>
      <c r="N7" s="886"/>
      <c r="O7" s="886"/>
      <c r="P7" s="886"/>
      <c r="Q7" s="886"/>
      <c r="R7" s="886"/>
      <c r="S7" s="886"/>
      <c r="T7" s="543"/>
      <c r="U7" s="543"/>
    </row>
    <row r="8" spans="1:21" ht="15">
      <c r="A8" s="885"/>
      <c r="B8" s="886"/>
      <c r="C8" s="886"/>
      <c r="D8" s="886"/>
      <c r="E8" s="886"/>
      <c r="F8" s="886"/>
      <c r="G8" s="886"/>
      <c r="H8" s="886"/>
      <c r="I8" s="886"/>
      <c r="J8" s="886"/>
      <c r="K8" s="886"/>
      <c r="L8" s="886"/>
      <c r="M8" s="886"/>
      <c r="N8" s="886"/>
      <c r="O8" s="886"/>
      <c r="P8" s="886"/>
      <c r="Q8" s="886"/>
      <c r="R8" s="886"/>
      <c r="S8" s="886"/>
      <c r="T8" s="543"/>
      <c r="U8" s="543"/>
    </row>
    <row r="9" spans="1:21" ht="31.5">
      <c r="A9" s="3" t="s">
        <v>2289</v>
      </c>
      <c r="B9" s="4">
        <v>2009</v>
      </c>
      <c r="C9" s="4">
        <v>2010</v>
      </c>
      <c r="D9" s="4">
        <v>2011</v>
      </c>
      <c r="E9" s="4" t="s">
        <v>1185</v>
      </c>
      <c r="F9" s="4">
        <v>2012</v>
      </c>
      <c r="G9" s="4" t="s">
        <v>2325</v>
      </c>
      <c r="H9" s="84" t="s">
        <v>2913</v>
      </c>
      <c r="I9" s="84" t="s">
        <v>3553</v>
      </c>
      <c r="J9" s="84" t="s">
        <v>4165</v>
      </c>
      <c r="K9" s="84" t="s">
        <v>4674</v>
      </c>
      <c r="L9" s="84" t="s">
        <v>4675</v>
      </c>
      <c r="M9" s="84" t="s">
        <v>5846</v>
      </c>
      <c r="N9" s="84" t="s">
        <v>6494</v>
      </c>
      <c r="O9" s="106" t="s">
        <v>6914</v>
      </c>
      <c r="P9" s="886"/>
      <c r="Q9" s="886"/>
      <c r="R9" s="886"/>
      <c r="S9" s="886"/>
      <c r="T9" s="543"/>
      <c r="U9" s="543"/>
    </row>
    <row r="10" spans="1:21" ht="15">
      <c r="A10" s="15" t="s">
        <v>2285</v>
      </c>
      <c r="B10" s="888">
        <v>148466015.62116751</v>
      </c>
      <c r="C10" s="888">
        <v>199744412.43449</v>
      </c>
      <c r="D10" s="888">
        <v>208354888.67829999</v>
      </c>
      <c r="E10" s="888">
        <v>111452185.97370069</v>
      </c>
      <c r="F10" s="888">
        <v>287964854.93827158</v>
      </c>
      <c r="G10" s="888">
        <v>134942182.93890327</v>
      </c>
      <c r="H10" s="889">
        <v>317409268.88197523</v>
      </c>
      <c r="I10" s="889">
        <v>224927931.52216813</v>
      </c>
      <c r="J10" s="889">
        <v>444495481.84060562</v>
      </c>
      <c r="K10" s="889">
        <v>183502713</v>
      </c>
      <c r="L10" s="889">
        <v>408413397.86000001</v>
      </c>
      <c r="M10" s="889">
        <v>209723837.75</v>
      </c>
      <c r="N10" s="889">
        <v>482730203.25</v>
      </c>
      <c r="O10" s="889">
        <v>294381782.80000001</v>
      </c>
      <c r="P10" s="886"/>
      <c r="Q10" s="886"/>
      <c r="R10" s="886"/>
      <c r="S10" s="886"/>
      <c r="T10" s="543"/>
      <c r="U10" s="543"/>
    </row>
    <row r="11" spans="1:21" ht="15">
      <c r="A11" s="15" t="s">
        <v>2299</v>
      </c>
      <c r="B11" s="917">
        <v>507100522.95565975</v>
      </c>
      <c r="C11" s="917">
        <v>682247015.11124396</v>
      </c>
      <c r="D11" s="917">
        <v>711656957.76960146</v>
      </c>
      <c r="E11" s="917">
        <v>355978282</v>
      </c>
      <c r="F11" s="917">
        <v>933006130</v>
      </c>
      <c r="G11" s="917">
        <v>422517469</v>
      </c>
      <c r="H11" s="918">
        <v>959020365</v>
      </c>
      <c r="I11" s="918">
        <v>683870883</v>
      </c>
      <c r="J11" s="918">
        <v>1567780014</v>
      </c>
      <c r="K11" s="918">
        <v>694834859</v>
      </c>
      <c r="L11" s="918">
        <v>1570820761</v>
      </c>
      <c r="M11" s="918">
        <v>838895351</v>
      </c>
      <c r="N11" s="918">
        <v>1930920813</v>
      </c>
      <c r="O11" s="918">
        <v>1051363510</v>
      </c>
      <c r="P11" s="886"/>
      <c r="Q11" s="886"/>
      <c r="R11" s="886"/>
      <c r="S11" s="886"/>
      <c r="T11" s="543"/>
      <c r="U11" s="543"/>
    </row>
    <row r="12" spans="1:21" ht="15">
      <c r="A12" s="15"/>
      <c r="B12" s="919"/>
      <c r="C12" s="919"/>
      <c r="D12" s="919"/>
      <c r="E12" s="919"/>
      <c r="F12" s="919"/>
      <c r="G12" s="919"/>
      <c r="H12" s="893"/>
      <c r="I12" s="893"/>
      <c r="J12" s="893"/>
      <c r="K12" s="893"/>
      <c r="L12" s="2"/>
      <c r="M12" s="2"/>
      <c r="N12" s="893"/>
      <c r="O12" s="893"/>
      <c r="P12" s="886"/>
      <c r="Q12" s="886"/>
      <c r="R12" s="886"/>
      <c r="S12" s="886"/>
      <c r="T12" s="543"/>
      <c r="U12" s="543"/>
    </row>
    <row r="13" spans="1:21" ht="15">
      <c r="A13" s="17"/>
      <c r="B13" s="887"/>
      <c r="C13" s="887"/>
      <c r="D13" s="887"/>
      <c r="E13" s="887"/>
      <c r="F13" s="887"/>
      <c r="G13" s="919"/>
      <c r="H13" s="893"/>
      <c r="I13" s="893"/>
      <c r="J13" s="893"/>
      <c r="K13" s="893"/>
      <c r="L13" s="2"/>
      <c r="M13" s="2"/>
      <c r="N13" s="893"/>
      <c r="O13" s="893"/>
      <c r="P13" s="886"/>
      <c r="Q13" s="886"/>
      <c r="R13" s="886"/>
      <c r="S13" s="886"/>
      <c r="T13" s="543"/>
      <c r="U13" s="543"/>
    </row>
    <row r="14" spans="1:21" ht="15.75">
      <c r="A14" s="3" t="s">
        <v>53</v>
      </c>
      <c r="B14" s="4">
        <v>2009</v>
      </c>
      <c r="C14" s="4">
        <v>2010</v>
      </c>
      <c r="D14" s="4">
        <v>2011</v>
      </c>
      <c r="E14" s="4" t="s">
        <v>1185</v>
      </c>
      <c r="F14" s="4">
        <v>2012</v>
      </c>
      <c r="G14" s="4" t="s">
        <v>2325</v>
      </c>
      <c r="H14" s="84" t="s">
        <v>2913</v>
      </c>
      <c r="I14" s="84" t="s">
        <v>3553</v>
      </c>
      <c r="J14" s="84" t="s">
        <v>4165</v>
      </c>
      <c r="K14" s="84" t="s">
        <v>4674</v>
      </c>
      <c r="L14" s="84" t="s">
        <v>4675</v>
      </c>
      <c r="M14" s="84" t="s">
        <v>5846</v>
      </c>
      <c r="N14" s="84" t="s">
        <v>6494</v>
      </c>
      <c r="O14" s="106" t="s">
        <v>6914</v>
      </c>
      <c r="P14" s="886"/>
      <c r="Q14" s="886"/>
      <c r="R14" s="886"/>
      <c r="S14" s="886"/>
      <c r="T14" s="543"/>
      <c r="U14" s="543"/>
    </row>
    <row r="15" spans="1:21" ht="15">
      <c r="A15" s="16" t="s">
        <v>54</v>
      </c>
      <c r="B15" s="894">
        <v>211</v>
      </c>
      <c r="C15" s="894">
        <v>433</v>
      </c>
      <c r="D15" s="894">
        <v>708</v>
      </c>
      <c r="E15" s="894">
        <v>708</v>
      </c>
      <c r="F15" s="894">
        <v>225</v>
      </c>
      <c r="G15" s="894">
        <v>1000</v>
      </c>
      <c r="H15" s="894">
        <v>1000</v>
      </c>
      <c r="I15" s="894">
        <v>1000</v>
      </c>
      <c r="J15" s="894">
        <v>1000</v>
      </c>
      <c r="K15" s="894">
        <v>1000</v>
      </c>
      <c r="L15" s="52">
        <v>1010</v>
      </c>
      <c r="M15" s="52">
        <v>1014</v>
      </c>
      <c r="N15" s="895">
        <v>1014</v>
      </c>
      <c r="O15" s="895">
        <v>1014</v>
      </c>
      <c r="P15" s="886"/>
      <c r="Q15" s="886"/>
      <c r="R15" s="886"/>
      <c r="S15" s="886"/>
      <c r="T15" s="543"/>
      <c r="U15" s="543"/>
    </row>
    <row r="16" spans="1:21" ht="15">
      <c r="A16" s="16" t="s">
        <v>90</v>
      </c>
      <c r="B16" s="894">
        <v>211</v>
      </c>
      <c r="C16" s="894">
        <v>405</v>
      </c>
      <c r="D16" s="894">
        <v>637</v>
      </c>
      <c r="E16" s="894">
        <v>637</v>
      </c>
      <c r="F16" s="894">
        <v>525</v>
      </c>
      <c r="G16" s="894">
        <v>900</v>
      </c>
      <c r="H16" s="894">
        <v>900</v>
      </c>
      <c r="I16" s="894">
        <v>900</v>
      </c>
      <c r="J16" s="894">
        <v>907</v>
      </c>
      <c r="K16" s="894">
        <v>907</v>
      </c>
      <c r="L16" s="52">
        <v>917</v>
      </c>
      <c r="M16" s="52">
        <v>921</v>
      </c>
      <c r="N16" s="895">
        <v>921</v>
      </c>
      <c r="O16" s="895">
        <v>921</v>
      </c>
      <c r="P16" s="886"/>
      <c r="Q16" s="886"/>
      <c r="R16" s="886"/>
      <c r="S16" s="886"/>
      <c r="T16" s="543"/>
      <c r="U16" s="543"/>
    </row>
    <row r="17" spans="1:21" ht="15">
      <c r="A17" s="16" t="s">
        <v>1457</v>
      </c>
      <c r="B17" s="896">
        <v>0</v>
      </c>
      <c r="C17" s="896">
        <v>0</v>
      </c>
      <c r="D17" s="896">
        <v>0</v>
      </c>
      <c r="E17" s="896">
        <v>0</v>
      </c>
      <c r="F17" s="894">
        <v>37</v>
      </c>
      <c r="G17" s="894">
        <v>0</v>
      </c>
      <c r="H17" s="894">
        <v>0</v>
      </c>
      <c r="I17" s="894">
        <v>243</v>
      </c>
      <c r="J17" s="894">
        <v>243</v>
      </c>
      <c r="K17" s="894">
        <v>243</v>
      </c>
      <c r="L17" s="52">
        <v>243</v>
      </c>
      <c r="M17" s="52">
        <v>243</v>
      </c>
      <c r="N17" s="895">
        <v>243</v>
      </c>
      <c r="O17" s="895">
        <v>243</v>
      </c>
      <c r="P17" s="886"/>
      <c r="Q17" s="886"/>
      <c r="R17" s="886"/>
      <c r="S17" s="886"/>
      <c r="T17" s="543"/>
      <c r="U17" s="543"/>
    </row>
    <row r="18" spans="1:21" ht="15">
      <c r="A18" s="16" t="s">
        <v>91</v>
      </c>
      <c r="B18" s="894">
        <v>900</v>
      </c>
      <c r="C18" s="894">
        <v>930</v>
      </c>
      <c r="D18" s="894">
        <v>720</v>
      </c>
      <c r="E18" s="894">
        <v>720</v>
      </c>
      <c r="F18" s="894">
        <v>787</v>
      </c>
      <c r="G18" s="894">
        <v>1000</v>
      </c>
      <c r="H18" s="894">
        <v>1000</v>
      </c>
      <c r="I18" s="894">
        <v>1243</v>
      </c>
      <c r="J18" s="894">
        <v>1250</v>
      </c>
      <c r="K18" s="894">
        <v>1250</v>
      </c>
      <c r="L18" s="52">
        <f>SUM(L15,L17)</f>
        <v>1253</v>
      </c>
      <c r="M18" s="52">
        <v>1257</v>
      </c>
      <c r="N18" s="895">
        <v>1257</v>
      </c>
      <c r="O18" s="895">
        <v>1257</v>
      </c>
      <c r="P18" s="886"/>
      <c r="Q18" s="886"/>
      <c r="R18" s="886"/>
      <c r="S18" s="886"/>
      <c r="T18" s="543"/>
      <c r="U18" s="543"/>
    </row>
    <row r="19" spans="1:21" ht="15">
      <c r="A19" s="15"/>
      <c r="B19" s="886"/>
      <c r="C19" s="886"/>
      <c r="D19" s="886"/>
      <c r="E19" s="886"/>
      <c r="F19" s="886"/>
      <c r="G19" s="886"/>
      <c r="H19" s="893"/>
      <c r="I19" s="893"/>
      <c r="J19" s="893"/>
      <c r="K19" s="893"/>
      <c r="L19" s="2"/>
      <c r="M19" s="2"/>
      <c r="N19" s="893"/>
      <c r="O19" s="893"/>
      <c r="P19" s="886"/>
      <c r="Q19" s="886"/>
      <c r="R19" s="886"/>
      <c r="S19" s="886"/>
      <c r="T19" s="543"/>
      <c r="U19" s="543"/>
    </row>
    <row r="20" spans="1:21" ht="15">
      <c r="A20" s="15"/>
      <c r="B20" s="886"/>
      <c r="C20" s="886"/>
      <c r="D20" s="886"/>
      <c r="E20" s="886"/>
      <c r="F20" s="886"/>
      <c r="G20" s="886"/>
      <c r="H20" s="893"/>
      <c r="I20" s="893"/>
      <c r="J20" s="893"/>
      <c r="K20" s="893"/>
      <c r="L20" s="2"/>
      <c r="M20" s="2"/>
      <c r="N20" s="893"/>
      <c r="O20" s="893"/>
      <c r="P20" s="886"/>
      <c r="Q20" s="886"/>
      <c r="R20" s="886"/>
      <c r="S20" s="886"/>
      <c r="T20" s="543"/>
      <c r="U20" s="543"/>
    </row>
    <row r="21" spans="1:21" ht="15.75">
      <c r="A21" s="3" t="s">
        <v>2290</v>
      </c>
      <c r="B21" s="4">
        <v>2009</v>
      </c>
      <c r="C21" s="4">
        <v>2010</v>
      </c>
      <c r="D21" s="4">
        <v>2011</v>
      </c>
      <c r="E21" s="4" t="s">
        <v>1185</v>
      </c>
      <c r="F21" s="4">
        <v>2012</v>
      </c>
      <c r="G21" s="4" t="s">
        <v>2325</v>
      </c>
      <c r="H21" s="84" t="s">
        <v>2913</v>
      </c>
      <c r="I21" s="84" t="s">
        <v>3553</v>
      </c>
      <c r="J21" s="84" t="s">
        <v>4165</v>
      </c>
      <c r="K21" s="84" t="s">
        <v>4674</v>
      </c>
      <c r="L21" s="84" t="s">
        <v>4675</v>
      </c>
      <c r="M21" s="84" t="s">
        <v>5846</v>
      </c>
      <c r="N21" s="84" t="s">
        <v>6494</v>
      </c>
      <c r="O21" s="106" t="s">
        <v>6914</v>
      </c>
      <c r="P21" s="886"/>
      <c r="Q21" s="886"/>
      <c r="R21" s="886"/>
      <c r="S21" s="886"/>
      <c r="T21" s="543"/>
      <c r="U21" s="543"/>
    </row>
    <row r="22" spans="1:21" ht="15">
      <c r="A22" s="15" t="s">
        <v>2285</v>
      </c>
      <c r="B22" s="888">
        <v>219111300.00000003</v>
      </c>
      <c r="C22" s="888">
        <v>225813283</v>
      </c>
      <c r="D22" s="888">
        <v>243099440.61769998</v>
      </c>
      <c r="E22" s="888">
        <v>99880003.130870387</v>
      </c>
      <c r="F22" s="888">
        <v>219508999.38271603</v>
      </c>
      <c r="G22" s="888" t="s">
        <v>2908</v>
      </c>
      <c r="H22" s="889">
        <v>220142148.34182829</v>
      </c>
      <c r="I22" s="897" t="s">
        <v>2908</v>
      </c>
      <c r="J22" s="889">
        <v>206336300.92710727</v>
      </c>
      <c r="K22" s="897" t="s">
        <v>2908</v>
      </c>
      <c r="L22" s="889">
        <v>213954934.44</v>
      </c>
      <c r="M22" s="897" t="s">
        <v>2908</v>
      </c>
      <c r="N22" s="889">
        <v>482730203.25</v>
      </c>
      <c r="O22" s="897" t="s">
        <v>2908</v>
      </c>
      <c r="P22" s="886"/>
      <c r="Q22" s="886"/>
      <c r="R22" s="886"/>
      <c r="S22" s="886"/>
      <c r="T22" s="543"/>
      <c r="U22" s="543"/>
    </row>
    <row r="23" spans="1:21" ht="15">
      <c r="A23" s="15" t="s">
        <v>2299</v>
      </c>
      <c r="B23" s="917">
        <v>748396556.28000009</v>
      </c>
      <c r="C23" s="917">
        <v>771287849.41480005</v>
      </c>
      <c r="D23" s="917">
        <v>830330449.37381601</v>
      </c>
      <c r="E23" s="917">
        <v>319016730</v>
      </c>
      <c r="F23" s="917">
        <v>711209158</v>
      </c>
      <c r="G23" s="917" t="s">
        <v>2908</v>
      </c>
      <c r="H23" s="918">
        <v>665137487</v>
      </c>
      <c r="I23" s="897" t="s">
        <v>2908</v>
      </c>
      <c r="J23" s="918">
        <v>727768767</v>
      </c>
      <c r="K23" s="897" t="s">
        <v>2908</v>
      </c>
      <c r="L23" s="918">
        <v>822903594</v>
      </c>
      <c r="M23" s="897" t="s">
        <v>2908</v>
      </c>
      <c r="N23" s="918">
        <v>1930920813</v>
      </c>
      <c r="O23" s="897" t="s">
        <v>2908</v>
      </c>
      <c r="P23" s="886"/>
      <c r="Q23" s="886"/>
      <c r="R23" s="886"/>
      <c r="S23" s="886"/>
      <c r="T23" s="543"/>
      <c r="U23" s="543"/>
    </row>
    <row r="24" spans="1:21" ht="15">
      <c r="A24" s="15"/>
      <c r="B24" s="886"/>
      <c r="C24" s="886"/>
      <c r="D24" s="886"/>
      <c r="E24" s="886"/>
      <c r="F24" s="886"/>
      <c r="G24" s="886"/>
      <c r="H24" s="893"/>
      <c r="I24" s="893"/>
      <c r="J24" s="893"/>
      <c r="K24" s="893"/>
      <c r="L24" s="2"/>
      <c r="M24" s="2"/>
      <c r="N24" s="893"/>
      <c r="O24" s="893"/>
      <c r="P24" s="886"/>
      <c r="Q24" s="886"/>
      <c r="R24" s="886"/>
      <c r="S24" s="886"/>
      <c r="T24" s="543"/>
      <c r="U24" s="543"/>
    </row>
    <row r="25" spans="1:21" ht="15.75">
      <c r="A25" s="3" t="s">
        <v>59</v>
      </c>
      <c r="B25" s="4">
        <v>2009</v>
      </c>
      <c r="C25" s="4">
        <v>2010</v>
      </c>
      <c r="D25" s="4">
        <v>2011</v>
      </c>
      <c r="E25" s="4" t="s">
        <v>1185</v>
      </c>
      <c r="F25" s="4">
        <v>2012</v>
      </c>
      <c r="G25" s="4" t="s">
        <v>2325</v>
      </c>
      <c r="H25" s="84" t="s">
        <v>2913</v>
      </c>
      <c r="I25" s="84" t="s">
        <v>3553</v>
      </c>
      <c r="J25" s="84" t="s">
        <v>4165</v>
      </c>
      <c r="K25" s="84" t="s">
        <v>4674</v>
      </c>
      <c r="L25" s="84" t="s">
        <v>4675</v>
      </c>
      <c r="M25" s="84" t="s">
        <v>5846</v>
      </c>
      <c r="N25" s="84" t="s">
        <v>6494</v>
      </c>
      <c r="O25" s="106" t="s">
        <v>6914</v>
      </c>
      <c r="P25" s="886"/>
      <c r="Q25" s="886"/>
      <c r="R25" s="886"/>
      <c r="S25" s="886"/>
      <c r="T25" s="543"/>
      <c r="U25" s="543"/>
    </row>
    <row r="26" spans="1:21" ht="15">
      <c r="A26" s="17"/>
      <c r="B26" s="894">
        <v>39100000</v>
      </c>
      <c r="C26" s="894">
        <v>37500000</v>
      </c>
      <c r="D26" s="894">
        <v>38769503</v>
      </c>
      <c r="E26" s="894">
        <v>17346732</v>
      </c>
      <c r="F26" s="894">
        <v>38473660</v>
      </c>
      <c r="G26" s="886" t="s">
        <v>2908</v>
      </c>
      <c r="H26" s="894">
        <v>36314269</v>
      </c>
      <c r="I26" s="897" t="s">
        <v>2908</v>
      </c>
      <c r="J26" s="894">
        <v>40452557</v>
      </c>
      <c r="K26" s="897" t="s">
        <v>2908</v>
      </c>
      <c r="L26" s="52">
        <v>44695011</v>
      </c>
      <c r="M26" s="897" t="s">
        <v>2908</v>
      </c>
      <c r="N26" s="895">
        <v>52100000</v>
      </c>
      <c r="O26" s="895">
        <v>28489097</v>
      </c>
      <c r="P26" s="886"/>
      <c r="Q26" s="886"/>
      <c r="R26" s="886"/>
      <c r="S26" s="886"/>
      <c r="T26" s="543"/>
      <c r="U26" s="543"/>
    </row>
    <row r="27" spans="1:21" ht="15">
      <c r="A27" s="15"/>
      <c r="B27" s="886"/>
      <c r="C27" s="886"/>
      <c r="D27" s="886"/>
      <c r="E27" s="886"/>
      <c r="F27" s="886"/>
      <c r="G27" s="886"/>
      <c r="H27" s="893"/>
      <c r="I27" s="893"/>
      <c r="J27" s="893"/>
      <c r="K27" s="893"/>
      <c r="L27" s="2"/>
      <c r="M27" s="2"/>
      <c r="N27" s="893"/>
      <c r="O27" s="893"/>
      <c r="P27" s="886"/>
      <c r="Q27" s="886"/>
      <c r="R27" s="886"/>
      <c r="S27" s="886"/>
      <c r="T27" s="543"/>
      <c r="U27" s="543"/>
    </row>
    <row r="28" spans="1:21" ht="15">
      <c r="A28" s="15"/>
      <c r="B28" s="886"/>
      <c r="C28" s="886"/>
      <c r="D28" s="886"/>
      <c r="E28" s="886"/>
      <c r="F28" s="886"/>
      <c r="G28" s="886"/>
      <c r="H28" s="893"/>
      <c r="I28" s="893"/>
      <c r="J28" s="893"/>
      <c r="K28" s="893"/>
      <c r="L28" s="2"/>
      <c r="M28" s="2"/>
      <c r="N28" s="893"/>
      <c r="O28" s="893"/>
      <c r="P28" s="886"/>
      <c r="Q28" s="886"/>
      <c r="R28" s="886"/>
      <c r="S28" s="886"/>
      <c r="T28" s="543"/>
      <c r="U28" s="543"/>
    </row>
    <row r="29" spans="1:21" ht="15.75">
      <c r="A29" s="3" t="s">
        <v>60</v>
      </c>
      <c r="B29" s="4">
        <v>2009</v>
      </c>
      <c r="C29" s="4">
        <v>2010</v>
      </c>
      <c r="D29" s="4">
        <v>2011</v>
      </c>
      <c r="E29" s="4" t="s">
        <v>1185</v>
      </c>
      <c r="F29" s="4">
        <v>2012</v>
      </c>
      <c r="G29" s="4" t="s">
        <v>2325</v>
      </c>
      <c r="H29" s="84" t="s">
        <v>2913</v>
      </c>
      <c r="I29" s="84" t="s">
        <v>3553</v>
      </c>
      <c r="J29" s="84" t="s">
        <v>4165</v>
      </c>
      <c r="K29" s="84" t="s">
        <v>4674</v>
      </c>
      <c r="L29" s="84" t="s">
        <v>4675</v>
      </c>
      <c r="M29" s="84" t="s">
        <v>5846</v>
      </c>
      <c r="N29" s="84" t="s">
        <v>6494</v>
      </c>
      <c r="O29" s="106" t="s">
        <v>6914</v>
      </c>
      <c r="P29" s="886"/>
      <c r="Q29" s="886"/>
      <c r="R29" s="886"/>
      <c r="S29" s="886"/>
      <c r="T29" s="543"/>
      <c r="U29" s="543"/>
    </row>
    <row r="30" spans="1:21" ht="15.75">
      <c r="A30" s="7" t="s">
        <v>2284</v>
      </c>
      <c r="B30" s="136"/>
      <c r="C30" s="136"/>
      <c r="D30" s="136"/>
      <c r="E30" s="136"/>
      <c r="F30" s="137">
        <v>38533789</v>
      </c>
      <c r="G30" s="136">
        <v>0</v>
      </c>
      <c r="H30" s="137">
        <v>38502396</v>
      </c>
      <c r="I30" s="136">
        <v>0</v>
      </c>
      <c r="J30" s="137">
        <v>38484000</v>
      </c>
      <c r="K30" s="137">
        <v>0</v>
      </c>
      <c r="L30" s="10">
        <v>38484000</v>
      </c>
      <c r="M30" s="137">
        <v>0</v>
      </c>
      <c r="N30" s="150">
        <v>38484000</v>
      </c>
      <c r="O30" s="137">
        <v>0</v>
      </c>
      <c r="P30" s="2"/>
      <c r="Q30" s="2"/>
      <c r="R30" s="2"/>
      <c r="S30" s="2"/>
      <c r="T30" s="543"/>
      <c r="U30" s="543"/>
    </row>
    <row r="31" spans="1:21" ht="15">
      <c r="A31" s="15" t="s">
        <v>61</v>
      </c>
      <c r="B31" s="896">
        <v>0</v>
      </c>
      <c r="C31" s="897">
        <v>0.47</v>
      </c>
      <c r="D31" s="897">
        <v>0.39</v>
      </c>
      <c r="E31" s="897">
        <v>0.39</v>
      </c>
      <c r="F31" s="897">
        <v>0.51</v>
      </c>
      <c r="G31" s="897" t="s">
        <v>2908</v>
      </c>
      <c r="H31" s="897">
        <v>0.49</v>
      </c>
      <c r="I31" s="897" t="s">
        <v>2908</v>
      </c>
      <c r="J31" s="897">
        <v>0.49</v>
      </c>
      <c r="K31" s="897" t="s">
        <v>2908</v>
      </c>
      <c r="L31" s="53">
        <v>0.49</v>
      </c>
      <c r="M31" s="897" t="s">
        <v>2908</v>
      </c>
      <c r="N31" s="898">
        <v>0.49</v>
      </c>
      <c r="O31" s="897" t="s">
        <v>2908</v>
      </c>
      <c r="P31" s="886"/>
      <c r="Q31" s="886"/>
      <c r="R31" s="886"/>
      <c r="S31" s="886"/>
      <c r="T31" s="543"/>
      <c r="U31" s="543"/>
    </row>
    <row r="32" spans="1:21" ht="15">
      <c r="A32" s="15" t="s">
        <v>62</v>
      </c>
      <c r="B32" s="896">
        <v>0</v>
      </c>
      <c r="C32" s="897">
        <v>0.53</v>
      </c>
      <c r="D32" s="897">
        <v>0.61</v>
      </c>
      <c r="E32" s="897">
        <v>0.61</v>
      </c>
      <c r="F32" s="897">
        <v>0.49</v>
      </c>
      <c r="G32" s="897" t="s">
        <v>2908</v>
      </c>
      <c r="H32" s="897">
        <v>0.51</v>
      </c>
      <c r="I32" s="897" t="s">
        <v>2908</v>
      </c>
      <c r="J32" s="897">
        <v>0.51</v>
      </c>
      <c r="K32" s="897" t="s">
        <v>2908</v>
      </c>
      <c r="L32" s="53">
        <v>0.51</v>
      </c>
      <c r="M32" s="897" t="s">
        <v>2908</v>
      </c>
      <c r="N32" s="898">
        <v>0.51</v>
      </c>
      <c r="O32" s="897" t="s">
        <v>2908</v>
      </c>
      <c r="P32" s="886"/>
      <c r="Q32" s="886"/>
      <c r="R32" s="886"/>
      <c r="S32" s="886"/>
      <c r="T32" s="543"/>
      <c r="U32" s="543"/>
    </row>
    <row r="33" spans="1:27" ht="15">
      <c r="A33" s="15" t="s">
        <v>92</v>
      </c>
      <c r="B33" s="896">
        <v>0</v>
      </c>
      <c r="C33" s="897">
        <v>0.2</v>
      </c>
      <c r="D33" s="897">
        <v>0.2</v>
      </c>
      <c r="E33" s="897">
        <v>0.2</v>
      </c>
      <c r="F33" s="897">
        <v>0</v>
      </c>
      <c r="G33" s="897" t="s">
        <v>2908</v>
      </c>
      <c r="H33" s="897">
        <v>0</v>
      </c>
      <c r="I33" s="897" t="s">
        <v>2908</v>
      </c>
      <c r="J33" s="897">
        <v>0</v>
      </c>
      <c r="K33" s="897" t="s">
        <v>2908</v>
      </c>
      <c r="L33" s="53">
        <v>0</v>
      </c>
      <c r="M33" s="897" t="s">
        <v>2908</v>
      </c>
      <c r="N33" s="898">
        <v>0</v>
      </c>
      <c r="O33" s="897" t="s">
        <v>2908</v>
      </c>
      <c r="P33" s="886"/>
      <c r="Q33" s="886"/>
      <c r="R33" s="886"/>
      <c r="S33" s="886"/>
      <c r="T33" s="543"/>
      <c r="U33" s="543"/>
    </row>
    <row r="34" spans="1:27" ht="15">
      <c r="A34" s="15" t="s">
        <v>93</v>
      </c>
      <c r="B34" s="896">
        <v>0</v>
      </c>
      <c r="C34" s="897">
        <v>0.1</v>
      </c>
      <c r="D34" s="897">
        <v>0.1</v>
      </c>
      <c r="E34" s="897">
        <v>0.1</v>
      </c>
      <c r="F34" s="897">
        <v>0.13</v>
      </c>
      <c r="G34" s="897" t="s">
        <v>2908</v>
      </c>
      <c r="H34" s="897">
        <v>0.13</v>
      </c>
      <c r="I34" s="897" t="s">
        <v>2908</v>
      </c>
      <c r="J34" s="897">
        <v>0.13</v>
      </c>
      <c r="K34" s="897" t="s">
        <v>2908</v>
      </c>
      <c r="L34" s="53">
        <v>0.13</v>
      </c>
      <c r="M34" s="897" t="s">
        <v>2908</v>
      </c>
      <c r="N34" s="898">
        <v>0.13</v>
      </c>
      <c r="O34" s="897" t="s">
        <v>2908</v>
      </c>
      <c r="P34" s="886"/>
      <c r="Q34" s="886"/>
      <c r="R34" s="886"/>
      <c r="S34" s="886"/>
      <c r="T34" s="543"/>
      <c r="U34" s="543"/>
    </row>
    <row r="35" spans="1:27" ht="15">
      <c r="A35" s="15" t="s">
        <v>63</v>
      </c>
      <c r="B35" s="896">
        <v>0</v>
      </c>
      <c r="C35" s="897">
        <v>0.5</v>
      </c>
      <c r="D35" s="897">
        <v>0.42</v>
      </c>
      <c r="E35" s="897">
        <v>0.42</v>
      </c>
      <c r="F35" s="897">
        <v>0.63</v>
      </c>
      <c r="G35" s="897" t="s">
        <v>2908</v>
      </c>
      <c r="H35" s="897">
        <v>0.63</v>
      </c>
      <c r="I35" s="897" t="s">
        <v>2908</v>
      </c>
      <c r="J35" s="897">
        <v>0.63</v>
      </c>
      <c r="K35" s="897" t="s">
        <v>2908</v>
      </c>
      <c r="L35" s="53">
        <v>0.63</v>
      </c>
      <c r="M35" s="897" t="s">
        <v>2908</v>
      </c>
      <c r="N35" s="898">
        <v>0.63</v>
      </c>
      <c r="O35" s="897" t="s">
        <v>2908</v>
      </c>
      <c r="P35" s="886"/>
      <c r="Q35" s="886"/>
      <c r="R35" s="886"/>
      <c r="S35" s="886"/>
      <c r="T35" s="543"/>
      <c r="U35" s="543"/>
    </row>
    <row r="36" spans="1:27" ht="15">
      <c r="A36" s="15" t="s">
        <v>64</v>
      </c>
      <c r="B36" s="896">
        <v>0</v>
      </c>
      <c r="C36" s="897">
        <v>0.15</v>
      </c>
      <c r="D36" s="897">
        <v>0.23</v>
      </c>
      <c r="E36" s="897">
        <v>0.23</v>
      </c>
      <c r="F36" s="897">
        <v>0.2</v>
      </c>
      <c r="G36" s="897" t="s">
        <v>2908</v>
      </c>
      <c r="H36" s="897">
        <v>0.2</v>
      </c>
      <c r="I36" s="897" t="s">
        <v>2908</v>
      </c>
      <c r="J36" s="897">
        <v>0.2</v>
      </c>
      <c r="K36" s="897" t="s">
        <v>2908</v>
      </c>
      <c r="L36" s="53">
        <v>0.2</v>
      </c>
      <c r="M36" s="897" t="s">
        <v>2908</v>
      </c>
      <c r="N36" s="898">
        <v>0.2</v>
      </c>
      <c r="O36" s="897" t="s">
        <v>2908</v>
      </c>
      <c r="P36" s="886"/>
      <c r="Q36" s="886"/>
      <c r="R36" s="886"/>
      <c r="S36" s="886"/>
      <c r="T36" s="543"/>
      <c r="U36" s="543"/>
    </row>
    <row r="37" spans="1:27" ht="15">
      <c r="A37" s="15" t="s">
        <v>703</v>
      </c>
      <c r="B37" s="896">
        <v>0</v>
      </c>
      <c r="C37" s="897">
        <v>0.05</v>
      </c>
      <c r="D37" s="897">
        <v>0.05</v>
      </c>
      <c r="E37" s="897">
        <v>0.05</v>
      </c>
      <c r="F37" s="897">
        <v>0.04</v>
      </c>
      <c r="G37" s="897" t="s">
        <v>2908</v>
      </c>
      <c r="H37" s="897">
        <v>0.04</v>
      </c>
      <c r="I37" s="897" t="s">
        <v>2908</v>
      </c>
      <c r="J37" s="897">
        <v>0.04</v>
      </c>
      <c r="K37" s="897" t="s">
        <v>2908</v>
      </c>
      <c r="L37" s="53">
        <v>0.04</v>
      </c>
      <c r="M37" s="897" t="s">
        <v>2908</v>
      </c>
      <c r="N37" s="898">
        <v>0.04</v>
      </c>
      <c r="O37" s="897" t="s">
        <v>2908</v>
      </c>
      <c r="P37" s="886"/>
      <c r="Q37" s="886"/>
      <c r="R37" s="886"/>
      <c r="S37" s="886"/>
      <c r="T37" s="543"/>
      <c r="U37" s="543"/>
    </row>
    <row r="38" spans="1:27" ht="15">
      <c r="A38" s="15"/>
      <c r="B38" s="886"/>
      <c r="C38" s="886"/>
      <c r="D38" s="886"/>
      <c r="E38" s="886"/>
      <c r="F38" s="886"/>
      <c r="G38" s="886"/>
      <c r="H38" s="893"/>
      <c r="I38" s="893"/>
      <c r="J38" s="893"/>
      <c r="K38" s="893"/>
      <c r="L38" s="2"/>
      <c r="M38" s="2"/>
      <c r="N38" s="893"/>
      <c r="O38" s="893"/>
      <c r="P38" s="886"/>
      <c r="Q38" s="886"/>
      <c r="R38" s="886"/>
      <c r="S38" s="886"/>
      <c r="T38" s="543"/>
      <c r="U38" s="543"/>
    </row>
    <row r="39" spans="1:27" ht="31.5">
      <c r="A39" s="3" t="s">
        <v>67</v>
      </c>
      <c r="B39" s="4">
        <v>2009</v>
      </c>
      <c r="C39" s="4">
        <v>2010</v>
      </c>
      <c r="D39" s="4">
        <v>2011</v>
      </c>
      <c r="E39" s="4" t="s">
        <v>1185</v>
      </c>
      <c r="F39" s="4">
        <v>2012</v>
      </c>
      <c r="G39" s="4" t="s">
        <v>2325</v>
      </c>
      <c r="H39" s="84" t="s">
        <v>2913</v>
      </c>
      <c r="I39" s="84" t="s">
        <v>3553</v>
      </c>
      <c r="J39" s="84" t="s">
        <v>4165</v>
      </c>
      <c r="K39" s="84" t="s">
        <v>4674</v>
      </c>
      <c r="L39" s="84" t="s">
        <v>4675</v>
      </c>
      <c r="M39" s="84" t="s">
        <v>5846</v>
      </c>
      <c r="N39" s="84" t="s">
        <v>6494</v>
      </c>
      <c r="O39" s="106" t="s">
        <v>6914</v>
      </c>
      <c r="P39" s="886"/>
      <c r="Q39" s="886"/>
      <c r="R39" s="886"/>
      <c r="S39" s="886"/>
      <c r="T39" s="543"/>
      <c r="U39" s="543"/>
    </row>
    <row r="40" spans="1:27" ht="30">
      <c r="A40" s="17"/>
      <c r="B40" s="896">
        <v>0</v>
      </c>
      <c r="C40" s="899" t="s">
        <v>121</v>
      </c>
      <c r="D40" s="899" t="s">
        <v>121</v>
      </c>
      <c r="E40" s="899" t="s">
        <v>121</v>
      </c>
      <c r="F40" s="899" t="s">
        <v>121</v>
      </c>
      <c r="G40" s="886" t="s">
        <v>2908</v>
      </c>
      <c r="H40" s="899" t="s">
        <v>121</v>
      </c>
      <c r="I40" s="897" t="s">
        <v>2908</v>
      </c>
      <c r="J40" s="899" t="s">
        <v>121</v>
      </c>
      <c r="K40" s="897" t="s">
        <v>2908</v>
      </c>
      <c r="L40" s="2" t="s">
        <v>123</v>
      </c>
      <c r="M40" s="897" t="s">
        <v>2908</v>
      </c>
      <c r="N40" s="893" t="s">
        <v>121</v>
      </c>
      <c r="O40" s="897" t="s">
        <v>2908</v>
      </c>
      <c r="P40" s="886"/>
      <c r="Q40" s="886"/>
      <c r="R40" s="886"/>
      <c r="S40" s="886"/>
      <c r="T40" s="543"/>
      <c r="U40" s="543"/>
    </row>
    <row r="41" spans="1:27" ht="15">
      <c r="A41" s="15"/>
      <c r="B41" s="886"/>
      <c r="C41" s="886"/>
      <c r="D41" s="886"/>
      <c r="E41" s="886"/>
      <c r="F41" s="886"/>
      <c r="G41" s="886"/>
      <c r="H41" s="893"/>
      <c r="I41" s="893"/>
      <c r="J41" s="893"/>
      <c r="K41" s="893"/>
      <c r="L41" s="2"/>
      <c r="M41" s="2"/>
      <c r="N41" s="893"/>
      <c r="O41" s="893"/>
      <c r="P41" s="886"/>
      <c r="Q41" s="886"/>
      <c r="R41" s="886"/>
      <c r="S41" s="886"/>
      <c r="T41" s="543"/>
      <c r="U41" s="543"/>
    </row>
    <row r="42" spans="1:27" ht="15">
      <c r="A42" s="15"/>
      <c r="B42" s="886"/>
      <c r="C42" s="886"/>
      <c r="D42" s="886"/>
      <c r="E42" s="886"/>
      <c r="F42" s="886"/>
      <c r="G42" s="886"/>
      <c r="H42" s="893"/>
      <c r="I42" s="893"/>
      <c r="J42" s="893"/>
      <c r="K42" s="893"/>
      <c r="L42" s="2"/>
      <c r="M42" s="2"/>
      <c r="N42" s="893"/>
      <c r="O42" s="893"/>
      <c r="P42" s="886"/>
      <c r="Q42" s="886"/>
      <c r="R42" s="886"/>
      <c r="S42" s="886"/>
      <c r="T42" s="543"/>
      <c r="U42" s="543"/>
    </row>
    <row r="43" spans="1:27" ht="15.75">
      <c r="A43" s="3" t="s">
        <v>94</v>
      </c>
      <c r="B43" s="4">
        <v>2009</v>
      </c>
      <c r="C43" s="4">
        <v>2010</v>
      </c>
      <c r="D43" s="4">
        <v>2011</v>
      </c>
      <c r="E43" s="4" t="s">
        <v>1185</v>
      </c>
      <c r="F43" s="4">
        <v>2012</v>
      </c>
      <c r="G43" s="4" t="s">
        <v>2325</v>
      </c>
      <c r="H43" s="84" t="s">
        <v>2913</v>
      </c>
      <c r="I43" s="84" t="s">
        <v>3553</v>
      </c>
      <c r="J43" s="84" t="s">
        <v>4165</v>
      </c>
      <c r="K43" s="84" t="s">
        <v>4674</v>
      </c>
      <c r="L43" s="84" t="s">
        <v>4675</v>
      </c>
      <c r="M43" s="84" t="s">
        <v>5846</v>
      </c>
      <c r="N43" s="84" t="s">
        <v>6494</v>
      </c>
      <c r="O43" s="106" t="s">
        <v>6914</v>
      </c>
      <c r="P43" s="886"/>
      <c r="Q43" s="886"/>
      <c r="R43" s="886"/>
      <c r="S43" s="886"/>
      <c r="T43" s="543"/>
      <c r="U43" s="543"/>
    </row>
    <row r="44" spans="1:27" ht="30">
      <c r="A44" s="15" t="s">
        <v>66</v>
      </c>
      <c r="B44" s="896">
        <v>0</v>
      </c>
      <c r="C44" s="897">
        <v>2.5000000000000001E-2</v>
      </c>
      <c r="D44" s="897">
        <v>2.4E-2</v>
      </c>
      <c r="E44" s="897">
        <v>2.4E-2</v>
      </c>
      <c r="F44" s="897">
        <v>3.4000000000000002E-2</v>
      </c>
      <c r="G44" s="886" t="s">
        <v>2908</v>
      </c>
      <c r="H44" s="897">
        <v>0.03</v>
      </c>
      <c r="I44" s="897" t="s">
        <v>2908</v>
      </c>
      <c r="J44" s="897">
        <v>4.2999999999999997E-2</v>
      </c>
      <c r="K44" s="897" t="s">
        <v>2908</v>
      </c>
      <c r="L44" s="97">
        <v>4.1000000000000002E-2</v>
      </c>
      <c r="M44" s="897" t="s">
        <v>2908</v>
      </c>
      <c r="N44" s="97">
        <v>4.1000000000000002E-2</v>
      </c>
      <c r="O44" s="920">
        <v>0.06</v>
      </c>
      <c r="P44" s="886"/>
      <c r="Q44" s="886"/>
      <c r="R44" s="886"/>
      <c r="S44" s="886"/>
      <c r="T44" s="543"/>
      <c r="U44" s="543"/>
    </row>
    <row r="45" spans="1:27" ht="15">
      <c r="A45" s="903"/>
      <c r="B45" s="887"/>
      <c r="C45" s="887"/>
      <c r="D45" s="887"/>
      <c r="E45" s="887"/>
      <c r="F45" s="887"/>
      <c r="G45" s="887"/>
      <c r="H45" s="904"/>
      <c r="I45" s="904"/>
      <c r="J45" s="904"/>
      <c r="K45" s="904"/>
      <c r="L45" s="893"/>
      <c r="M45" s="893"/>
      <c r="N45" s="893"/>
      <c r="O45" s="893"/>
      <c r="P45" s="886"/>
      <c r="Q45" s="886"/>
      <c r="R45" s="886"/>
      <c r="S45" s="886"/>
      <c r="T45" s="543"/>
      <c r="U45" s="543"/>
    </row>
    <row r="46" spans="1:27" ht="15">
      <c r="A46" s="885"/>
      <c r="B46" s="886"/>
      <c r="C46" s="886"/>
      <c r="D46" s="886"/>
      <c r="E46" s="886"/>
      <c r="F46" s="886"/>
      <c r="G46" s="886"/>
      <c r="H46" s="893"/>
      <c r="I46" s="893"/>
      <c r="J46" s="893"/>
      <c r="K46" s="893"/>
      <c r="L46" s="893"/>
      <c r="M46" s="893"/>
      <c r="N46" s="893"/>
      <c r="O46" s="893"/>
      <c r="P46" s="886"/>
      <c r="Q46" s="886"/>
      <c r="R46" s="886"/>
      <c r="S46" s="886"/>
      <c r="T46" s="543"/>
      <c r="U46" s="543"/>
    </row>
    <row r="47" spans="1:27" ht="15">
      <c r="A47" s="885"/>
      <c r="B47" s="886"/>
      <c r="C47" s="886"/>
      <c r="D47" s="886"/>
      <c r="E47" s="886"/>
      <c r="F47" s="886"/>
      <c r="G47" s="886"/>
      <c r="H47" s="893"/>
      <c r="I47" s="893"/>
      <c r="J47" s="893"/>
      <c r="K47" s="893"/>
      <c r="L47" s="893"/>
      <c r="M47" s="893"/>
      <c r="N47" s="893"/>
      <c r="O47" s="893"/>
      <c r="P47" s="886"/>
      <c r="Q47" s="886"/>
      <c r="R47" s="886"/>
      <c r="S47" s="886"/>
      <c r="T47" s="543"/>
      <c r="U47" s="543"/>
    </row>
    <row r="48" spans="1:27" ht="31.5">
      <c r="A48" s="3" t="s">
        <v>2288</v>
      </c>
      <c r="B48" s="4">
        <v>2009</v>
      </c>
      <c r="C48" s="4">
        <v>2010</v>
      </c>
      <c r="D48" s="4">
        <v>2011</v>
      </c>
      <c r="E48" s="4" t="s">
        <v>3012</v>
      </c>
      <c r="F48" s="4" t="s">
        <v>2915</v>
      </c>
      <c r="G48" s="4" t="s">
        <v>3013</v>
      </c>
      <c r="H48" s="84" t="s">
        <v>2917</v>
      </c>
      <c r="I48" s="84" t="s">
        <v>3014</v>
      </c>
      <c r="J48" s="84" t="s">
        <v>2919</v>
      </c>
      <c r="K48" s="84" t="s">
        <v>3015</v>
      </c>
      <c r="L48" s="84" t="s">
        <v>2921</v>
      </c>
      <c r="M48" s="84" t="s">
        <v>3807</v>
      </c>
      <c r="N48" s="84" t="s">
        <v>3556</v>
      </c>
      <c r="O48" s="84" t="s">
        <v>4371</v>
      </c>
      <c r="P48" s="84" t="s">
        <v>4168</v>
      </c>
      <c r="Q48" s="84" t="s">
        <v>5235</v>
      </c>
      <c r="R48" s="84" t="s">
        <v>5169</v>
      </c>
      <c r="S48" s="905" t="s">
        <v>5236</v>
      </c>
      <c r="T48" s="906" t="s">
        <v>5218</v>
      </c>
      <c r="U48" s="905" t="s">
        <v>6043</v>
      </c>
      <c r="V48" s="906" t="s">
        <v>5850</v>
      </c>
      <c r="W48" s="3" t="s">
        <v>2288</v>
      </c>
      <c r="X48" s="821" t="s">
        <v>6507</v>
      </c>
      <c r="Y48" s="820" t="s">
        <v>6508</v>
      </c>
      <c r="Z48" s="106" t="s">
        <v>7014</v>
      </c>
      <c r="AA48" s="106" t="s">
        <v>6919</v>
      </c>
    </row>
    <row r="49" spans="1:27" ht="15.75">
      <c r="A49" s="15" t="s">
        <v>46</v>
      </c>
      <c r="B49" s="908">
        <v>0</v>
      </c>
      <c r="C49" s="908">
        <v>0</v>
      </c>
      <c r="D49" s="908">
        <v>0</v>
      </c>
      <c r="E49" s="917">
        <v>0</v>
      </c>
      <c r="F49" s="908">
        <v>0</v>
      </c>
      <c r="G49" s="917">
        <v>0</v>
      </c>
      <c r="H49" s="909">
        <v>0</v>
      </c>
      <c r="I49" s="918">
        <v>0</v>
      </c>
      <c r="J49" s="909">
        <v>0</v>
      </c>
      <c r="K49" s="918">
        <v>0</v>
      </c>
      <c r="L49" s="909">
        <v>0</v>
      </c>
      <c r="M49" s="918">
        <v>0</v>
      </c>
      <c r="N49" s="909">
        <v>0</v>
      </c>
      <c r="O49" s="918">
        <v>0</v>
      </c>
      <c r="P49" s="909">
        <v>0</v>
      </c>
      <c r="Q49" s="918">
        <v>0</v>
      </c>
      <c r="R49" s="909">
        <v>0</v>
      </c>
      <c r="S49" s="276">
        <v>0</v>
      </c>
      <c r="T49" s="854">
        <v>0</v>
      </c>
      <c r="U49" s="276">
        <v>0</v>
      </c>
      <c r="V49" s="854">
        <v>0</v>
      </c>
      <c r="W49" s="816" t="s">
        <v>6496</v>
      </c>
      <c r="X49" s="276">
        <v>0</v>
      </c>
      <c r="Y49" s="854">
        <v>0</v>
      </c>
      <c r="Z49" s="276">
        <v>0</v>
      </c>
      <c r="AA49" s="854">
        <v>0</v>
      </c>
    </row>
    <row r="50" spans="1:27" ht="15.75">
      <c r="A50" s="15" t="s">
        <v>47</v>
      </c>
      <c r="B50" s="908">
        <v>0</v>
      </c>
      <c r="C50" s="908">
        <v>0</v>
      </c>
      <c r="D50" s="908">
        <v>0</v>
      </c>
      <c r="E50" s="917">
        <v>0</v>
      </c>
      <c r="F50" s="908">
        <v>0</v>
      </c>
      <c r="G50" s="917">
        <v>0</v>
      </c>
      <c r="H50" s="909">
        <v>0</v>
      </c>
      <c r="I50" s="918">
        <v>0</v>
      </c>
      <c r="J50" s="909">
        <v>0</v>
      </c>
      <c r="K50" s="918">
        <v>0</v>
      </c>
      <c r="L50" s="909">
        <v>0</v>
      </c>
      <c r="M50" s="918">
        <v>0</v>
      </c>
      <c r="N50" s="909">
        <v>0</v>
      </c>
      <c r="O50" s="918">
        <v>0</v>
      </c>
      <c r="P50" s="909">
        <v>0</v>
      </c>
      <c r="Q50" s="918">
        <v>0</v>
      </c>
      <c r="R50" s="909">
        <v>0</v>
      </c>
      <c r="S50" s="276">
        <v>0</v>
      </c>
      <c r="T50" s="854">
        <v>0</v>
      </c>
      <c r="U50" s="276">
        <v>0</v>
      </c>
      <c r="V50" s="854">
        <v>0</v>
      </c>
      <c r="W50" s="816" t="s">
        <v>6497</v>
      </c>
      <c r="X50" s="276">
        <v>0</v>
      </c>
      <c r="Y50" s="854">
        <v>0</v>
      </c>
      <c r="Z50" s="276">
        <v>0</v>
      </c>
      <c r="AA50" s="854">
        <v>0</v>
      </c>
    </row>
    <row r="51" spans="1:27" ht="15.75">
      <c r="A51" s="15" t="s">
        <v>48</v>
      </c>
      <c r="B51" s="908">
        <v>0</v>
      </c>
      <c r="C51" s="908">
        <v>0</v>
      </c>
      <c r="D51" s="908">
        <v>0</v>
      </c>
      <c r="E51" s="917">
        <v>0</v>
      </c>
      <c r="F51" s="908">
        <v>0</v>
      </c>
      <c r="G51" s="917">
        <v>0</v>
      </c>
      <c r="H51" s="909">
        <v>0</v>
      </c>
      <c r="I51" s="918">
        <v>0</v>
      </c>
      <c r="J51" s="909">
        <v>0</v>
      </c>
      <c r="K51" s="918">
        <v>0</v>
      </c>
      <c r="L51" s="909">
        <v>0</v>
      </c>
      <c r="M51" s="918">
        <v>0</v>
      </c>
      <c r="N51" s="909">
        <v>0</v>
      </c>
      <c r="O51" s="918">
        <v>0</v>
      </c>
      <c r="P51" s="909">
        <v>0</v>
      </c>
      <c r="Q51" s="918">
        <v>0</v>
      </c>
      <c r="R51" s="909">
        <v>0</v>
      </c>
      <c r="S51" s="276">
        <v>0</v>
      </c>
      <c r="T51" s="854">
        <v>0</v>
      </c>
      <c r="U51" s="276">
        <v>0</v>
      </c>
      <c r="V51" s="854">
        <v>0</v>
      </c>
      <c r="W51" s="817" t="s">
        <v>6498</v>
      </c>
      <c r="X51" s="276">
        <v>0</v>
      </c>
      <c r="Y51" s="854">
        <v>0</v>
      </c>
      <c r="Z51" s="276">
        <v>0</v>
      </c>
      <c r="AA51" s="854">
        <v>0</v>
      </c>
    </row>
    <row r="52" spans="1:27" ht="15.75">
      <c r="A52" s="15" t="s">
        <v>50</v>
      </c>
      <c r="B52" s="908">
        <v>0</v>
      </c>
      <c r="C52" s="908">
        <v>0</v>
      </c>
      <c r="D52" s="908">
        <v>0</v>
      </c>
      <c r="E52" s="917">
        <v>0</v>
      </c>
      <c r="F52" s="908">
        <v>0</v>
      </c>
      <c r="G52" s="917">
        <v>0</v>
      </c>
      <c r="H52" s="909">
        <v>0</v>
      </c>
      <c r="I52" s="918">
        <v>0</v>
      </c>
      <c r="J52" s="909">
        <v>0</v>
      </c>
      <c r="K52" s="918">
        <v>0</v>
      </c>
      <c r="L52" s="909">
        <v>0</v>
      </c>
      <c r="M52" s="918">
        <v>0</v>
      </c>
      <c r="N52" s="909">
        <v>0</v>
      </c>
      <c r="O52" s="918">
        <v>0</v>
      </c>
      <c r="P52" s="909">
        <v>0</v>
      </c>
      <c r="Q52" s="918">
        <v>0</v>
      </c>
      <c r="R52" s="909">
        <v>0</v>
      </c>
      <c r="S52" s="276">
        <v>0</v>
      </c>
      <c r="T52" s="854">
        <v>0</v>
      </c>
      <c r="U52" s="276">
        <v>0</v>
      </c>
      <c r="V52" s="854">
        <v>0</v>
      </c>
      <c r="W52" s="816" t="s">
        <v>6499</v>
      </c>
      <c r="X52" s="276">
        <v>0</v>
      </c>
      <c r="Y52" s="854">
        <v>0</v>
      </c>
      <c r="Z52" s="276">
        <v>0</v>
      </c>
      <c r="AA52" s="854">
        <v>0</v>
      </c>
    </row>
    <row r="53" spans="1:27" ht="15.75">
      <c r="A53" s="15" t="s">
        <v>51</v>
      </c>
      <c r="B53" s="908">
        <v>0</v>
      </c>
      <c r="C53" s="908">
        <v>0</v>
      </c>
      <c r="D53" s="908">
        <v>0</v>
      </c>
      <c r="E53" s="917">
        <v>0</v>
      </c>
      <c r="F53" s="908">
        <v>0</v>
      </c>
      <c r="G53" s="917">
        <v>0</v>
      </c>
      <c r="H53" s="909">
        <v>0</v>
      </c>
      <c r="I53" s="918">
        <v>0</v>
      </c>
      <c r="J53" s="909">
        <v>0</v>
      </c>
      <c r="K53" s="918">
        <v>0</v>
      </c>
      <c r="L53" s="909">
        <v>0</v>
      </c>
      <c r="M53" s="918">
        <v>0</v>
      </c>
      <c r="N53" s="909">
        <v>0</v>
      </c>
      <c r="O53" s="918">
        <v>0</v>
      </c>
      <c r="P53" s="909">
        <v>0</v>
      </c>
      <c r="Q53" s="918">
        <v>0</v>
      </c>
      <c r="R53" s="909">
        <v>0</v>
      </c>
      <c r="S53" s="276">
        <v>0</v>
      </c>
      <c r="T53" s="854">
        <v>0</v>
      </c>
      <c r="U53" s="276">
        <v>0</v>
      </c>
      <c r="V53" s="854">
        <v>0</v>
      </c>
      <c r="W53" s="816" t="s">
        <v>6500</v>
      </c>
      <c r="X53" s="276">
        <v>0</v>
      </c>
      <c r="Y53" s="854">
        <v>0</v>
      </c>
      <c r="Z53" s="276">
        <v>0</v>
      </c>
      <c r="AA53" s="854">
        <v>0</v>
      </c>
    </row>
    <row r="54" spans="1:27" ht="15.75">
      <c r="A54" s="15" t="s">
        <v>5210</v>
      </c>
      <c r="B54" s="908">
        <v>0</v>
      </c>
      <c r="C54" s="908">
        <v>0</v>
      </c>
      <c r="D54" s="908">
        <v>0</v>
      </c>
      <c r="E54" s="917">
        <v>0</v>
      </c>
      <c r="F54" s="909">
        <v>0</v>
      </c>
      <c r="G54" s="917">
        <v>0</v>
      </c>
      <c r="H54" s="909">
        <v>0</v>
      </c>
      <c r="I54" s="917">
        <v>0</v>
      </c>
      <c r="J54" s="909">
        <v>0</v>
      </c>
      <c r="K54" s="918">
        <v>0</v>
      </c>
      <c r="L54" s="909">
        <v>0</v>
      </c>
      <c r="M54" s="918">
        <v>0</v>
      </c>
      <c r="N54" s="909">
        <v>0</v>
      </c>
      <c r="O54" s="918">
        <v>0</v>
      </c>
      <c r="P54" s="909">
        <v>0</v>
      </c>
      <c r="Q54" s="918">
        <v>0</v>
      </c>
      <c r="R54" s="909">
        <v>0</v>
      </c>
      <c r="S54" s="276">
        <v>0</v>
      </c>
      <c r="T54" s="854">
        <v>0</v>
      </c>
      <c r="U54" s="276">
        <v>0</v>
      </c>
      <c r="V54" s="854">
        <v>0</v>
      </c>
      <c r="W54" s="816" t="s">
        <v>6501</v>
      </c>
      <c r="X54" s="276">
        <v>0</v>
      </c>
      <c r="Y54" s="854">
        <v>0</v>
      </c>
      <c r="Z54" s="276">
        <v>0</v>
      </c>
      <c r="AA54" s="854">
        <v>0</v>
      </c>
    </row>
    <row r="55" spans="1:27" ht="15">
      <c r="A55" s="15" t="s">
        <v>5211</v>
      </c>
      <c r="B55" s="908">
        <v>0</v>
      </c>
      <c r="C55" s="908">
        <v>0</v>
      </c>
      <c r="D55" s="908">
        <v>0</v>
      </c>
      <c r="E55" s="917">
        <v>0</v>
      </c>
      <c r="F55" s="909">
        <v>0</v>
      </c>
      <c r="G55" s="917">
        <v>0</v>
      </c>
      <c r="H55" s="909">
        <v>0</v>
      </c>
      <c r="I55" s="917">
        <v>0</v>
      </c>
      <c r="J55" s="909">
        <v>0</v>
      </c>
      <c r="K55" s="918">
        <v>0</v>
      </c>
      <c r="L55" s="909">
        <v>0</v>
      </c>
      <c r="M55" s="918">
        <v>0</v>
      </c>
      <c r="N55" s="909">
        <v>0</v>
      </c>
      <c r="O55" s="918">
        <v>0</v>
      </c>
      <c r="P55" s="909">
        <v>0</v>
      </c>
      <c r="Q55" s="918">
        <v>0</v>
      </c>
      <c r="R55" s="909">
        <v>0</v>
      </c>
      <c r="S55" s="276">
        <v>0</v>
      </c>
      <c r="T55" s="854">
        <v>0</v>
      </c>
      <c r="U55" s="276">
        <v>0</v>
      </c>
      <c r="V55" s="854">
        <v>0</v>
      </c>
      <c r="W55" s="818"/>
      <c r="X55" s="276"/>
      <c r="Y55" s="854"/>
      <c r="Z55" s="276"/>
      <c r="AA55" s="854"/>
    </row>
    <row r="56" spans="1:27" ht="15">
      <c r="A56" s="15" t="s">
        <v>49</v>
      </c>
      <c r="B56" s="908">
        <v>0</v>
      </c>
      <c r="C56" s="908">
        <v>0</v>
      </c>
      <c r="D56" s="908">
        <v>0</v>
      </c>
      <c r="E56" s="917">
        <v>0</v>
      </c>
      <c r="F56" s="908">
        <v>0</v>
      </c>
      <c r="G56" s="917">
        <v>0</v>
      </c>
      <c r="H56" s="909">
        <v>0</v>
      </c>
      <c r="I56" s="918">
        <v>0</v>
      </c>
      <c r="J56" s="909">
        <v>0</v>
      </c>
      <c r="K56" s="918">
        <v>0</v>
      </c>
      <c r="L56" s="909">
        <v>0</v>
      </c>
      <c r="M56" s="918">
        <v>0</v>
      </c>
      <c r="N56" s="909">
        <v>0</v>
      </c>
      <c r="O56" s="918">
        <v>0</v>
      </c>
      <c r="P56" s="909">
        <v>0</v>
      </c>
      <c r="Q56" s="918">
        <v>0</v>
      </c>
      <c r="R56" s="909">
        <v>0</v>
      </c>
      <c r="S56" s="276">
        <v>0</v>
      </c>
      <c r="T56" s="854">
        <v>0</v>
      </c>
      <c r="U56" s="276">
        <v>0</v>
      </c>
      <c r="V56" s="854">
        <v>0</v>
      </c>
      <c r="W56" s="818"/>
      <c r="X56" s="276"/>
      <c r="Y56" s="854"/>
      <c r="Z56" s="276"/>
      <c r="AA56" s="854"/>
    </row>
    <row r="57" spans="1:27" ht="15.75">
      <c r="A57" s="15" t="s">
        <v>479</v>
      </c>
      <c r="B57" s="908">
        <v>0</v>
      </c>
      <c r="C57" s="908">
        <v>0</v>
      </c>
      <c r="D57" s="908">
        <v>0</v>
      </c>
      <c r="E57" s="917">
        <v>0</v>
      </c>
      <c r="F57" s="908">
        <v>0</v>
      </c>
      <c r="G57" s="917">
        <v>0</v>
      </c>
      <c r="H57" s="909">
        <v>0</v>
      </c>
      <c r="I57" s="918">
        <v>0</v>
      </c>
      <c r="J57" s="909">
        <v>0</v>
      </c>
      <c r="K57" s="918">
        <v>0</v>
      </c>
      <c r="L57" s="909">
        <v>0</v>
      </c>
      <c r="M57" s="918">
        <v>0</v>
      </c>
      <c r="N57" s="909">
        <v>0</v>
      </c>
      <c r="O57" s="918">
        <v>0</v>
      </c>
      <c r="P57" s="909">
        <v>0</v>
      </c>
      <c r="Q57" s="918">
        <v>0</v>
      </c>
      <c r="R57" s="909">
        <v>0</v>
      </c>
      <c r="S57" s="276">
        <v>0</v>
      </c>
      <c r="T57" s="854">
        <v>0</v>
      </c>
      <c r="U57" s="276">
        <v>0</v>
      </c>
      <c r="V57" s="854">
        <v>0</v>
      </c>
      <c r="W57" s="816" t="s">
        <v>479</v>
      </c>
      <c r="X57" s="276">
        <f>SUM(X49:X54)</f>
        <v>0</v>
      </c>
      <c r="Y57" s="854">
        <f>SUM(Y49:Y54)</f>
        <v>0</v>
      </c>
      <c r="Z57" s="276"/>
      <c r="AA57" s="854"/>
    </row>
    <row r="58" spans="1:27" ht="15">
      <c r="A58" s="903"/>
      <c r="B58" s="910"/>
      <c r="C58" s="887"/>
      <c r="D58" s="887"/>
      <c r="E58" s="887"/>
      <c r="F58" s="887"/>
      <c r="G58" s="887"/>
      <c r="H58" s="904"/>
      <c r="I58" s="904"/>
      <c r="J58" s="904"/>
      <c r="K58" s="904"/>
      <c r="L58" s="893"/>
      <c r="M58" s="893"/>
      <c r="N58" s="893"/>
      <c r="O58" s="893"/>
      <c r="P58" s="886"/>
      <c r="Q58" s="886"/>
      <c r="R58" s="886"/>
      <c r="S58" s="277"/>
      <c r="T58" s="243"/>
      <c r="U58" s="543"/>
    </row>
    <row r="59" spans="1:27" ht="15.75">
      <c r="A59" s="3"/>
      <c r="B59" s="1469">
        <v>2010</v>
      </c>
      <c r="C59" s="1469"/>
      <c r="D59" s="1469">
        <v>2011</v>
      </c>
      <c r="E59" s="1469"/>
      <c r="F59" s="1469" t="s">
        <v>1185</v>
      </c>
      <c r="G59" s="1469"/>
      <c r="H59" s="1460">
        <v>2012</v>
      </c>
      <c r="I59" s="1460"/>
      <c r="J59" s="1460" t="s">
        <v>2325</v>
      </c>
      <c r="K59" s="1460"/>
      <c r="L59" s="1460" t="s">
        <v>2913</v>
      </c>
      <c r="M59" s="1460"/>
      <c r="N59" s="1460" t="s">
        <v>3553</v>
      </c>
      <c r="O59" s="1460"/>
      <c r="P59" s="1460" t="s">
        <v>4165</v>
      </c>
      <c r="Q59" s="1460"/>
      <c r="R59" s="1460" t="s">
        <v>4674</v>
      </c>
      <c r="S59" s="1460"/>
      <c r="T59" s="1460" t="s">
        <v>4675</v>
      </c>
      <c r="U59" s="1460"/>
      <c r="V59" s="1465" t="s">
        <v>5846</v>
      </c>
      <c r="W59" s="1463"/>
      <c r="X59" s="1465" t="s">
        <v>6494</v>
      </c>
      <c r="Y59" s="1463"/>
      <c r="Z59" s="1466" t="s">
        <v>6914</v>
      </c>
      <c r="AA59" s="1467"/>
    </row>
    <row r="60" spans="1:27" ht="15.75">
      <c r="A60" s="3" t="s">
        <v>2326</v>
      </c>
      <c r="B60" s="774" t="s">
        <v>95</v>
      </c>
      <c r="C60" s="774" t="s">
        <v>96</v>
      </c>
      <c r="D60" s="774" t="s">
        <v>95</v>
      </c>
      <c r="E60" s="774" t="s">
        <v>96</v>
      </c>
      <c r="F60" s="774" t="s">
        <v>95</v>
      </c>
      <c r="G60" s="774" t="s">
        <v>96</v>
      </c>
      <c r="H60" s="770" t="s">
        <v>95</v>
      </c>
      <c r="I60" s="770" t="s">
        <v>96</v>
      </c>
      <c r="J60" s="770" t="s">
        <v>95</v>
      </c>
      <c r="K60" s="770" t="s">
        <v>96</v>
      </c>
      <c r="L60" s="770" t="s">
        <v>95</v>
      </c>
      <c r="M60" s="770" t="s">
        <v>96</v>
      </c>
      <c r="N60" s="770" t="s">
        <v>95</v>
      </c>
      <c r="O60" s="770" t="s">
        <v>96</v>
      </c>
      <c r="P60" s="770" t="s">
        <v>95</v>
      </c>
      <c r="Q60" s="770" t="s">
        <v>96</v>
      </c>
      <c r="R60" s="770" t="s">
        <v>95</v>
      </c>
      <c r="S60" s="770" t="s">
        <v>96</v>
      </c>
      <c r="T60" s="770" t="s">
        <v>95</v>
      </c>
      <c r="U60" s="770" t="s">
        <v>96</v>
      </c>
      <c r="V60" s="821" t="s">
        <v>95</v>
      </c>
      <c r="W60" s="820" t="s">
        <v>96</v>
      </c>
      <c r="X60" s="821" t="s">
        <v>95</v>
      </c>
      <c r="Y60" s="820" t="s">
        <v>96</v>
      </c>
      <c r="Z60" s="855" t="s">
        <v>95</v>
      </c>
      <c r="AA60" s="856" t="s">
        <v>96</v>
      </c>
    </row>
    <row r="61" spans="1:27" ht="15">
      <c r="A61" s="7" t="s">
        <v>2922</v>
      </c>
      <c r="B61" s="183">
        <v>0</v>
      </c>
      <c r="C61" s="867">
        <v>0</v>
      </c>
      <c r="D61" s="183">
        <v>0</v>
      </c>
      <c r="E61" s="867">
        <v>0</v>
      </c>
      <c r="F61" s="183">
        <v>0</v>
      </c>
      <c r="G61" s="867">
        <v>0</v>
      </c>
      <c r="H61" s="183">
        <v>0</v>
      </c>
      <c r="I61" s="867">
        <v>0</v>
      </c>
      <c r="J61" s="183">
        <v>0</v>
      </c>
      <c r="K61" s="867">
        <v>0</v>
      </c>
      <c r="L61" s="183" t="s">
        <v>847</v>
      </c>
      <c r="M61" s="867" t="s">
        <v>973</v>
      </c>
      <c r="N61" s="183" t="s">
        <v>3304</v>
      </c>
      <c r="O61" s="867" t="s">
        <v>973</v>
      </c>
      <c r="P61" s="183" t="s">
        <v>847</v>
      </c>
      <c r="Q61" s="867" t="s">
        <v>973</v>
      </c>
      <c r="R61" s="183" t="s">
        <v>168</v>
      </c>
      <c r="S61" s="867" t="s">
        <v>322</v>
      </c>
      <c r="T61" s="860" t="s">
        <v>847</v>
      </c>
      <c r="U61" s="861" t="s">
        <v>973</v>
      </c>
      <c r="V61" s="860" t="s">
        <v>2083</v>
      </c>
      <c r="W61" s="861" t="s">
        <v>3306</v>
      </c>
      <c r="X61" s="860" t="s">
        <v>847</v>
      </c>
      <c r="Y61" s="861" t="s">
        <v>973</v>
      </c>
      <c r="Z61" s="860" t="s">
        <v>168</v>
      </c>
      <c r="AA61" s="861" t="s">
        <v>322</v>
      </c>
    </row>
    <row r="62" spans="1:27" ht="15">
      <c r="A62" s="7" t="s">
        <v>2923</v>
      </c>
      <c r="B62" s="183">
        <v>0</v>
      </c>
      <c r="C62" s="867">
        <v>0</v>
      </c>
      <c r="D62" s="183">
        <v>0</v>
      </c>
      <c r="E62" s="867">
        <v>0</v>
      </c>
      <c r="F62" s="183">
        <v>0</v>
      </c>
      <c r="G62" s="867">
        <v>0</v>
      </c>
      <c r="H62" s="183">
        <v>0</v>
      </c>
      <c r="I62" s="867">
        <v>0</v>
      </c>
      <c r="J62" s="183">
        <v>0</v>
      </c>
      <c r="K62" s="867">
        <v>0</v>
      </c>
      <c r="L62" s="183" t="s">
        <v>3304</v>
      </c>
      <c r="M62" s="867" t="s">
        <v>318</v>
      </c>
      <c r="N62" s="183" t="s">
        <v>847</v>
      </c>
      <c r="O62" s="867" t="s">
        <v>318</v>
      </c>
      <c r="P62" s="183" t="s">
        <v>3304</v>
      </c>
      <c r="Q62" s="867" t="s">
        <v>318</v>
      </c>
      <c r="R62" s="183" t="s">
        <v>847</v>
      </c>
      <c r="S62" s="867" t="s">
        <v>973</v>
      </c>
      <c r="T62" s="860" t="s">
        <v>2083</v>
      </c>
      <c r="U62" s="861" t="s">
        <v>3306</v>
      </c>
      <c r="V62" s="860" t="s">
        <v>847</v>
      </c>
      <c r="W62" s="861" t="s">
        <v>973</v>
      </c>
      <c r="X62" s="860" t="s">
        <v>2083</v>
      </c>
      <c r="Y62" s="861" t="s">
        <v>3306</v>
      </c>
      <c r="Z62" s="860" t="s">
        <v>847</v>
      </c>
      <c r="AA62" s="861" t="s">
        <v>973</v>
      </c>
    </row>
    <row r="63" spans="1:27" ht="15">
      <c r="A63" s="7" t="s">
        <v>2924</v>
      </c>
      <c r="B63" s="183">
        <v>0</v>
      </c>
      <c r="C63" s="867">
        <v>0</v>
      </c>
      <c r="D63" s="183">
        <v>0</v>
      </c>
      <c r="E63" s="867">
        <v>0</v>
      </c>
      <c r="F63" s="183">
        <v>0</v>
      </c>
      <c r="G63" s="867">
        <v>0</v>
      </c>
      <c r="H63" s="183">
        <v>0</v>
      </c>
      <c r="I63" s="867">
        <v>0</v>
      </c>
      <c r="J63" s="183">
        <v>0</v>
      </c>
      <c r="K63" s="867">
        <v>0</v>
      </c>
      <c r="L63" s="183" t="s">
        <v>168</v>
      </c>
      <c r="M63" s="867" t="s">
        <v>322</v>
      </c>
      <c r="N63" s="183" t="s">
        <v>2083</v>
      </c>
      <c r="O63" s="867" t="s">
        <v>3739</v>
      </c>
      <c r="P63" s="183" t="s">
        <v>2083</v>
      </c>
      <c r="Q63" s="867" t="s">
        <v>3306</v>
      </c>
      <c r="R63" s="183" t="s">
        <v>3304</v>
      </c>
      <c r="S63" s="867" t="s">
        <v>318</v>
      </c>
      <c r="T63" s="860" t="s">
        <v>168</v>
      </c>
      <c r="U63" s="861" t="s">
        <v>322</v>
      </c>
      <c r="V63" s="860" t="s">
        <v>860</v>
      </c>
      <c r="W63" s="861" t="s">
        <v>322</v>
      </c>
      <c r="X63" s="860" t="s">
        <v>3305</v>
      </c>
      <c r="Y63" s="861" t="s">
        <v>3306</v>
      </c>
      <c r="Z63" s="860" t="s">
        <v>971</v>
      </c>
      <c r="AA63" s="861" t="s">
        <v>322</v>
      </c>
    </row>
    <row r="64" spans="1:27" ht="15">
      <c r="A64" s="7" t="s">
        <v>2925</v>
      </c>
      <c r="B64" s="183">
        <v>0</v>
      </c>
      <c r="C64" s="867">
        <v>0</v>
      </c>
      <c r="D64" s="183">
        <v>0</v>
      </c>
      <c r="E64" s="867">
        <v>0</v>
      </c>
      <c r="F64" s="183">
        <v>0</v>
      </c>
      <c r="G64" s="867">
        <v>0</v>
      </c>
      <c r="H64" s="183">
        <v>0</v>
      </c>
      <c r="I64" s="867">
        <v>0</v>
      </c>
      <c r="J64" s="183">
        <v>0</v>
      </c>
      <c r="K64" s="867">
        <v>0</v>
      </c>
      <c r="L64" s="183" t="s">
        <v>3305</v>
      </c>
      <c r="M64" s="867" t="s">
        <v>3306</v>
      </c>
      <c r="N64" s="183" t="s">
        <v>168</v>
      </c>
      <c r="O64" s="867" t="s">
        <v>322</v>
      </c>
      <c r="P64" s="183" t="s">
        <v>168</v>
      </c>
      <c r="Q64" s="867" t="s">
        <v>322</v>
      </c>
      <c r="R64" s="183" t="s">
        <v>2083</v>
      </c>
      <c r="S64" s="867" t="s">
        <v>3306</v>
      </c>
      <c r="T64" s="860" t="s">
        <v>3304</v>
      </c>
      <c r="U64" s="861" t="s">
        <v>318</v>
      </c>
      <c r="V64" s="860" t="s">
        <v>3305</v>
      </c>
      <c r="W64" s="861" t="s">
        <v>3306</v>
      </c>
      <c r="X64" s="860" t="s">
        <v>860</v>
      </c>
      <c r="Y64" s="861" t="s">
        <v>322</v>
      </c>
      <c r="Z64" s="860" t="s">
        <v>2083</v>
      </c>
      <c r="AA64" s="861" t="s">
        <v>3306</v>
      </c>
    </row>
    <row r="65" spans="1:27" ht="15">
      <c r="A65" s="7" t="s">
        <v>2926</v>
      </c>
      <c r="B65" s="183">
        <v>0</v>
      </c>
      <c r="C65" s="867">
        <v>0</v>
      </c>
      <c r="D65" s="183">
        <v>0</v>
      </c>
      <c r="E65" s="867">
        <v>0</v>
      </c>
      <c r="F65" s="183">
        <v>0</v>
      </c>
      <c r="G65" s="867">
        <v>0</v>
      </c>
      <c r="H65" s="183">
        <v>0</v>
      </c>
      <c r="I65" s="867">
        <v>0</v>
      </c>
      <c r="J65" s="183">
        <v>0</v>
      </c>
      <c r="K65" s="867">
        <v>0</v>
      </c>
      <c r="L65" s="183" t="s">
        <v>3307</v>
      </c>
      <c r="M65" s="867" t="s">
        <v>3306</v>
      </c>
      <c r="N65" s="183" t="s">
        <v>1191</v>
      </c>
      <c r="O65" s="867" t="s">
        <v>322</v>
      </c>
      <c r="P65" s="183" t="s">
        <v>1191</v>
      </c>
      <c r="Q65" s="867" t="s">
        <v>322</v>
      </c>
      <c r="R65" s="183" t="s">
        <v>860</v>
      </c>
      <c r="S65" s="867" t="s">
        <v>5237</v>
      </c>
      <c r="T65" s="860" t="s">
        <v>499</v>
      </c>
      <c r="U65" s="861" t="s">
        <v>322</v>
      </c>
      <c r="V65" s="860" t="s">
        <v>971</v>
      </c>
      <c r="W65" s="861" t="s">
        <v>322</v>
      </c>
      <c r="X65" s="860" t="s">
        <v>168</v>
      </c>
      <c r="Y65" s="861" t="s">
        <v>322</v>
      </c>
      <c r="Z65" s="860" t="s">
        <v>777</v>
      </c>
      <c r="AA65" s="861" t="s">
        <v>536</v>
      </c>
    </row>
    <row r="66" spans="1:27" ht="15">
      <c r="A66" s="7" t="s">
        <v>2927</v>
      </c>
      <c r="B66" s="183">
        <v>0</v>
      </c>
      <c r="C66" s="867">
        <v>0</v>
      </c>
      <c r="D66" s="183">
        <v>0</v>
      </c>
      <c r="E66" s="867">
        <v>0</v>
      </c>
      <c r="F66" s="183">
        <v>0</v>
      </c>
      <c r="G66" s="867">
        <v>0</v>
      </c>
      <c r="H66" s="183">
        <v>0</v>
      </c>
      <c r="I66" s="867">
        <v>0</v>
      </c>
      <c r="J66" s="183">
        <v>0</v>
      </c>
      <c r="K66" s="867">
        <v>0</v>
      </c>
      <c r="L66" s="183" t="s">
        <v>2083</v>
      </c>
      <c r="M66" s="867" t="s">
        <v>3306</v>
      </c>
      <c r="N66" s="183" t="s">
        <v>971</v>
      </c>
      <c r="O66" s="867" t="s">
        <v>322</v>
      </c>
      <c r="P66" s="183" t="s">
        <v>3305</v>
      </c>
      <c r="Q66" s="867" t="s">
        <v>3306</v>
      </c>
      <c r="R66" s="183" t="s">
        <v>630</v>
      </c>
      <c r="S66" s="867" t="s">
        <v>322</v>
      </c>
      <c r="T66" s="860" t="s">
        <v>4785</v>
      </c>
      <c r="U66" s="861" t="s">
        <v>3306</v>
      </c>
      <c r="V66" s="860" t="s">
        <v>168</v>
      </c>
      <c r="W66" s="861" t="s">
        <v>322</v>
      </c>
      <c r="X66" s="860" t="s">
        <v>3304</v>
      </c>
      <c r="Y66" s="861" t="s">
        <v>318</v>
      </c>
      <c r="Z66" s="860" t="s">
        <v>174</v>
      </c>
      <c r="AA66" s="861" t="s">
        <v>322</v>
      </c>
    </row>
    <row r="67" spans="1:27" ht="15">
      <c r="A67" s="7" t="s">
        <v>2928</v>
      </c>
      <c r="B67" s="183">
        <v>0</v>
      </c>
      <c r="C67" s="867">
        <v>0</v>
      </c>
      <c r="D67" s="183">
        <v>0</v>
      </c>
      <c r="E67" s="867">
        <v>0</v>
      </c>
      <c r="F67" s="183">
        <v>0</v>
      </c>
      <c r="G67" s="867">
        <v>0</v>
      </c>
      <c r="H67" s="183">
        <v>0</v>
      </c>
      <c r="I67" s="867">
        <v>0</v>
      </c>
      <c r="J67" s="183">
        <v>0</v>
      </c>
      <c r="K67" s="867">
        <v>0</v>
      </c>
      <c r="L67" s="183" t="s">
        <v>3308</v>
      </c>
      <c r="M67" s="867" t="s">
        <v>3306</v>
      </c>
      <c r="N67" s="183" t="s">
        <v>630</v>
      </c>
      <c r="O67" s="867" t="s">
        <v>322</v>
      </c>
      <c r="P67" s="183" t="s">
        <v>1870</v>
      </c>
      <c r="Q67" s="867" t="s">
        <v>318</v>
      </c>
      <c r="R67" s="183" t="s">
        <v>4786</v>
      </c>
      <c r="S67" s="867" t="s">
        <v>973</v>
      </c>
      <c r="T67" s="860" t="s">
        <v>3305</v>
      </c>
      <c r="U67" s="861" t="s">
        <v>3306</v>
      </c>
      <c r="V67" s="860" t="s">
        <v>3304</v>
      </c>
      <c r="W67" s="861" t="s">
        <v>318</v>
      </c>
      <c r="X67" s="860" t="s">
        <v>971</v>
      </c>
      <c r="Y67" s="861" t="s">
        <v>322</v>
      </c>
      <c r="Z67" s="860" t="s">
        <v>1870</v>
      </c>
      <c r="AA67" s="861" t="s">
        <v>6509</v>
      </c>
    </row>
    <row r="68" spans="1:27" ht="15">
      <c r="A68" s="7" t="s">
        <v>2929</v>
      </c>
      <c r="B68" s="183">
        <v>0</v>
      </c>
      <c r="C68" s="867">
        <v>0</v>
      </c>
      <c r="D68" s="183">
        <v>0</v>
      </c>
      <c r="E68" s="867">
        <v>0</v>
      </c>
      <c r="F68" s="183">
        <v>0</v>
      </c>
      <c r="G68" s="867">
        <v>0</v>
      </c>
      <c r="H68" s="183">
        <v>0</v>
      </c>
      <c r="I68" s="867">
        <v>0</v>
      </c>
      <c r="J68" s="183">
        <v>0</v>
      </c>
      <c r="K68" s="867">
        <v>0</v>
      </c>
      <c r="L68" s="183" t="s">
        <v>382</v>
      </c>
      <c r="M68" s="867" t="s">
        <v>3306</v>
      </c>
      <c r="N68" s="183" t="s">
        <v>1870</v>
      </c>
      <c r="O68" s="867" t="s">
        <v>318</v>
      </c>
      <c r="P68" s="183" t="s">
        <v>4372</v>
      </c>
      <c r="Q68" s="867" t="s">
        <v>322</v>
      </c>
      <c r="R68" s="183" t="s">
        <v>4785</v>
      </c>
      <c r="S68" s="867" t="s">
        <v>3306</v>
      </c>
      <c r="T68" s="860" t="s">
        <v>808</v>
      </c>
      <c r="U68" s="861" t="s">
        <v>318</v>
      </c>
      <c r="V68" s="860" t="s">
        <v>972</v>
      </c>
      <c r="W68" s="861" t="s">
        <v>973</v>
      </c>
      <c r="X68" s="860" t="s">
        <v>1870</v>
      </c>
      <c r="Y68" s="861" t="s">
        <v>6509</v>
      </c>
      <c r="Z68" s="860" t="s">
        <v>3305</v>
      </c>
      <c r="AA68" s="861" t="s">
        <v>3306</v>
      </c>
    </row>
    <row r="69" spans="1:27" ht="15">
      <c r="A69" s="7" t="s">
        <v>2930</v>
      </c>
      <c r="B69" s="183">
        <v>0</v>
      </c>
      <c r="C69" s="867">
        <v>0</v>
      </c>
      <c r="D69" s="183">
        <v>0</v>
      </c>
      <c r="E69" s="867">
        <v>0</v>
      </c>
      <c r="F69" s="183">
        <v>0</v>
      </c>
      <c r="G69" s="867">
        <v>0</v>
      </c>
      <c r="H69" s="183">
        <v>0</v>
      </c>
      <c r="I69" s="867">
        <v>0</v>
      </c>
      <c r="J69" s="183">
        <v>0</v>
      </c>
      <c r="K69" s="867">
        <v>0</v>
      </c>
      <c r="L69" s="183" t="s">
        <v>630</v>
      </c>
      <c r="M69" s="867" t="s">
        <v>322</v>
      </c>
      <c r="N69" s="183" t="s">
        <v>3305</v>
      </c>
      <c r="O69" s="867" t="s">
        <v>3306</v>
      </c>
      <c r="P69" s="183" t="s">
        <v>805</v>
      </c>
      <c r="Q69" s="867" t="s">
        <v>322</v>
      </c>
      <c r="R69" s="183" t="s">
        <v>5238</v>
      </c>
      <c r="S69" s="867" t="s">
        <v>2091</v>
      </c>
      <c r="T69" s="860" t="s">
        <v>630</v>
      </c>
      <c r="U69" s="861" t="s">
        <v>322</v>
      </c>
      <c r="V69" s="860" t="s">
        <v>6044</v>
      </c>
      <c r="W69" s="861" t="s">
        <v>322</v>
      </c>
      <c r="X69" s="860" t="s">
        <v>972</v>
      </c>
      <c r="Y69" s="861" t="s">
        <v>973</v>
      </c>
      <c r="Z69" s="860" t="s">
        <v>7015</v>
      </c>
      <c r="AA69" s="861" t="s">
        <v>322</v>
      </c>
    </row>
    <row r="70" spans="1:27" ht="30">
      <c r="A70" s="7" t="s">
        <v>2931</v>
      </c>
      <c r="B70" s="183">
        <v>0</v>
      </c>
      <c r="C70" s="867">
        <v>0</v>
      </c>
      <c r="D70" s="183">
        <v>0</v>
      </c>
      <c r="E70" s="867">
        <v>0</v>
      </c>
      <c r="F70" s="183">
        <v>0</v>
      </c>
      <c r="G70" s="867">
        <v>0</v>
      </c>
      <c r="H70" s="183">
        <v>0</v>
      </c>
      <c r="I70" s="867">
        <v>0</v>
      </c>
      <c r="J70" s="183">
        <v>0</v>
      </c>
      <c r="K70" s="867">
        <v>0</v>
      </c>
      <c r="L70" s="183" t="s">
        <v>3309</v>
      </c>
      <c r="M70" s="867" t="s">
        <v>3310</v>
      </c>
      <c r="N70" s="183" t="s">
        <v>3808</v>
      </c>
      <c r="O70" s="867" t="s">
        <v>318</v>
      </c>
      <c r="P70" s="183" t="s">
        <v>630</v>
      </c>
      <c r="Q70" s="867" t="s">
        <v>322</v>
      </c>
      <c r="R70" s="183" t="s">
        <v>5239</v>
      </c>
      <c r="S70" s="867" t="s">
        <v>5237</v>
      </c>
      <c r="T70" s="860" t="s">
        <v>4786</v>
      </c>
      <c r="U70" s="861" t="s">
        <v>973</v>
      </c>
      <c r="V70" s="860" t="s">
        <v>630</v>
      </c>
      <c r="W70" s="861" t="s">
        <v>322</v>
      </c>
      <c r="X70" s="860" t="s">
        <v>6044</v>
      </c>
      <c r="Y70" s="861" t="s">
        <v>322</v>
      </c>
      <c r="Z70" s="860" t="s">
        <v>7016</v>
      </c>
      <c r="AA70" s="861" t="s">
        <v>7017</v>
      </c>
    </row>
    <row r="71" spans="1:27" ht="15">
      <c r="A71" s="903"/>
      <c r="B71" s="910"/>
      <c r="C71" s="887"/>
      <c r="D71" s="887"/>
      <c r="E71" s="887"/>
      <c r="F71" s="887"/>
      <c r="G71" s="887"/>
      <c r="H71" s="904"/>
      <c r="I71" s="904"/>
      <c r="J71" s="904"/>
      <c r="K71" s="904"/>
      <c r="L71" s="914"/>
      <c r="M71" s="914"/>
      <c r="N71" s="893"/>
      <c r="O71" s="893"/>
      <c r="P71" s="893"/>
      <c r="Q71" s="893"/>
      <c r="R71" s="893"/>
      <c r="S71" s="893"/>
      <c r="T71" s="543"/>
      <c r="U71" s="543"/>
    </row>
    <row r="72" spans="1:27" ht="15.75">
      <c r="A72" s="3"/>
      <c r="B72" s="1469">
        <v>2010</v>
      </c>
      <c r="C72" s="1469"/>
      <c r="D72" s="1469">
        <v>2011</v>
      </c>
      <c r="E72" s="1469"/>
      <c r="F72" s="1469" t="s">
        <v>1185</v>
      </c>
      <c r="G72" s="1469"/>
      <c r="H72" s="1460">
        <v>2012</v>
      </c>
      <c r="I72" s="1460"/>
      <c r="J72" s="1460" t="s">
        <v>2325</v>
      </c>
      <c r="K72" s="1460"/>
      <c r="L72" s="1460" t="s">
        <v>2913</v>
      </c>
      <c r="M72" s="1460"/>
      <c r="N72" s="1460" t="s">
        <v>3553</v>
      </c>
      <c r="O72" s="1460"/>
      <c r="P72" s="1460" t="s">
        <v>4165</v>
      </c>
      <c r="Q72" s="1460"/>
      <c r="R72" s="1460" t="s">
        <v>4674</v>
      </c>
      <c r="S72" s="1460"/>
      <c r="T72" s="1460" t="s">
        <v>4675</v>
      </c>
      <c r="U72" s="1460"/>
      <c r="V72" s="1465" t="s">
        <v>5846</v>
      </c>
      <c r="W72" s="1463"/>
      <c r="X72" s="1465" t="s">
        <v>6494</v>
      </c>
      <c r="Y72" s="1463"/>
      <c r="Z72" s="1466" t="s">
        <v>6914</v>
      </c>
      <c r="AA72" s="1467"/>
    </row>
    <row r="73" spans="1:27" ht="15.75">
      <c r="A73" s="3" t="s">
        <v>68</v>
      </c>
      <c r="B73" s="774" t="s">
        <v>95</v>
      </c>
      <c r="C73" s="774" t="s">
        <v>96</v>
      </c>
      <c r="D73" s="774" t="s">
        <v>95</v>
      </c>
      <c r="E73" s="774" t="s">
        <v>96</v>
      </c>
      <c r="F73" s="774" t="s">
        <v>95</v>
      </c>
      <c r="G73" s="774" t="s">
        <v>96</v>
      </c>
      <c r="H73" s="770" t="s">
        <v>95</v>
      </c>
      <c r="I73" s="770" t="s">
        <v>96</v>
      </c>
      <c r="J73" s="770" t="s">
        <v>95</v>
      </c>
      <c r="K73" s="770" t="s">
        <v>96</v>
      </c>
      <c r="L73" s="770" t="s">
        <v>95</v>
      </c>
      <c r="M73" s="770" t="s">
        <v>96</v>
      </c>
      <c r="N73" s="770" t="s">
        <v>95</v>
      </c>
      <c r="O73" s="770" t="s">
        <v>96</v>
      </c>
      <c r="P73" s="770" t="s">
        <v>95</v>
      </c>
      <c r="Q73" s="770" t="s">
        <v>96</v>
      </c>
      <c r="R73" s="770" t="s">
        <v>95</v>
      </c>
      <c r="S73" s="770" t="s">
        <v>96</v>
      </c>
      <c r="T73" s="770" t="s">
        <v>95</v>
      </c>
      <c r="U73" s="770" t="s">
        <v>96</v>
      </c>
      <c r="V73" s="821" t="s">
        <v>95</v>
      </c>
      <c r="W73" s="820" t="s">
        <v>96</v>
      </c>
      <c r="X73" s="821" t="s">
        <v>95</v>
      </c>
      <c r="Y73" s="820" t="s">
        <v>96</v>
      </c>
      <c r="Z73" s="855" t="s">
        <v>95</v>
      </c>
      <c r="AA73" s="856" t="s">
        <v>96</v>
      </c>
    </row>
    <row r="74" spans="1:27" ht="30">
      <c r="A74" s="7" t="s">
        <v>2922</v>
      </c>
      <c r="B74" s="183" t="s">
        <v>120</v>
      </c>
      <c r="C74" s="867" t="s">
        <v>355</v>
      </c>
      <c r="D74" s="183" t="s">
        <v>971</v>
      </c>
      <c r="E74" s="867" t="s">
        <v>322</v>
      </c>
      <c r="F74" s="183" t="s">
        <v>168</v>
      </c>
      <c r="G74" s="867" t="s">
        <v>322</v>
      </c>
      <c r="H74" s="183" t="s">
        <v>1720</v>
      </c>
      <c r="I74" s="867" t="s">
        <v>322</v>
      </c>
      <c r="J74" s="183" t="s">
        <v>2561</v>
      </c>
      <c r="K74" s="867" t="s">
        <v>320</v>
      </c>
      <c r="L74" s="183" t="s">
        <v>847</v>
      </c>
      <c r="M74" s="867" t="s">
        <v>973</v>
      </c>
      <c r="N74" s="183" t="s">
        <v>1722</v>
      </c>
      <c r="O74" s="867" t="s">
        <v>3306</v>
      </c>
      <c r="P74" s="183" t="s">
        <v>847</v>
      </c>
      <c r="Q74" s="867" t="s">
        <v>973</v>
      </c>
      <c r="R74" s="183" t="s">
        <v>847</v>
      </c>
      <c r="S74" s="867" t="s">
        <v>973</v>
      </c>
      <c r="T74" s="860" t="s">
        <v>847</v>
      </c>
      <c r="U74" s="861" t="s">
        <v>973</v>
      </c>
      <c r="V74" s="860" t="s">
        <v>1722</v>
      </c>
      <c r="W74" s="861" t="s">
        <v>3306</v>
      </c>
      <c r="X74" s="860" t="s">
        <v>847</v>
      </c>
      <c r="Y74" s="861" t="s">
        <v>973</v>
      </c>
      <c r="Z74" s="860" t="s">
        <v>847</v>
      </c>
      <c r="AA74" s="861" t="s">
        <v>973</v>
      </c>
    </row>
    <row r="75" spans="1:27" ht="30">
      <c r="A75" s="7" t="s">
        <v>2923</v>
      </c>
      <c r="B75" s="183" t="s">
        <v>624</v>
      </c>
      <c r="C75" s="867" t="s">
        <v>322</v>
      </c>
      <c r="D75" s="183" t="s">
        <v>972</v>
      </c>
      <c r="E75" s="867" t="s">
        <v>973</v>
      </c>
      <c r="F75" s="183" t="s">
        <v>981</v>
      </c>
      <c r="G75" s="867" t="s">
        <v>973</v>
      </c>
      <c r="H75" s="183" t="s">
        <v>1721</v>
      </c>
      <c r="I75" s="867" t="s">
        <v>973</v>
      </c>
      <c r="J75" s="183" t="s">
        <v>1722</v>
      </c>
      <c r="K75" s="867" t="s">
        <v>2562</v>
      </c>
      <c r="L75" s="183" t="s">
        <v>168</v>
      </c>
      <c r="M75" s="867" t="s">
        <v>322</v>
      </c>
      <c r="N75" s="183" t="s">
        <v>1248</v>
      </c>
      <c r="O75" s="867" t="s">
        <v>3739</v>
      </c>
      <c r="P75" s="183" t="s">
        <v>168</v>
      </c>
      <c r="Q75" s="867" t="s">
        <v>322</v>
      </c>
      <c r="R75" s="183" t="s">
        <v>168</v>
      </c>
      <c r="S75" s="867" t="s">
        <v>322</v>
      </c>
      <c r="T75" s="860" t="s">
        <v>168</v>
      </c>
      <c r="U75" s="861" t="s">
        <v>322</v>
      </c>
      <c r="V75" s="860" t="s">
        <v>6045</v>
      </c>
      <c r="W75" s="861" t="s">
        <v>973</v>
      </c>
      <c r="X75" s="860" t="s">
        <v>168</v>
      </c>
      <c r="Y75" s="861" t="s">
        <v>322</v>
      </c>
      <c r="Z75" s="860" t="s">
        <v>168</v>
      </c>
      <c r="AA75" s="861" t="s">
        <v>322</v>
      </c>
    </row>
    <row r="76" spans="1:27" ht="15">
      <c r="A76" s="7" t="s">
        <v>2924</v>
      </c>
      <c r="B76" s="183" t="s">
        <v>625</v>
      </c>
      <c r="C76" s="867" t="s">
        <v>169</v>
      </c>
      <c r="D76" s="183" t="s">
        <v>168</v>
      </c>
      <c r="E76" s="867" t="s">
        <v>322</v>
      </c>
      <c r="F76" s="183" t="s">
        <v>972</v>
      </c>
      <c r="G76" s="867" t="s">
        <v>973</v>
      </c>
      <c r="H76" s="183" t="s">
        <v>1722</v>
      </c>
      <c r="I76" s="867" t="s">
        <v>1723</v>
      </c>
      <c r="J76" s="183" t="s">
        <v>1726</v>
      </c>
      <c r="K76" s="867" t="s">
        <v>322</v>
      </c>
      <c r="L76" s="183" t="s">
        <v>1854</v>
      </c>
      <c r="M76" s="867" t="s">
        <v>305</v>
      </c>
      <c r="N76" s="183" t="s">
        <v>2561</v>
      </c>
      <c r="O76" s="867" t="s">
        <v>320</v>
      </c>
      <c r="P76" s="183" t="s">
        <v>971</v>
      </c>
      <c r="Q76" s="867" t="s">
        <v>322</v>
      </c>
      <c r="R76" s="183" t="s">
        <v>971</v>
      </c>
      <c r="S76" s="867" t="s">
        <v>322</v>
      </c>
      <c r="T76" s="860" t="s">
        <v>2083</v>
      </c>
      <c r="U76" s="861" t="s">
        <v>3306</v>
      </c>
      <c r="V76" s="860" t="s">
        <v>2566</v>
      </c>
      <c r="W76" s="861" t="s">
        <v>3306</v>
      </c>
      <c r="X76" s="860" t="s">
        <v>971</v>
      </c>
      <c r="Y76" s="861" t="s">
        <v>322</v>
      </c>
      <c r="Z76" s="860" t="s">
        <v>971</v>
      </c>
      <c r="AA76" s="861" t="s">
        <v>322</v>
      </c>
    </row>
    <row r="77" spans="1:27" ht="30">
      <c r="A77" s="7" t="s">
        <v>2925</v>
      </c>
      <c r="B77" s="183" t="s">
        <v>626</v>
      </c>
      <c r="C77" s="867" t="s">
        <v>322</v>
      </c>
      <c r="D77" s="183" t="s">
        <v>977</v>
      </c>
      <c r="E77" s="867" t="s">
        <v>322</v>
      </c>
      <c r="F77" s="183" t="s">
        <v>277</v>
      </c>
      <c r="G77" s="867" t="s">
        <v>974</v>
      </c>
      <c r="H77" s="183" t="s">
        <v>1724</v>
      </c>
      <c r="I77" s="867" t="s">
        <v>1725</v>
      </c>
      <c r="J77" s="183" t="s">
        <v>1720</v>
      </c>
      <c r="K77" s="867" t="s">
        <v>322</v>
      </c>
      <c r="L77" s="183" t="s">
        <v>3304</v>
      </c>
      <c r="M77" s="867" t="s">
        <v>318</v>
      </c>
      <c r="N77" s="183" t="s">
        <v>972</v>
      </c>
      <c r="O77" s="867" t="s">
        <v>320</v>
      </c>
      <c r="P77" s="183" t="s">
        <v>972</v>
      </c>
      <c r="Q77" s="867" t="s">
        <v>973</v>
      </c>
      <c r="R77" s="183" t="s">
        <v>2083</v>
      </c>
      <c r="S77" s="867" t="s">
        <v>3306</v>
      </c>
      <c r="T77" s="860" t="s">
        <v>971</v>
      </c>
      <c r="U77" s="861" t="s">
        <v>322</v>
      </c>
      <c r="V77" s="860" t="s">
        <v>1726</v>
      </c>
      <c r="W77" s="861" t="s">
        <v>322</v>
      </c>
      <c r="X77" s="860" t="s">
        <v>2083</v>
      </c>
      <c r="Y77" s="861" t="s">
        <v>3306</v>
      </c>
      <c r="Z77" s="860" t="s">
        <v>2083</v>
      </c>
      <c r="AA77" s="861" t="s">
        <v>3306</v>
      </c>
    </row>
    <row r="78" spans="1:27" ht="30">
      <c r="A78" s="7" t="s">
        <v>2926</v>
      </c>
      <c r="B78" s="183" t="s">
        <v>627</v>
      </c>
      <c r="C78" s="867" t="s">
        <v>634</v>
      </c>
      <c r="D78" s="183" t="s">
        <v>625</v>
      </c>
      <c r="E78" s="867" t="s">
        <v>973</v>
      </c>
      <c r="F78" s="183" t="s">
        <v>219</v>
      </c>
      <c r="G78" s="867" t="s">
        <v>1391</v>
      </c>
      <c r="H78" s="183" t="s">
        <v>1726</v>
      </c>
      <c r="I78" s="867" t="s">
        <v>322</v>
      </c>
      <c r="J78" s="183" t="s">
        <v>1724</v>
      </c>
      <c r="K78" s="867" t="s">
        <v>2563</v>
      </c>
      <c r="L78" s="183" t="s">
        <v>971</v>
      </c>
      <c r="M78" s="867" t="s">
        <v>322</v>
      </c>
      <c r="N78" s="183" t="s">
        <v>751</v>
      </c>
      <c r="O78" s="867" t="s">
        <v>322</v>
      </c>
      <c r="P78" s="183" t="s">
        <v>2083</v>
      </c>
      <c r="Q78" s="867" t="s">
        <v>3306</v>
      </c>
      <c r="R78" s="183" t="s">
        <v>5240</v>
      </c>
      <c r="S78" s="867" t="s">
        <v>5241</v>
      </c>
      <c r="T78" s="860" t="s">
        <v>980</v>
      </c>
      <c r="U78" s="861" t="s">
        <v>147</v>
      </c>
      <c r="V78" s="860" t="s">
        <v>1720</v>
      </c>
      <c r="W78" s="861" t="s">
        <v>322</v>
      </c>
      <c r="X78" s="860" t="s">
        <v>972</v>
      </c>
      <c r="Y78" s="861" t="s">
        <v>973</v>
      </c>
      <c r="Z78" s="860" t="s">
        <v>972</v>
      </c>
      <c r="AA78" s="861" t="s">
        <v>973</v>
      </c>
    </row>
    <row r="79" spans="1:27" ht="30">
      <c r="A79" s="7" t="s">
        <v>2927</v>
      </c>
      <c r="B79" s="183" t="s">
        <v>628</v>
      </c>
      <c r="C79" s="867" t="s">
        <v>635</v>
      </c>
      <c r="D79" s="183" t="s">
        <v>228</v>
      </c>
      <c r="E79" s="867" t="s">
        <v>147</v>
      </c>
      <c r="F79" s="183" t="s">
        <v>770</v>
      </c>
      <c r="G79" s="867" t="s">
        <v>147</v>
      </c>
      <c r="H79" s="183" t="s">
        <v>1727</v>
      </c>
      <c r="I79" s="867" t="s">
        <v>973</v>
      </c>
      <c r="J79" s="183" t="s">
        <v>2564</v>
      </c>
      <c r="K79" s="867" t="s">
        <v>358</v>
      </c>
      <c r="L79" s="183" t="s">
        <v>972</v>
      </c>
      <c r="M79" s="867" t="s">
        <v>973</v>
      </c>
      <c r="N79" s="183" t="s">
        <v>756</v>
      </c>
      <c r="O79" s="867" t="s">
        <v>358</v>
      </c>
      <c r="P79" s="183" t="s">
        <v>1854</v>
      </c>
      <c r="Q79" s="867" t="s">
        <v>305</v>
      </c>
      <c r="R79" s="183" t="s">
        <v>980</v>
      </c>
      <c r="S79" s="867" t="s">
        <v>147</v>
      </c>
      <c r="T79" s="860" t="s">
        <v>972</v>
      </c>
      <c r="U79" s="861" t="s">
        <v>973</v>
      </c>
      <c r="V79" s="860" t="s">
        <v>972</v>
      </c>
      <c r="W79" s="861" t="s">
        <v>973</v>
      </c>
      <c r="X79" s="860" t="s">
        <v>5002</v>
      </c>
      <c r="Y79" s="861" t="s">
        <v>322</v>
      </c>
      <c r="Z79" s="860" t="s">
        <v>7015</v>
      </c>
      <c r="AA79" s="861" t="s">
        <v>322</v>
      </c>
    </row>
    <row r="80" spans="1:27" ht="15">
      <c r="A80" s="7" t="s">
        <v>2928</v>
      </c>
      <c r="B80" s="183" t="s">
        <v>629</v>
      </c>
      <c r="C80" s="867" t="s">
        <v>322</v>
      </c>
      <c r="D80" s="183" t="s">
        <v>4</v>
      </c>
      <c r="E80" s="867" t="s">
        <v>974</v>
      </c>
      <c r="F80" s="183" t="s">
        <v>1392</v>
      </c>
      <c r="G80" s="867" t="s">
        <v>973</v>
      </c>
      <c r="H80" s="183" t="s">
        <v>972</v>
      </c>
      <c r="I80" s="867" t="s">
        <v>973</v>
      </c>
      <c r="J80" s="183" t="s">
        <v>972</v>
      </c>
      <c r="K80" s="867" t="s">
        <v>320</v>
      </c>
      <c r="L80" s="183" t="s">
        <v>980</v>
      </c>
      <c r="M80" s="867" t="s">
        <v>536</v>
      </c>
      <c r="N80" s="183" t="s">
        <v>3809</v>
      </c>
      <c r="O80" s="867" t="s">
        <v>2563</v>
      </c>
      <c r="P80" s="183" t="s">
        <v>980</v>
      </c>
      <c r="Q80" s="867" t="s">
        <v>147</v>
      </c>
      <c r="R80" s="183" t="s">
        <v>972</v>
      </c>
      <c r="S80" s="867" t="s">
        <v>973</v>
      </c>
      <c r="T80" s="860" t="s">
        <v>5002</v>
      </c>
      <c r="U80" s="861" t="s">
        <v>322</v>
      </c>
      <c r="V80" s="860" t="s">
        <v>6046</v>
      </c>
      <c r="W80" s="861" t="s">
        <v>322</v>
      </c>
      <c r="X80" s="860" t="s">
        <v>1854</v>
      </c>
      <c r="Y80" s="861" t="s">
        <v>322</v>
      </c>
      <c r="Z80" s="860" t="s">
        <v>7018</v>
      </c>
      <c r="AA80" s="861" t="s">
        <v>7019</v>
      </c>
    </row>
    <row r="81" spans="1:27" ht="30">
      <c r="A81" s="7" t="s">
        <v>2929</v>
      </c>
      <c r="B81" s="183" t="s">
        <v>630</v>
      </c>
      <c r="C81" s="867" t="s">
        <v>322</v>
      </c>
      <c r="D81" s="183" t="s">
        <v>980</v>
      </c>
      <c r="E81" s="867" t="s">
        <v>147</v>
      </c>
      <c r="F81" s="183" t="s">
        <v>1393</v>
      </c>
      <c r="G81" s="867" t="s">
        <v>322</v>
      </c>
      <c r="H81" s="183" t="s">
        <v>1728</v>
      </c>
      <c r="I81" s="867" t="s">
        <v>1729</v>
      </c>
      <c r="J81" s="183" t="s">
        <v>2565</v>
      </c>
      <c r="K81" s="867" t="s">
        <v>358</v>
      </c>
      <c r="L81" s="183" t="s">
        <v>2083</v>
      </c>
      <c r="M81" s="867" t="s">
        <v>3306</v>
      </c>
      <c r="N81" s="183" t="s">
        <v>3810</v>
      </c>
      <c r="O81" s="867" t="s">
        <v>358</v>
      </c>
      <c r="P81" s="183" t="s">
        <v>4373</v>
      </c>
      <c r="Q81" s="867" t="s">
        <v>2563</v>
      </c>
      <c r="R81" s="183" t="s">
        <v>124</v>
      </c>
      <c r="S81" s="867" t="s">
        <v>147</v>
      </c>
      <c r="T81" s="860" t="s">
        <v>1854</v>
      </c>
      <c r="U81" s="861" t="s">
        <v>305</v>
      </c>
      <c r="V81" s="860" t="s">
        <v>6047</v>
      </c>
      <c r="W81" s="861" t="s">
        <v>322</v>
      </c>
      <c r="X81" s="860" t="s">
        <v>191</v>
      </c>
      <c r="Y81" s="861" t="s">
        <v>322</v>
      </c>
      <c r="Z81" s="860" t="s">
        <v>3305</v>
      </c>
      <c r="AA81" s="861" t="s">
        <v>3306</v>
      </c>
    </row>
    <row r="82" spans="1:27" ht="30">
      <c r="A82" s="7" t="s">
        <v>2930</v>
      </c>
      <c r="B82" s="183" t="s">
        <v>631</v>
      </c>
      <c r="C82" s="867" t="s">
        <v>297</v>
      </c>
      <c r="D82" s="183" t="s">
        <v>981</v>
      </c>
      <c r="E82" s="867" t="s">
        <v>973</v>
      </c>
      <c r="F82" s="183" t="s">
        <v>1394</v>
      </c>
      <c r="G82" s="867" t="s">
        <v>1395</v>
      </c>
      <c r="H82" s="183" t="s">
        <v>1730</v>
      </c>
      <c r="I82" s="867" t="s">
        <v>1731</v>
      </c>
      <c r="J82" s="183" t="s">
        <v>2566</v>
      </c>
      <c r="K82" s="867" t="s">
        <v>2562</v>
      </c>
      <c r="L82" s="183" t="s">
        <v>3311</v>
      </c>
      <c r="M82" s="867" t="s">
        <v>1762</v>
      </c>
      <c r="N82" s="183" t="s">
        <v>3811</v>
      </c>
      <c r="O82" s="867" t="s">
        <v>536</v>
      </c>
      <c r="P82" s="183" t="s">
        <v>4374</v>
      </c>
      <c r="Q82" s="867" t="s">
        <v>318</v>
      </c>
      <c r="R82" s="183" t="s">
        <v>5242</v>
      </c>
      <c r="S82" s="867" t="s">
        <v>318</v>
      </c>
      <c r="T82" s="860" t="s">
        <v>4373</v>
      </c>
      <c r="U82" s="861" t="s">
        <v>2563</v>
      </c>
      <c r="V82" s="860" t="s">
        <v>2564</v>
      </c>
      <c r="W82" s="861" t="s">
        <v>322</v>
      </c>
      <c r="X82" s="860" t="s">
        <v>860</v>
      </c>
      <c r="Y82" s="861" t="s">
        <v>322</v>
      </c>
      <c r="Z82" s="860" t="s">
        <v>980</v>
      </c>
      <c r="AA82" s="861" t="s">
        <v>536</v>
      </c>
    </row>
    <row r="83" spans="1:27" ht="15">
      <c r="A83" s="7" t="s">
        <v>2931</v>
      </c>
      <c r="B83" s="183" t="s">
        <v>632</v>
      </c>
      <c r="C83" s="867" t="s">
        <v>147</v>
      </c>
      <c r="D83" s="183" t="s">
        <v>982</v>
      </c>
      <c r="E83" s="867" t="s">
        <v>983</v>
      </c>
      <c r="F83" s="183" t="s">
        <v>1396</v>
      </c>
      <c r="G83" s="867" t="s">
        <v>147</v>
      </c>
      <c r="H83" s="183" t="s">
        <v>1732</v>
      </c>
      <c r="I83" s="867" t="s">
        <v>1733</v>
      </c>
      <c r="J83" s="183" t="s">
        <v>2567</v>
      </c>
      <c r="K83" s="867" t="s">
        <v>2562</v>
      </c>
      <c r="L83" s="183" t="s">
        <v>3305</v>
      </c>
      <c r="M83" s="867" t="s">
        <v>3306</v>
      </c>
      <c r="N83" s="183" t="s">
        <v>3812</v>
      </c>
      <c r="O83" s="867" t="s">
        <v>3813</v>
      </c>
      <c r="P83" s="183" t="s">
        <v>174</v>
      </c>
      <c r="Q83" s="867" t="s">
        <v>322</v>
      </c>
      <c r="R83" s="183" t="s">
        <v>982</v>
      </c>
      <c r="S83" s="867" t="s">
        <v>2563</v>
      </c>
      <c r="T83" s="860" t="s">
        <v>499</v>
      </c>
      <c r="U83" s="861" t="s">
        <v>322</v>
      </c>
      <c r="V83" s="860" t="s">
        <v>6048</v>
      </c>
      <c r="W83" s="861" t="s">
        <v>322</v>
      </c>
      <c r="X83" s="860" t="s">
        <v>3305</v>
      </c>
      <c r="Y83" s="861" t="s">
        <v>3306</v>
      </c>
      <c r="Z83" s="860" t="s">
        <v>7020</v>
      </c>
      <c r="AA83" s="861" t="s">
        <v>7021</v>
      </c>
    </row>
    <row r="84" spans="1:27" ht="15">
      <c r="A84" s="885"/>
      <c r="B84" s="886"/>
      <c r="C84" s="886"/>
      <c r="D84" s="887"/>
      <c r="E84" s="886"/>
      <c r="F84" s="887"/>
      <c r="G84" s="887"/>
      <c r="H84" s="904"/>
      <c r="I84" s="904"/>
      <c r="J84" s="904"/>
      <c r="K84" s="904"/>
      <c r="L84" s="914"/>
      <c r="M84" s="914"/>
      <c r="N84" s="893"/>
      <c r="O84" s="893"/>
      <c r="P84" s="893"/>
      <c r="Q84" s="893"/>
      <c r="R84" s="893"/>
      <c r="S84" s="893"/>
      <c r="T84" s="615"/>
      <c r="U84" s="615"/>
      <c r="V84" s="615"/>
      <c r="W84" s="615"/>
      <c r="X84" s="615"/>
      <c r="Y84" s="615"/>
      <c r="Z84" s="615"/>
      <c r="AA84" s="615"/>
    </row>
    <row r="85" spans="1:27" ht="15">
      <c r="A85" s="885"/>
      <c r="B85" s="886"/>
      <c r="C85" s="886"/>
      <c r="D85" s="887"/>
      <c r="E85" s="886"/>
      <c r="F85" s="887"/>
      <c r="G85" s="887"/>
      <c r="H85" s="904"/>
      <c r="I85" s="904"/>
      <c r="J85" s="904"/>
      <c r="K85" s="904"/>
      <c r="L85" s="914"/>
      <c r="M85" s="914"/>
      <c r="N85" s="893"/>
      <c r="O85" s="893"/>
      <c r="P85" s="893"/>
      <c r="Q85" s="893"/>
      <c r="R85" s="893"/>
      <c r="S85" s="893"/>
      <c r="T85" s="543"/>
      <c r="U85" s="543"/>
    </row>
    <row r="86" spans="1:27" ht="15.75">
      <c r="A86" s="3"/>
      <c r="B86" s="1469">
        <v>2010</v>
      </c>
      <c r="C86" s="1469"/>
      <c r="D86" s="1469">
        <v>2011</v>
      </c>
      <c r="E86" s="1469"/>
      <c r="F86" s="1469" t="s">
        <v>1185</v>
      </c>
      <c r="G86" s="1469"/>
      <c r="H86" s="1460">
        <v>2012</v>
      </c>
      <c r="I86" s="1460"/>
      <c r="J86" s="1460" t="s">
        <v>2325</v>
      </c>
      <c r="K86" s="1460"/>
      <c r="L86" s="1460" t="s">
        <v>2913</v>
      </c>
      <c r="M86" s="1460"/>
      <c r="N86" s="1460" t="s">
        <v>3553</v>
      </c>
      <c r="O86" s="1460"/>
      <c r="P86" s="1460" t="s">
        <v>4165</v>
      </c>
      <c r="Q86" s="1460"/>
      <c r="R86" s="1460" t="s">
        <v>4674</v>
      </c>
      <c r="S86" s="1460"/>
      <c r="T86" s="1460" t="s">
        <v>4675</v>
      </c>
      <c r="U86" s="1460"/>
      <c r="V86" s="1465" t="s">
        <v>5846</v>
      </c>
      <c r="W86" s="1463"/>
      <c r="X86" s="1465" t="s">
        <v>6494</v>
      </c>
      <c r="Y86" s="1463"/>
      <c r="Z86" s="1466" t="s">
        <v>6914</v>
      </c>
      <c r="AA86" s="1467"/>
    </row>
    <row r="87" spans="1:27" ht="15.75">
      <c r="A87" s="3" t="s">
        <v>97</v>
      </c>
      <c r="B87" s="774" t="s">
        <v>95</v>
      </c>
      <c r="C87" s="774" t="s">
        <v>96</v>
      </c>
      <c r="D87" s="774" t="s">
        <v>95</v>
      </c>
      <c r="E87" s="774" t="s">
        <v>96</v>
      </c>
      <c r="F87" s="774" t="s">
        <v>95</v>
      </c>
      <c r="G87" s="774" t="s">
        <v>96</v>
      </c>
      <c r="H87" s="770" t="s">
        <v>95</v>
      </c>
      <c r="I87" s="770" t="s">
        <v>96</v>
      </c>
      <c r="J87" s="770" t="s">
        <v>95</v>
      </c>
      <c r="K87" s="770" t="s">
        <v>96</v>
      </c>
      <c r="L87" s="770" t="s">
        <v>95</v>
      </c>
      <c r="M87" s="770" t="s">
        <v>96</v>
      </c>
      <c r="N87" s="770" t="s">
        <v>95</v>
      </c>
      <c r="O87" s="770" t="s">
        <v>96</v>
      </c>
      <c r="P87" s="770" t="s">
        <v>95</v>
      </c>
      <c r="Q87" s="770" t="s">
        <v>96</v>
      </c>
      <c r="R87" s="770" t="s">
        <v>95</v>
      </c>
      <c r="S87" s="770" t="s">
        <v>96</v>
      </c>
      <c r="T87" s="770" t="s">
        <v>95</v>
      </c>
      <c r="U87" s="770" t="s">
        <v>96</v>
      </c>
      <c r="V87" s="821" t="s">
        <v>95</v>
      </c>
      <c r="W87" s="820" t="s">
        <v>96</v>
      </c>
      <c r="X87" s="821" t="s">
        <v>95</v>
      </c>
      <c r="Y87" s="820" t="s">
        <v>96</v>
      </c>
      <c r="Z87" s="855" t="s">
        <v>95</v>
      </c>
      <c r="AA87" s="856" t="s">
        <v>96</v>
      </c>
    </row>
    <row r="88" spans="1:27" ht="30">
      <c r="A88" s="7" t="s">
        <v>2922</v>
      </c>
      <c r="B88" s="183">
        <v>0</v>
      </c>
      <c r="C88" s="867">
        <v>0</v>
      </c>
      <c r="D88" s="183" t="s">
        <v>228</v>
      </c>
      <c r="E88" s="867" t="s">
        <v>147</v>
      </c>
      <c r="F88" s="183" t="s">
        <v>168</v>
      </c>
      <c r="G88" s="867" t="s">
        <v>322</v>
      </c>
      <c r="H88" s="183" t="s">
        <v>847</v>
      </c>
      <c r="I88" s="867" t="s">
        <v>973</v>
      </c>
      <c r="J88" s="183" t="s">
        <v>168</v>
      </c>
      <c r="K88" s="867" t="s">
        <v>322</v>
      </c>
      <c r="L88" s="183" t="s">
        <v>2568</v>
      </c>
      <c r="M88" s="867" t="s">
        <v>3312</v>
      </c>
      <c r="N88" s="183">
        <v>0</v>
      </c>
      <c r="O88" s="867">
        <v>0</v>
      </c>
      <c r="P88" s="183" t="s">
        <v>124</v>
      </c>
      <c r="Q88" s="867" t="s">
        <v>147</v>
      </c>
      <c r="R88" s="183" t="s">
        <v>124</v>
      </c>
      <c r="S88" s="867" t="s">
        <v>147</v>
      </c>
      <c r="T88" s="183">
        <v>0</v>
      </c>
      <c r="U88" s="867">
        <v>0</v>
      </c>
      <c r="V88" s="183" t="s">
        <v>5992</v>
      </c>
      <c r="W88" s="867" t="s">
        <v>5992</v>
      </c>
      <c r="X88" s="183" t="s">
        <v>5992</v>
      </c>
      <c r="Y88" s="867" t="s">
        <v>5992</v>
      </c>
      <c r="Z88" s="183" t="s">
        <v>5992</v>
      </c>
      <c r="AA88" s="867" t="s">
        <v>5992</v>
      </c>
    </row>
    <row r="89" spans="1:27" ht="15">
      <c r="A89" s="7" t="s">
        <v>2923</v>
      </c>
      <c r="B89" s="183">
        <v>0</v>
      </c>
      <c r="C89" s="867">
        <v>0</v>
      </c>
      <c r="D89" s="183" t="s">
        <v>603</v>
      </c>
      <c r="E89" s="867" t="s">
        <v>974</v>
      </c>
      <c r="F89" s="183" t="s">
        <v>847</v>
      </c>
      <c r="G89" s="867" t="s">
        <v>973</v>
      </c>
      <c r="H89" s="183" t="s">
        <v>1734</v>
      </c>
      <c r="I89" s="867" t="s">
        <v>322</v>
      </c>
      <c r="J89" s="183" t="s">
        <v>2568</v>
      </c>
      <c r="K89" s="867" t="s">
        <v>2569</v>
      </c>
      <c r="L89" s="183">
        <v>0</v>
      </c>
      <c r="M89" s="867">
        <v>0</v>
      </c>
      <c r="N89" s="183">
        <v>0</v>
      </c>
      <c r="O89" s="867">
        <v>0</v>
      </c>
      <c r="P89" s="183" t="s">
        <v>2083</v>
      </c>
      <c r="Q89" s="867" t="s">
        <v>3306</v>
      </c>
      <c r="R89" s="183">
        <v>0</v>
      </c>
      <c r="S89" s="867">
        <v>0</v>
      </c>
      <c r="T89" s="183">
        <v>0</v>
      </c>
      <c r="U89" s="867">
        <v>0</v>
      </c>
      <c r="V89" s="183">
        <v>0</v>
      </c>
      <c r="W89" s="867">
        <v>0</v>
      </c>
      <c r="X89" s="183">
        <v>0</v>
      </c>
      <c r="Y89" s="867">
        <v>0</v>
      </c>
      <c r="Z89" s="183">
        <v>0</v>
      </c>
      <c r="AA89" s="867">
        <v>0</v>
      </c>
    </row>
    <row r="90" spans="1:27" ht="15">
      <c r="A90" s="7" t="s">
        <v>2924</v>
      </c>
      <c r="B90" s="183">
        <v>0</v>
      </c>
      <c r="C90" s="867">
        <v>0</v>
      </c>
      <c r="D90" s="183" t="s">
        <v>975</v>
      </c>
      <c r="E90" s="867" t="s">
        <v>976</v>
      </c>
      <c r="F90" s="183" t="s">
        <v>1397</v>
      </c>
      <c r="G90" s="867" t="s">
        <v>322</v>
      </c>
      <c r="H90" s="183" t="s">
        <v>168</v>
      </c>
      <c r="I90" s="867" t="s">
        <v>322</v>
      </c>
      <c r="J90" s="183">
        <v>0</v>
      </c>
      <c r="K90" s="867">
        <v>0</v>
      </c>
      <c r="L90" s="183">
        <v>0</v>
      </c>
      <c r="M90" s="867">
        <v>0</v>
      </c>
      <c r="N90" s="183">
        <v>0</v>
      </c>
      <c r="O90" s="867">
        <v>0</v>
      </c>
      <c r="P90" s="183">
        <v>0</v>
      </c>
      <c r="Q90" s="867">
        <v>0</v>
      </c>
      <c r="R90" s="183">
        <v>0</v>
      </c>
      <c r="S90" s="867">
        <v>0</v>
      </c>
      <c r="T90" s="183">
        <v>0</v>
      </c>
      <c r="U90" s="867">
        <v>0</v>
      </c>
      <c r="V90" s="183">
        <v>0</v>
      </c>
      <c r="W90" s="867">
        <v>0</v>
      </c>
      <c r="X90" s="183">
        <v>0</v>
      </c>
      <c r="Y90" s="867">
        <v>0</v>
      </c>
      <c r="Z90" s="183">
        <v>0</v>
      </c>
      <c r="AA90" s="867">
        <v>0</v>
      </c>
    </row>
    <row r="91" spans="1:27" ht="15">
      <c r="A91" s="7" t="s">
        <v>2925</v>
      </c>
      <c r="B91" s="183">
        <v>0</v>
      </c>
      <c r="C91" s="867">
        <v>0</v>
      </c>
      <c r="D91" s="183" t="s">
        <v>978</v>
      </c>
      <c r="E91" s="867" t="s">
        <v>979</v>
      </c>
      <c r="F91" s="183">
        <v>0</v>
      </c>
      <c r="G91" s="867">
        <v>0</v>
      </c>
      <c r="H91" s="183" t="s">
        <v>971</v>
      </c>
      <c r="I91" s="867" t="s">
        <v>322</v>
      </c>
      <c r="J91" s="183">
        <v>0</v>
      </c>
      <c r="K91" s="867">
        <v>0</v>
      </c>
      <c r="L91" s="183">
        <v>0</v>
      </c>
      <c r="M91" s="867">
        <v>0</v>
      </c>
      <c r="N91" s="183">
        <v>0</v>
      </c>
      <c r="O91" s="867">
        <v>0</v>
      </c>
      <c r="P91" s="183">
        <v>0</v>
      </c>
      <c r="Q91" s="867">
        <v>0</v>
      </c>
      <c r="R91" s="183">
        <v>0</v>
      </c>
      <c r="S91" s="867">
        <v>0</v>
      </c>
      <c r="T91" s="183">
        <v>0</v>
      </c>
      <c r="U91" s="867">
        <v>0</v>
      </c>
      <c r="V91" s="183">
        <v>0</v>
      </c>
      <c r="W91" s="867">
        <v>0</v>
      </c>
      <c r="X91" s="183">
        <v>0</v>
      </c>
      <c r="Y91" s="867">
        <v>0</v>
      </c>
      <c r="Z91" s="183">
        <v>0</v>
      </c>
      <c r="AA91" s="867">
        <v>0</v>
      </c>
    </row>
    <row r="92" spans="1:27" ht="30">
      <c r="A92" s="7" t="s">
        <v>2926</v>
      </c>
      <c r="B92" s="183">
        <v>0</v>
      </c>
      <c r="C92" s="867">
        <v>0</v>
      </c>
      <c r="D92" s="183" t="s">
        <v>119</v>
      </c>
      <c r="E92" s="867" t="s">
        <v>974</v>
      </c>
      <c r="F92" s="183">
        <v>0</v>
      </c>
      <c r="G92" s="867">
        <v>0</v>
      </c>
      <c r="H92" s="183" t="s">
        <v>1735</v>
      </c>
      <c r="I92" s="867" t="s">
        <v>1736</v>
      </c>
      <c r="J92" s="183">
        <v>0</v>
      </c>
      <c r="K92" s="867">
        <v>0</v>
      </c>
      <c r="L92" s="183">
        <v>0</v>
      </c>
      <c r="M92" s="867">
        <v>0</v>
      </c>
      <c r="N92" s="183">
        <v>0</v>
      </c>
      <c r="O92" s="867">
        <v>0</v>
      </c>
      <c r="P92" s="183">
        <v>0</v>
      </c>
      <c r="Q92" s="867">
        <v>0</v>
      </c>
      <c r="R92" s="183">
        <v>0</v>
      </c>
      <c r="S92" s="867">
        <v>0</v>
      </c>
      <c r="T92" s="183">
        <v>0</v>
      </c>
      <c r="U92" s="867">
        <v>0</v>
      </c>
      <c r="V92" s="183">
        <v>0</v>
      </c>
      <c r="W92" s="867">
        <v>0</v>
      </c>
      <c r="X92" s="183">
        <v>0</v>
      </c>
      <c r="Y92" s="867">
        <v>0</v>
      </c>
      <c r="Z92" s="183">
        <v>0</v>
      </c>
      <c r="AA92" s="867">
        <v>0</v>
      </c>
    </row>
    <row r="93" spans="1:27" ht="15">
      <c r="A93" s="7" t="s">
        <v>2927</v>
      </c>
      <c r="B93" s="183">
        <v>0</v>
      </c>
      <c r="C93" s="867">
        <v>0</v>
      </c>
      <c r="D93" s="183">
        <v>0</v>
      </c>
      <c r="E93" s="867">
        <v>0</v>
      </c>
      <c r="F93" s="183">
        <v>0</v>
      </c>
      <c r="G93" s="867">
        <v>0</v>
      </c>
      <c r="H93" s="183">
        <v>0</v>
      </c>
      <c r="I93" s="867">
        <v>0</v>
      </c>
      <c r="J93" s="183">
        <v>0</v>
      </c>
      <c r="K93" s="867">
        <v>0</v>
      </c>
      <c r="L93" s="183">
        <v>0</v>
      </c>
      <c r="M93" s="867">
        <v>0</v>
      </c>
      <c r="N93" s="183">
        <v>0</v>
      </c>
      <c r="O93" s="867">
        <v>0</v>
      </c>
      <c r="P93" s="183">
        <v>0</v>
      </c>
      <c r="Q93" s="867">
        <v>0</v>
      </c>
      <c r="R93" s="183">
        <v>0</v>
      </c>
      <c r="S93" s="867">
        <v>0</v>
      </c>
      <c r="T93" s="183">
        <v>0</v>
      </c>
      <c r="U93" s="867">
        <v>0</v>
      </c>
      <c r="V93" s="183">
        <v>0</v>
      </c>
      <c r="W93" s="867">
        <v>0</v>
      </c>
      <c r="X93" s="183">
        <v>0</v>
      </c>
      <c r="Y93" s="867">
        <v>0</v>
      </c>
      <c r="Z93" s="183">
        <v>0</v>
      </c>
      <c r="AA93" s="867">
        <v>0</v>
      </c>
    </row>
    <row r="94" spans="1:27" ht="15">
      <c r="A94" s="7" t="s">
        <v>2928</v>
      </c>
      <c r="B94" s="183">
        <v>0</v>
      </c>
      <c r="C94" s="867">
        <v>0</v>
      </c>
      <c r="D94" s="183">
        <v>0</v>
      </c>
      <c r="E94" s="867">
        <v>0</v>
      </c>
      <c r="F94" s="183">
        <v>0</v>
      </c>
      <c r="G94" s="867">
        <v>0</v>
      </c>
      <c r="H94" s="183">
        <v>0</v>
      </c>
      <c r="I94" s="867">
        <v>0</v>
      </c>
      <c r="J94" s="183">
        <v>0</v>
      </c>
      <c r="K94" s="867">
        <v>0</v>
      </c>
      <c r="L94" s="183">
        <v>0</v>
      </c>
      <c r="M94" s="867">
        <v>0</v>
      </c>
      <c r="N94" s="183">
        <v>0</v>
      </c>
      <c r="O94" s="867">
        <v>0</v>
      </c>
      <c r="P94" s="183">
        <v>0</v>
      </c>
      <c r="Q94" s="867">
        <v>0</v>
      </c>
      <c r="R94" s="183">
        <v>0</v>
      </c>
      <c r="S94" s="867">
        <v>0</v>
      </c>
      <c r="T94" s="183">
        <v>0</v>
      </c>
      <c r="U94" s="867">
        <v>0</v>
      </c>
      <c r="V94" s="183">
        <v>0</v>
      </c>
      <c r="W94" s="867">
        <v>0</v>
      </c>
      <c r="X94" s="183">
        <v>0</v>
      </c>
      <c r="Y94" s="867">
        <v>0</v>
      </c>
      <c r="Z94" s="183">
        <v>0</v>
      </c>
      <c r="AA94" s="867">
        <v>0</v>
      </c>
    </row>
    <row r="95" spans="1:27" ht="15">
      <c r="A95" s="7" t="s">
        <v>2929</v>
      </c>
      <c r="B95" s="183">
        <v>0</v>
      </c>
      <c r="C95" s="867">
        <v>0</v>
      </c>
      <c r="D95" s="183">
        <v>0</v>
      </c>
      <c r="E95" s="867">
        <v>0</v>
      </c>
      <c r="F95" s="183">
        <v>0</v>
      </c>
      <c r="G95" s="867">
        <v>0</v>
      </c>
      <c r="H95" s="183">
        <v>0</v>
      </c>
      <c r="I95" s="867">
        <v>0</v>
      </c>
      <c r="J95" s="183">
        <v>0</v>
      </c>
      <c r="K95" s="867">
        <v>0</v>
      </c>
      <c r="L95" s="183">
        <v>0</v>
      </c>
      <c r="M95" s="867">
        <v>0</v>
      </c>
      <c r="N95" s="183">
        <v>0</v>
      </c>
      <c r="O95" s="867">
        <v>0</v>
      </c>
      <c r="P95" s="183">
        <v>0</v>
      </c>
      <c r="Q95" s="867">
        <v>0</v>
      </c>
      <c r="R95" s="183">
        <v>0</v>
      </c>
      <c r="S95" s="867">
        <v>0</v>
      </c>
      <c r="T95" s="183">
        <v>0</v>
      </c>
      <c r="U95" s="867">
        <v>0</v>
      </c>
      <c r="V95" s="183">
        <v>0</v>
      </c>
      <c r="W95" s="867">
        <v>0</v>
      </c>
      <c r="X95" s="183">
        <v>0</v>
      </c>
      <c r="Y95" s="867">
        <v>0</v>
      </c>
      <c r="Z95" s="183">
        <v>0</v>
      </c>
      <c r="AA95" s="867">
        <v>0</v>
      </c>
    </row>
    <row r="96" spans="1:27" ht="15">
      <c r="A96" s="7" t="s">
        <v>2930</v>
      </c>
      <c r="B96" s="183">
        <v>0</v>
      </c>
      <c r="C96" s="867">
        <v>0</v>
      </c>
      <c r="D96" s="183">
        <v>0</v>
      </c>
      <c r="E96" s="867">
        <v>0</v>
      </c>
      <c r="F96" s="183">
        <v>0</v>
      </c>
      <c r="G96" s="867">
        <v>0</v>
      </c>
      <c r="H96" s="183">
        <v>0</v>
      </c>
      <c r="I96" s="867">
        <v>0</v>
      </c>
      <c r="J96" s="183">
        <v>0</v>
      </c>
      <c r="K96" s="867">
        <v>0</v>
      </c>
      <c r="L96" s="183">
        <v>0</v>
      </c>
      <c r="M96" s="867">
        <v>0</v>
      </c>
      <c r="N96" s="183">
        <v>0</v>
      </c>
      <c r="O96" s="867">
        <v>0</v>
      </c>
      <c r="P96" s="183">
        <v>0</v>
      </c>
      <c r="Q96" s="867">
        <v>0</v>
      </c>
      <c r="R96" s="183">
        <v>0</v>
      </c>
      <c r="S96" s="867">
        <v>0</v>
      </c>
      <c r="T96" s="183">
        <v>0</v>
      </c>
      <c r="U96" s="867">
        <v>0</v>
      </c>
      <c r="V96" s="183">
        <v>0</v>
      </c>
      <c r="W96" s="867">
        <v>0</v>
      </c>
      <c r="X96" s="183">
        <v>0</v>
      </c>
      <c r="Y96" s="867">
        <v>0</v>
      </c>
      <c r="Z96" s="183">
        <v>0</v>
      </c>
      <c r="AA96" s="867">
        <v>0</v>
      </c>
    </row>
    <row r="97" spans="1:27" ht="15">
      <c r="A97" s="7" t="s">
        <v>2931</v>
      </c>
      <c r="B97" s="183">
        <v>0</v>
      </c>
      <c r="C97" s="867">
        <v>0</v>
      </c>
      <c r="D97" s="183">
        <v>0</v>
      </c>
      <c r="E97" s="867">
        <v>0</v>
      </c>
      <c r="F97" s="183">
        <v>0</v>
      </c>
      <c r="G97" s="867">
        <v>0</v>
      </c>
      <c r="H97" s="183">
        <v>0</v>
      </c>
      <c r="I97" s="867">
        <v>0</v>
      </c>
      <c r="J97" s="183">
        <v>0</v>
      </c>
      <c r="K97" s="867">
        <v>0</v>
      </c>
      <c r="L97" s="183">
        <v>0</v>
      </c>
      <c r="M97" s="867">
        <v>0</v>
      </c>
      <c r="N97" s="183">
        <v>0</v>
      </c>
      <c r="O97" s="867">
        <v>0</v>
      </c>
      <c r="P97" s="183">
        <v>0</v>
      </c>
      <c r="Q97" s="867">
        <v>0</v>
      </c>
      <c r="R97" s="183">
        <v>0</v>
      </c>
      <c r="S97" s="867">
        <v>0</v>
      </c>
      <c r="T97" s="183">
        <v>0</v>
      </c>
      <c r="U97" s="867">
        <v>0</v>
      </c>
      <c r="V97" s="183">
        <v>0</v>
      </c>
      <c r="W97" s="867">
        <v>0</v>
      </c>
      <c r="X97" s="183">
        <v>0</v>
      </c>
      <c r="Y97" s="867">
        <v>0</v>
      </c>
      <c r="Z97" s="183">
        <v>0</v>
      </c>
      <c r="AA97" s="867">
        <v>0</v>
      </c>
    </row>
    <row r="98" spans="1:27" ht="15" customHeight="1"/>
  </sheetData>
  <mergeCells count="39">
    <mergeCell ref="L86:M86"/>
    <mergeCell ref="N86:O86"/>
    <mergeCell ref="P86:Q86"/>
    <mergeCell ref="R86:S86"/>
    <mergeCell ref="T86:U86"/>
    <mergeCell ref="B86:C86"/>
    <mergeCell ref="D86:E86"/>
    <mergeCell ref="F86:G86"/>
    <mergeCell ref="H86:I86"/>
    <mergeCell ref="J86:K86"/>
    <mergeCell ref="Z86:AA86"/>
    <mergeCell ref="F72:G72"/>
    <mergeCell ref="X59:Y59"/>
    <mergeCell ref="X72:Y72"/>
    <mergeCell ref="X86:Y86"/>
    <mergeCell ref="P72:Q72"/>
    <mergeCell ref="V59:W59"/>
    <mergeCell ref="V72:W72"/>
    <mergeCell ref="V86:W86"/>
    <mergeCell ref="L59:M59"/>
    <mergeCell ref="N59:O59"/>
    <mergeCell ref="P59:Q59"/>
    <mergeCell ref="F59:G59"/>
    <mergeCell ref="H59:I59"/>
    <mergeCell ref="J59:K59"/>
    <mergeCell ref="R72:S72"/>
    <mergeCell ref="R59:S59"/>
    <mergeCell ref="T59:U59"/>
    <mergeCell ref="B72:C72"/>
    <mergeCell ref="D72:E72"/>
    <mergeCell ref="Z59:AA59"/>
    <mergeCell ref="Z72:AA72"/>
    <mergeCell ref="B59:C59"/>
    <mergeCell ref="D59:E59"/>
    <mergeCell ref="T72:U72"/>
    <mergeCell ref="H72:I72"/>
    <mergeCell ref="J72:K72"/>
    <mergeCell ref="L72:M72"/>
    <mergeCell ref="N72:O72"/>
  </mergeCells>
  <conditionalFormatting sqref="A7">
    <cfRule type="cellIs" dxfId="19" priority="1" stopIfTrue="1" operator="equal">
      <formula>0</formula>
    </cfRule>
    <cfRule type="cellIs" dxfId="18" priority="2" stopIfTrue="1" operator="equal">
      <formula>"na"</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
  <sheetViews>
    <sheetView showGridLines="0" zoomScale="85" zoomScaleNormal="85" workbookViewId="0">
      <pane xSplit="1" ySplit="8" topLeftCell="B9" activePane="bottomRight" state="frozen"/>
      <selection pane="topRight" activeCell="B1" sqref="B1"/>
      <selection pane="bottomLeft" activeCell="A9" sqref="A9"/>
      <selection pane="bottomRight"/>
    </sheetView>
  </sheetViews>
  <sheetFormatPr defaultRowHeight="12.75"/>
  <cols>
    <col min="1" max="1" width="42.140625" customWidth="1"/>
    <col min="2" max="13" width="20.7109375" customWidth="1"/>
    <col min="14" max="14" width="22.28515625" customWidth="1"/>
    <col min="15" max="18" width="20.7109375" customWidth="1"/>
    <col min="19" max="20" width="23" customWidth="1"/>
    <col min="21" max="21" width="35.140625" bestFit="1" customWidth="1"/>
    <col min="22" max="22" width="23" style="25" customWidth="1"/>
    <col min="23" max="25" width="22.85546875" style="25" customWidth="1"/>
    <col min="26" max="16384" width="9.140625" style="25"/>
  </cols>
  <sheetData>
    <row r="1" spans="1:21" ht="15">
      <c r="A1" s="353"/>
      <c r="B1" s="354"/>
      <c r="C1" s="355"/>
      <c r="D1" s="355"/>
      <c r="E1" s="354"/>
      <c r="F1" s="354"/>
      <c r="G1" s="354"/>
      <c r="H1" s="354"/>
      <c r="I1" s="354"/>
      <c r="J1" s="354"/>
      <c r="K1" s="354"/>
      <c r="L1" s="354"/>
      <c r="M1" s="354"/>
      <c r="N1" s="354"/>
      <c r="O1" s="354"/>
      <c r="P1" s="354"/>
      <c r="Q1" s="354"/>
      <c r="R1" s="25"/>
      <c r="S1" s="25"/>
      <c r="T1" s="25"/>
      <c r="U1" s="25"/>
    </row>
    <row r="2" spans="1:21" ht="15">
      <c r="A2" s="353"/>
      <c r="B2" s="354"/>
      <c r="C2" s="355"/>
      <c r="D2" s="355"/>
      <c r="E2" s="354"/>
      <c r="F2" s="354"/>
      <c r="G2" s="354"/>
      <c r="H2" s="354"/>
      <c r="I2" s="354"/>
      <c r="J2" s="354"/>
      <c r="K2" s="354"/>
      <c r="L2" s="354"/>
      <c r="M2" s="354"/>
      <c r="N2" s="354"/>
      <c r="O2" s="354"/>
      <c r="P2" s="354"/>
      <c r="Q2" s="354"/>
      <c r="R2" s="25"/>
      <c r="S2" s="25"/>
      <c r="T2" s="25"/>
      <c r="U2" s="25"/>
    </row>
    <row r="3" spans="1:21" ht="15">
      <c r="A3" s="353"/>
      <c r="B3" s="354"/>
      <c r="C3" s="354"/>
      <c r="D3" s="354"/>
      <c r="E3" s="354"/>
      <c r="F3" s="354"/>
      <c r="G3" s="354"/>
      <c r="H3" s="354"/>
      <c r="I3" s="354"/>
      <c r="J3" s="354"/>
      <c r="K3" s="354"/>
      <c r="L3" s="354"/>
      <c r="M3" s="354"/>
      <c r="N3" s="354"/>
      <c r="O3" s="354"/>
      <c r="P3" s="354"/>
      <c r="Q3" s="354"/>
      <c r="R3" s="25"/>
      <c r="S3" s="25"/>
      <c r="T3" s="25"/>
      <c r="U3" s="25"/>
    </row>
    <row r="4" spans="1:21" ht="15">
      <c r="A4" s="353"/>
      <c r="B4" s="354"/>
      <c r="C4" s="354"/>
      <c r="D4" s="354"/>
      <c r="E4" s="354"/>
      <c r="F4" s="354"/>
      <c r="G4" s="354"/>
      <c r="H4" s="354"/>
      <c r="I4" s="354"/>
      <c r="J4" s="354"/>
      <c r="K4" s="354"/>
      <c r="L4" s="354"/>
      <c r="M4" s="354"/>
      <c r="N4" s="354"/>
      <c r="O4" s="354"/>
      <c r="P4" s="354"/>
      <c r="Q4" s="354"/>
      <c r="R4" s="25"/>
      <c r="S4" s="25"/>
      <c r="T4" s="25"/>
      <c r="U4" s="25"/>
    </row>
    <row r="5" spans="1:21" ht="15">
      <c r="A5" s="353"/>
      <c r="B5" s="354"/>
      <c r="C5" s="354"/>
      <c r="D5" s="354"/>
      <c r="E5" s="354"/>
      <c r="F5" s="354"/>
      <c r="G5" s="354"/>
      <c r="H5" s="354"/>
      <c r="I5" s="354"/>
      <c r="J5" s="354"/>
      <c r="K5" s="354"/>
      <c r="L5" s="354"/>
      <c r="M5" s="354"/>
      <c r="N5" s="354"/>
      <c r="O5" s="354"/>
      <c r="P5" s="354"/>
      <c r="Q5" s="354"/>
      <c r="R5" s="25"/>
      <c r="S5" s="25"/>
      <c r="T5" s="25"/>
      <c r="U5" s="25"/>
    </row>
    <row r="6" spans="1:21" ht="15">
      <c r="A6" s="353"/>
      <c r="B6" s="354"/>
      <c r="C6" s="354"/>
      <c r="D6" s="354"/>
      <c r="E6" s="354"/>
      <c r="F6" s="354"/>
      <c r="G6" s="354"/>
      <c r="H6" s="354"/>
      <c r="I6" s="354"/>
      <c r="J6" s="354"/>
      <c r="K6" s="354"/>
      <c r="L6" s="354"/>
      <c r="M6" s="354"/>
      <c r="N6" s="354"/>
      <c r="O6" s="354"/>
      <c r="P6" s="354"/>
      <c r="Q6" s="354"/>
      <c r="R6" s="25"/>
      <c r="S6" s="25"/>
      <c r="T6" s="25"/>
      <c r="U6" s="25"/>
    </row>
    <row r="7" spans="1:21" ht="15">
      <c r="A7" s="353"/>
      <c r="B7" s="354"/>
      <c r="C7" s="354"/>
      <c r="D7" s="354"/>
      <c r="E7" s="354"/>
      <c r="F7" s="354"/>
      <c r="G7" s="354"/>
      <c r="H7" s="354"/>
      <c r="I7" s="354"/>
      <c r="J7" s="354"/>
      <c r="K7" s="354"/>
      <c r="L7" s="354"/>
      <c r="M7" s="354"/>
      <c r="N7" s="354"/>
      <c r="O7" s="354"/>
      <c r="P7" s="354"/>
      <c r="Q7" s="354"/>
      <c r="R7" s="25"/>
      <c r="S7" s="25"/>
      <c r="T7" s="25"/>
      <c r="U7" s="25"/>
    </row>
    <row r="8" spans="1:21" ht="36">
      <c r="A8" s="13" t="s">
        <v>1152</v>
      </c>
      <c r="B8" s="354"/>
      <c r="C8" s="354"/>
      <c r="D8" s="354"/>
      <c r="E8" s="354"/>
      <c r="F8" s="354"/>
      <c r="G8" s="354"/>
      <c r="H8" s="354"/>
      <c r="I8" s="354"/>
      <c r="J8" s="354"/>
      <c r="K8" s="354"/>
      <c r="L8" s="354"/>
      <c r="M8" s="354"/>
      <c r="N8" s="354"/>
      <c r="O8" s="354"/>
      <c r="P8" s="354"/>
      <c r="Q8" s="354"/>
      <c r="R8" s="25"/>
      <c r="S8" s="25"/>
      <c r="T8" s="25"/>
      <c r="U8" s="25"/>
    </row>
    <row r="9" spans="1:21" ht="15">
      <c r="A9" s="353"/>
      <c r="B9" s="354"/>
      <c r="C9" s="354"/>
      <c r="D9" s="354"/>
      <c r="E9" s="354"/>
      <c r="F9" s="354"/>
      <c r="G9" s="354"/>
      <c r="H9" s="354"/>
      <c r="I9" s="354"/>
      <c r="J9" s="354"/>
      <c r="K9" s="354"/>
      <c r="L9" s="354"/>
      <c r="M9" s="354"/>
      <c r="N9" s="354"/>
      <c r="O9" s="354"/>
      <c r="P9" s="354"/>
      <c r="Q9" s="354"/>
      <c r="R9" s="25"/>
      <c r="S9" s="25"/>
      <c r="T9" s="25"/>
      <c r="U9" s="25"/>
    </row>
    <row r="10" spans="1:21" ht="31.5">
      <c r="A10" s="3" t="s">
        <v>2289</v>
      </c>
      <c r="B10" s="4">
        <v>2009</v>
      </c>
      <c r="C10" s="4">
        <v>2010</v>
      </c>
      <c r="D10" s="4">
        <v>2011</v>
      </c>
      <c r="E10" s="4" t="s">
        <v>1185</v>
      </c>
      <c r="F10" s="4">
        <v>2012</v>
      </c>
      <c r="G10" s="4" t="s">
        <v>2325</v>
      </c>
      <c r="H10" s="84" t="s">
        <v>2913</v>
      </c>
      <c r="I10" s="84" t="s">
        <v>3553</v>
      </c>
      <c r="J10" s="84" t="s">
        <v>4165</v>
      </c>
      <c r="K10" s="84" t="s">
        <v>4675</v>
      </c>
      <c r="L10" s="84" t="s">
        <v>5846</v>
      </c>
      <c r="M10" s="84" t="s">
        <v>6494</v>
      </c>
      <c r="N10" s="238" t="s">
        <v>6914</v>
      </c>
      <c r="O10" s="354"/>
      <c r="P10" s="354"/>
      <c r="Q10" s="354"/>
      <c r="R10" s="25"/>
      <c r="S10" s="25"/>
      <c r="T10" s="25"/>
      <c r="U10" s="25"/>
    </row>
    <row r="11" spans="1:21" ht="15">
      <c r="A11" s="128" t="s">
        <v>1153</v>
      </c>
      <c r="B11" s="356">
        <v>0</v>
      </c>
      <c r="C11" s="356">
        <v>0</v>
      </c>
      <c r="D11" s="356">
        <v>28551000</v>
      </c>
      <c r="E11" s="356">
        <v>28551000</v>
      </c>
      <c r="F11" s="356">
        <v>35946294.293282904</v>
      </c>
      <c r="G11" s="356">
        <v>0</v>
      </c>
      <c r="H11" s="356">
        <v>751682939.03432405</v>
      </c>
      <c r="I11" s="356">
        <v>0</v>
      </c>
      <c r="J11" s="278">
        <v>791905455.90023994</v>
      </c>
      <c r="K11" s="356">
        <v>12600000</v>
      </c>
      <c r="L11" s="356">
        <v>576000</v>
      </c>
      <c r="M11" s="356">
        <v>17100000</v>
      </c>
      <c r="N11" s="1375" t="s">
        <v>7360</v>
      </c>
      <c r="O11" s="354"/>
      <c r="P11" s="354"/>
      <c r="Q11" s="354"/>
      <c r="R11" s="25"/>
      <c r="S11" s="25"/>
      <c r="T11" s="25"/>
      <c r="U11" s="25"/>
    </row>
    <row r="12" spans="1:21" ht="15">
      <c r="A12" s="128" t="s">
        <v>1183</v>
      </c>
      <c r="B12" s="357">
        <v>0</v>
      </c>
      <c r="C12" s="357">
        <v>0</v>
      </c>
      <c r="D12" s="357">
        <v>930000000</v>
      </c>
      <c r="E12" s="357">
        <v>930000000</v>
      </c>
      <c r="F12" s="357">
        <v>1110000000</v>
      </c>
      <c r="G12" s="357">
        <v>0</v>
      </c>
      <c r="H12" s="357">
        <v>41158700000</v>
      </c>
      <c r="I12" s="357">
        <v>0</v>
      </c>
      <c r="J12" s="278">
        <v>43361100000</v>
      </c>
      <c r="K12" s="357">
        <v>840000000</v>
      </c>
      <c r="L12" s="357">
        <v>36000000</v>
      </c>
      <c r="M12" s="357">
        <v>950000000</v>
      </c>
      <c r="N12" s="354"/>
      <c r="O12" s="354"/>
      <c r="P12" s="354"/>
      <c r="Q12" s="354"/>
      <c r="R12" s="25"/>
      <c r="S12" s="25"/>
      <c r="T12" s="25"/>
      <c r="U12" s="25"/>
    </row>
    <row r="13" spans="1:21" ht="15">
      <c r="A13" s="128"/>
      <c r="B13" s="357"/>
      <c r="C13" s="357"/>
      <c r="D13" s="357"/>
      <c r="E13" s="357"/>
      <c r="F13" s="357"/>
      <c r="G13" s="357"/>
      <c r="H13" s="357"/>
      <c r="I13" s="357"/>
      <c r="J13" s="354"/>
      <c r="K13" s="354"/>
      <c r="L13" s="354"/>
      <c r="M13" s="354"/>
      <c r="N13" s="354"/>
      <c r="O13" s="354"/>
      <c r="P13" s="354"/>
      <c r="Q13" s="354"/>
      <c r="R13" s="25"/>
      <c r="S13" s="25"/>
      <c r="T13" s="25"/>
      <c r="U13" s="25"/>
    </row>
    <row r="14" spans="1:21" ht="15">
      <c r="A14" s="128"/>
      <c r="B14" s="354"/>
      <c r="C14" s="354"/>
      <c r="D14" s="354"/>
      <c r="E14" s="354"/>
      <c r="F14" s="354"/>
      <c r="G14" s="354"/>
      <c r="H14" s="354"/>
      <c r="I14" s="354"/>
      <c r="J14" s="354"/>
      <c r="K14" s="354"/>
      <c r="L14" s="354"/>
      <c r="M14" s="354"/>
      <c r="N14" s="354"/>
      <c r="O14" s="354"/>
      <c r="P14" s="354"/>
      <c r="Q14" s="354"/>
      <c r="R14" s="25"/>
      <c r="S14" s="25"/>
      <c r="T14" s="25"/>
      <c r="U14" s="25"/>
    </row>
    <row r="15" spans="1:21" ht="15.75">
      <c r="A15" s="3" t="s">
        <v>53</v>
      </c>
      <c r="B15" s="4">
        <v>2009</v>
      </c>
      <c r="C15" s="4">
        <v>2010</v>
      </c>
      <c r="D15" s="4">
        <v>2011</v>
      </c>
      <c r="E15" s="4" t="s">
        <v>1185</v>
      </c>
      <c r="F15" s="4">
        <v>2012</v>
      </c>
      <c r="G15" s="4" t="s">
        <v>2325</v>
      </c>
      <c r="H15" s="84" t="s">
        <v>2913</v>
      </c>
      <c r="I15" s="84" t="s">
        <v>3553</v>
      </c>
      <c r="J15" s="84" t="s">
        <v>4165</v>
      </c>
      <c r="K15" s="84" t="s">
        <v>4675</v>
      </c>
      <c r="L15" s="84" t="s">
        <v>5846</v>
      </c>
      <c r="M15" s="84" t="s">
        <v>6494</v>
      </c>
      <c r="N15" s="238" t="s">
        <v>6914</v>
      </c>
      <c r="O15" s="354"/>
      <c r="P15" s="354"/>
      <c r="Q15" s="354"/>
      <c r="R15" s="25"/>
      <c r="S15" s="25"/>
      <c r="T15" s="25"/>
      <c r="U15" s="25"/>
    </row>
    <row r="16" spans="1:21" ht="15">
      <c r="A16" s="239" t="s">
        <v>54</v>
      </c>
      <c r="B16" s="358">
        <v>0</v>
      </c>
      <c r="C16" s="358">
        <v>0</v>
      </c>
      <c r="D16" s="358">
        <v>1472</v>
      </c>
      <c r="E16" s="358">
        <v>1647</v>
      </c>
      <c r="F16" s="358">
        <v>2187</v>
      </c>
      <c r="G16" s="358">
        <v>0</v>
      </c>
      <c r="H16" s="278" t="s">
        <v>1186</v>
      </c>
      <c r="I16" s="358">
        <v>2967</v>
      </c>
      <c r="J16" s="354">
        <v>3329</v>
      </c>
      <c r="K16" s="359">
        <v>0</v>
      </c>
      <c r="L16" s="359">
        <v>4067</v>
      </c>
      <c r="M16" s="359">
        <v>4393</v>
      </c>
      <c r="N16" s="1375" t="s">
        <v>7360</v>
      </c>
      <c r="O16" s="354"/>
      <c r="P16" s="354"/>
      <c r="Q16" s="354"/>
      <c r="R16" s="25"/>
      <c r="S16" s="25"/>
      <c r="T16" s="25"/>
      <c r="U16" s="25"/>
    </row>
    <row r="17" spans="1:21" ht="15">
      <c r="A17" s="239" t="s">
        <v>90</v>
      </c>
      <c r="B17" s="358">
        <v>0</v>
      </c>
      <c r="C17" s="358">
        <v>0</v>
      </c>
      <c r="D17" s="358">
        <v>1434</v>
      </c>
      <c r="E17" s="358">
        <v>1590</v>
      </c>
      <c r="F17" s="358" t="s">
        <v>1186</v>
      </c>
      <c r="G17" s="358">
        <v>0</v>
      </c>
      <c r="H17" s="278" t="s">
        <v>1186</v>
      </c>
      <c r="I17" s="358">
        <v>2478</v>
      </c>
      <c r="J17" s="354" t="s">
        <v>1530</v>
      </c>
      <c r="K17" s="359">
        <v>0</v>
      </c>
      <c r="L17" s="359">
        <v>3212</v>
      </c>
      <c r="M17" s="359">
        <v>3426.54</v>
      </c>
      <c r="N17" s="354"/>
      <c r="O17" s="354"/>
      <c r="P17" s="354"/>
      <c r="Q17" s="354"/>
      <c r="R17" s="25"/>
      <c r="S17" s="25"/>
      <c r="T17" s="25"/>
      <c r="U17" s="25"/>
    </row>
    <row r="18" spans="1:21" ht="15">
      <c r="A18" s="239" t="s">
        <v>1457</v>
      </c>
      <c r="B18" s="358">
        <v>0</v>
      </c>
      <c r="C18" s="358">
        <v>0</v>
      </c>
      <c r="D18" s="358">
        <v>0</v>
      </c>
      <c r="E18" s="358">
        <v>0</v>
      </c>
      <c r="F18" s="358">
        <v>899</v>
      </c>
      <c r="G18" s="358">
        <v>0</v>
      </c>
      <c r="H18" s="278" t="s">
        <v>1186</v>
      </c>
      <c r="I18" s="358" t="s">
        <v>1186</v>
      </c>
      <c r="J18" s="354">
        <v>271</v>
      </c>
      <c r="K18" s="359">
        <v>0</v>
      </c>
      <c r="L18" s="359">
        <v>0</v>
      </c>
      <c r="M18" s="359">
        <v>0</v>
      </c>
      <c r="N18" s="354"/>
      <c r="O18" s="354"/>
      <c r="P18" s="354"/>
      <c r="Q18" s="354"/>
      <c r="R18" s="25"/>
      <c r="S18" s="25"/>
      <c r="T18" s="25"/>
      <c r="U18" s="25"/>
    </row>
    <row r="19" spans="1:21" ht="15">
      <c r="A19" s="239" t="s">
        <v>91</v>
      </c>
      <c r="B19" s="358">
        <v>0</v>
      </c>
      <c r="C19" s="358">
        <v>0</v>
      </c>
      <c r="D19" s="358">
        <v>2726</v>
      </c>
      <c r="E19" s="358">
        <v>2726</v>
      </c>
      <c r="F19" s="358">
        <v>3086</v>
      </c>
      <c r="G19" s="358">
        <v>0</v>
      </c>
      <c r="H19" s="278" t="s">
        <v>1186</v>
      </c>
      <c r="I19" s="358">
        <v>3479</v>
      </c>
      <c r="J19" s="354">
        <v>3600</v>
      </c>
      <c r="K19" s="359">
        <v>4021</v>
      </c>
      <c r="L19" s="359">
        <v>4067</v>
      </c>
      <c r="M19" s="359">
        <v>4393</v>
      </c>
      <c r="N19" s="354"/>
      <c r="O19" s="354"/>
      <c r="P19" s="354"/>
      <c r="Q19" s="354"/>
      <c r="R19" s="25"/>
      <c r="S19" s="25"/>
      <c r="T19" s="25"/>
      <c r="U19" s="25"/>
    </row>
    <row r="20" spans="1:21" ht="15">
      <c r="A20" s="128"/>
      <c r="B20" s="354"/>
      <c r="C20" s="360"/>
      <c r="D20" s="354"/>
      <c r="E20" s="354"/>
      <c r="F20" s="354"/>
      <c r="G20" s="354"/>
      <c r="H20" s="354"/>
      <c r="I20" s="354"/>
      <c r="J20" s="354"/>
      <c r="K20" s="354"/>
      <c r="L20" s="354"/>
      <c r="M20" s="354"/>
      <c r="N20" s="354"/>
      <c r="O20" s="354"/>
      <c r="P20" s="354"/>
      <c r="Q20" s="354"/>
      <c r="R20" s="25"/>
      <c r="S20" s="25"/>
      <c r="T20" s="25"/>
      <c r="U20" s="25"/>
    </row>
    <row r="21" spans="1:21" ht="15">
      <c r="A21" s="128"/>
      <c r="B21" s="354"/>
      <c r="C21" s="354"/>
      <c r="D21" s="354"/>
      <c r="E21" s="354"/>
      <c r="F21" s="354"/>
      <c r="G21" s="354"/>
      <c r="H21" s="354"/>
      <c r="I21" s="354"/>
      <c r="J21" s="354"/>
      <c r="K21" s="354"/>
      <c r="L21" s="354"/>
      <c r="M21" s="354"/>
      <c r="N21" s="354"/>
      <c r="O21" s="354"/>
      <c r="P21" s="354"/>
      <c r="Q21" s="354"/>
      <c r="R21" s="25"/>
      <c r="S21" s="25"/>
      <c r="T21" s="25"/>
      <c r="U21" s="25"/>
    </row>
    <row r="22" spans="1:21" ht="15.75">
      <c r="A22" s="3" t="s">
        <v>2290</v>
      </c>
      <c r="B22" s="4">
        <v>2009</v>
      </c>
      <c r="C22" s="4">
        <v>2010</v>
      </c>
      <c r="D22" s="4">
        <v>2011</v>
      </c>
      <c r="E22" s="4" t="s">
        <v>1185</v>
      </c>
      <c r="F22" s="4">
        <v>2012</v>
      </c>
      <c r="G22" s="4" t="s">
        <v>2325</v>
      </c>
      <c r="H22" s="84" t="s">
        <v>2913</v>
      </c>
      <c r="I22" s="84" t="s">
        <v>3553</v>
      </c>
      <c r="J22" s="84" t="s">
        <v>4165</v>
      </c>
      <c r="K22" s="84" t="s">
        <v>4675</v>
      </c>
      <c r="L22" s="84" t="s">
        <v>5846</v>
      </c>
      <c r="M22" s="84" t="s">
        <v>6494</v>
      </c>
      <c r="N22" s="238" t="s">
        <v>6914</v>
      </c>
      <c r="O22" s="354"/>
      <c r="P22" s="354"/>
      <c r="Q22" s="354"/>
      <c r="R22" s="25"/>
      <c r="S22" s="25"/>
      <c r="T22" s="25"/>
      <c r="U22" s="25"/>
    </row>
    <row r="23" spans="1:21" ht="15">
      <c r="A23" s="128" t="s">
        <v>1153</v>
      </c>
      <c r="B23" s="356">
        <v>0</v>
      </c>
      <c r="C23" s="356">
        <v>0</v>
      </c>
      <c r="D23" s="356">
        <v>1043800000</v>
      </c>
      <c r="E23" s="356">
        <v>638299930.04490662</v>
      </c>
      <c r="F23" s="356">
        <v>1274396.5232485088</v>
      </c>
      <c r="G23" s="356">
        <v>0</v>
      </c>
      <c r="H23" s="278" t="s">
        <v>1186</v>
      </c>
      <c r="I23" s="361" t="s">
        <v>2908</v>
      </c>
      <c r="J23" s="361" t="s">
        <v>2908</v>
      </c>
      <c r="K23" s="356">
        <v>660823500</v>
      </c>
      <c r="L23" s="361" t="s">
        <v>2908</v>
      </c>
      <c r="M23" s="356">
        <v>858916799.99999988</v>
      </c>
      <c r="N23" s="361" t="s">
        <v>2908</v>
      </c>
      <c r="O23" s="354"/>
      <c r="P23" s="354"/>
      <c r="Q23" s="354"/>
      <c r="R23" s="25"/>
      <c r="S23" s="25"/>
      <c r="T23" s="25"/>
      <c r="U23" s="25"/>
    </row>
    <row r="24" spans="1:21" ht="15">
      <c r="A24" s="128" t="s">
        <v>1183</v>
      </c>
      <c r="B24" s="357">
        <v>0</v>
      </c>
      <c r="C24" s="357">
        <v>0</v>
      </c>
      <c r="D24" s="357">
        <v>32965813500</v>
      </c>
      <c r="E24" s="357">
        <v>19800000000</v>
      </c>
      <c r="F24" s="357">
        <v>39352600</v>
      </c>
      <c r="G24" s="357">
        <v>0</v>
      </c>
      <c r="H24" s="278" t="s">
        <v>1186</v>
      </c>
      <c r="I24" s="361" t="s">
        <v>2908</v>
      </c>
      <c r="J24" s="361" t="s">
        <v>2908</v>
      </c>
      <c r="K24" s="357">
        <v>44054900000</v>
      </c>
      <c r="L24" s="361" t="s">
        <v>2908</v>
      </c>
      <c r="M24" s="357">
        <v>47717600000</v>
      </c>
      <c r="N24" s="361" t="s">
        <v>2908</v>
      </c>
      <c r="O24" s="354"/>
      <c r="P24" s="354"/>
      <c r="Q24" s="354"/>
      <c r="R24" s="25"/>
      <c r="S24" s="25"/>
      <c r="T24" s="25"/>
      <c r="U24" s="25"/>
    </row>
    <row r="25" spans="1:21" ht="15">
      <c r="A25" s="128"/>
      <c r="B25" s="354"/>
      <c r="C25" s="354"/>
      <c r="D25" s="354"/>
      <c r="E25" s="354"/>
      <c r="F25" s="354"/>
      <c r="G25" s="354"/>
      <c r="H25" s="354"/>
      <c r="I25" s="354"/>
      <c r="J25" s="354"/>
      <c r="K25" s="354"/>
      <c r="L25" s="354"/>
      <c r="M25" s="354"/>
      <c r="N25" s="354"/>
      <c r="O25" s="354"/>
      <c r="P25" s="354"/>
      <c r="Q25" s="354"/>
      <c r="R25" s="25"/>
      <c r="S25" s="25"/>
      <c r="T25" s="25"/>
      <c r="U25" s="25"/>
    </row>
    <row r="26" spans="1:21" ht="15.75">
      <c r="A26" s="3" t="s">
        <v>59</v>
      </c>
      <c r="B26" s="4">
        <v>2009</v>
      </c>
      <c r="C26" s="4">
        <v>2010</v>
      </c>
      <c r="D26" s="4">
        <v>2011</v>
      </c>
      <c r="E26" s="4" t="s">
        <v>1185</v>
      </c>
      <c r="F26" s="4">
        <v>2012</v>
      </c>
      <c r="G26" s="4" t="s">
        <v>2325</v>
      </c>
      <c r="H26" s="84" t="s">
        <v>2913</v>
      </c>
      <c r="I26" s="84" t="s">
        <v>3553</v>
      </c>
      <c r="J26" s="84" t="s">
        <v>4165</v>
      </c>
      <c r="K26" s="84" t="s">
        <v>4675</v>
      </c>
      <c r="L26" s="84" t="s">
        <v>5846</v>
      </c>
      <c r="M26" s="84" t="s">
        <v>6494</v>
      </c>
      <c r="N26" s="238" t="s">
        <v>6914</v>
      </c>
      <c r="O26" s="354"/>
      <c r="P26" s="354"/>
      <c r="Q26" s="354"/>
      <c r="R26" s="25"/>
      <c r="S26" s="25"/>
      <c r="T26" s="25"/>
      <c r="U26" s="25"/>
    </row>
    <row r="27" spans="1:21" ht="15">
      <c r="A27" s="128"/>
      <c r="B27" s="358">
        <v>0</v>
      </c>
      <c r="C27" s="358">
        <v>0</v>
      </c>
      <c r="D27" s="358">
        <v>160000000</v>
      </c>
      <c r="E27" s="358">
        <v>85800000</v>
      </c>
      <c r="F27" s="358">
        <v>175200000</v>
      </c>
      <c r="G27" s="358">
        <v>0</v>
      </c>
      <c r="H27" s="279" t="s">
        <v>1186</v>
      </c>
      <c r="I27" s="361" t="s">
        <v>2908</v>
      </c>
      <c r="J27" s="361" t="s">
        <v>2908</v>
      </c>
      <c r="K27" s="359">
        <v>173900000</v>
      </c>
      <c r="L27" s="361" t="s">
        <v>2908</v>
      </c>
      <c r="M27" s="359">
        <v>195900000</v>
      </c>
      <c r="N27" s="361" t="s">
        <v>2908</v>
      </c>
      <c r="O27" s="354"/>
      <c r="P27" s="354"/>
      <c r="Q27" s="354"/>
      <c r="R27" s="25"/>
      <c r="S27" s="25"/>
      <c r="T27" s="25"/>
      <c r="U27" s="25"/>
    </row>
    <row r="28" spans="1:21" ht="15">
      <c r="A28" s="128"/>
      <c r="B28" s="354"/>
      <c r="C28" s="354"/>
      <c r="D28" s="354"/>
      <c r="E28" s="354"/>
      <c r="F28" s="354"/>
      <c r="G28" s="354"/>
      <c r="H28" s="354"/>
      <c r="I28" s="354"/>
      <c r="J28" s="354"/>
      <c r="K28" s="354"/>
      <c r="L28" s="354"/>
      <c r="M28" s="354"/>
      <c r="N28" s="354"/>
      <c r="O28" s="354"/>
      <c r="P28" s="354"/>
      <c r="Q28" s="354"/>
      <c r="R28" s="25"/>
      <c r="S28" s="25"/>
      <c r="T28" s="25"/>
      <c r="U28" s="25"/>
    </row>
    <row r="29" spans="1:21" ht="15">
      <c r="A29" s="128"/>
      <c r="B29" s="354"/>
      <c r="C29" s="354"/>
      <c r="D29" s="354"/>
      <c r="E29" s="354"/>
      <c r="F29" s="354"/>
      <c r="G29" s="354"/>
      <c r="H29" s="354"/>
      <c r="I29" s="354"/>
      <c r="J29" s="354"/>
      <c r="K29" s="354"/>
      <c r="L29" s="354"/>
      <c r="M29" s="354"/>
      <c r="N29" s="354"/>
      <c r="O29" s="354"/>
      <c r="P29" s="354"/>
      <c r="Q29" s="354"/>
      <c r="R29" s="25"/>
      <c r="S29" s="25"/>
      <c r="T29" s="25"/>
      <c r="U29" s="25"/>
    </row>
    <row r="30" spans="1:21" ht="15.75">
      <c r="A30" s="3" t="s">
        <v>60</v>
      </c>
      <c r="B30" s="4">
        <v>2009</v>
      </c>
      <c r="C30" s="4">
        <v>2010</v>
      </c>
      <c r="D30" s="4">
        <v>2011</v>
      </c>
      <c r="E30" s="4" t="s">
        <v>1185</v>
      </c>
      <c r="F30" s="4">
        <v>2012</v>
      </c>
      <c r="G30" s="4" t="s">
        <v>2325</v>
      </c>
      <c r="H30" s="84" t="s">
        <v>2913</v>
      </c>
      <c r="I30" s="84" t="s">
        <v>3553</v>
      </c>
      <c r="J30" s="84" t="s">
        <v>4165</v>
      </c>
      <c r="K30" s="84" t="s">
        <v>4675</v>
      </c>
      <c r="L30" s="84" t="s">
        <v>5846</v>
      </c>
      <c r="M30" s="84" t="s">
        <v>6494</v>
      </c>
      <c r="N30" s="238" t="s">
        <v>6914</v>
      </c>
      <c r="O30" s="354"/>
      <c r="P30" s="354"/>
      <c r="Q30" s="354"/>
      <c r="R30" s="25"/>
      <c r="S30" s="25"/>
      <c r="T30" s="25"/>
      <c r="U30" s="25"/>
    </row>
    <row r="31" spans="1:21" ht="15.75">
      <c r="A31" s="7" t="s">
        <v>2284</v>
      </c>
      <c r="B31" s="136"/>
      <c r="C31" s="136"/>
      <c r="D31" s="136"/>
      <c r="E31" s="136"/>
      <c r="F31" s="137">
        <v>143369806</v>
      </c>
      <c r="G31" s="136">
        <v>0</v>
      </c>
      <c r="H31" s="137">
        <v>143700000</v>
      </c>
      <c r="I31" s="136">
        <v>0</v>
      </c>
      <c r="J31" s="137">
        <v>143700000</v>
      </c>
      <c r="K31" s="112">
        <v>143500000</v>
      </c>
      <c r="L31" s="112">
        <v>143500000</v>
      </c>
      <c r="M31" s="112">
        <v>146804372</v>
      </c>
      <c r="N31" s="112" t="s">
        <v>1530</v>
      </c>
      <c r="O31" s="89"/>
      <c r="P31" s="2"/>
      <c r="Q31" s="2"/>
      <c r="R31" s="25"/>
      <c r="S31" s="25"/>
      <c r="T31" s="25"/>
      <c r="U31" s="25"/>
    </row>
    <row r="32" spans="1:21" ht="15">
      <c r="A32" s="128" t="s">
        <v>61</v>
      </c>
      <c r="B32" s="358">
        <v>0</v>
      </c>
      <c r="C32" s="358">
        <v>0</v>
      </c>
      <c r="D32" s="362">
        <v>0.43</v>
      </c>
      <c r="E32" s="362">
        <v>0.43</v>
      </c>
      <c r="F32" s="362">
        <v>0.439</v>
      </c>
      <c r="G32" s="358">
        <v>0</v>
      </c>
      <c r="H32" s="279" t="s">
        <v>1186</v>
      </c>
      <c r="I32" s="361" t="s">
        <v>2908</v>
      </c>
      <c r="J32" s="361" t="s">
        <v>2908</v>
      </c>
      <c r="K32" s="363">
        <v>0.43</v>
      </c>
      <c r="L32" s="361" t="s">
        <v>2908</v>
      </c>
      <c r="M32" s="363">
        <v>0.42099999999999999</v>
      </c>
      <c r="N32" s="361" t="s">
        <v>2908</v>
      </c>
      <c r="O32" s="354"/>
      <c r="P32" s="354"/>
      <c r="Q32" s="354"/>
      <c r="R32" s="25"/>
      <c r="S32" s="25"/>
      <c r="T32" s="25"/>
      <c r="U32" s="25"/>
    </row>
    <row r="33" spans="1:21" ht="15">
      <c r="A33" s="128" t="s">
        <v>62</v>
      </c>
      <c r="B33" s="358">
        <v>0</v>
      </c>
      <c r="C33" s="358">
        <v>0</v>
      </c>
      <c r="D33" s="362">
        <v>0.56999999999999995</v>
      </c>
      <c r="E33" s="362">
        <v>0.56999999999999995</v>
      </c>
      <c r="F33" s="362">
        <v>0.56100000000000005</v>
      </c>
      <c r="G33" s="358">
        <v>0</v>
      </c>
      <c r="H33" s="279" t="s">
        <v>1186</v>
      </c>
      <c r="I33" s="361" t="s">
        <v>2908</v>
      </c>
      <c r="J33" s="361" t="s">
        <v>2908</v>
      </c>
      <c r="K33" s="363">
        <v>0.56999999999999995</v>
      </c>
      <c r="L33" s="361" t="s">
        <v>2908</v>
      </c>
      <c r="M33" s="363">
        <v>0.57899999999999996</v>
      </c>
      <c r="N33" s="361" t="s">
        <v>2908</v>
      </c>
      <c r="O33" s="354"/>
      <c r="P33" s="354"/>
      <c r="Q33" s="354"/>
      <c r="R33" s="25"/>
      <c r="S33" s="25"/>
      <c r="T33" s="25"/>
      <c r="U33" s="25"/>
    </row>
    <row r="34" spans="1:21" ht="15">
      <c r="A34" s="128" t="s">
        <v>92</v>
      </c>
      <c r="B34" s="358">
        <v>0</v>
      </c>
      <c r="C34" s="358">
        <v>0</v>
      </c>
      <c r="D34" s="362">
        <v>0</v>
      </c>
      <c r="E34" s="362">
        <v>0</v>
      </c>
      <c r="F34" s="362">
        <v>0</v>
      </c>
      <c r="G34" s="358">
        <v>0</v>
      </c>
      <c r="H34" s="279" t="s">
        <v>1186</v>
      </c>
      <c r="I34" s="361" t="s">
        <v>2908</v>
      </c>
      <c r="J34" s="361" t="s">
        <v>2908</v>
      </c>
      <c r="K34" s="363">
        <v>0</v>
      </c>
      <c r="L34" s="361" t="s">
        <v>2908</v>
      </c>
      <c r="M34" s="354"/>
      <c r="N34" s="361" t="s">
        <v>2908</v>
      </c>
      <c r="O34" s="354"/>
      <c r="P34" s="354"/>
      <c r="Q34" s="354"/>
      <c r="R34" s="25"/>
      <c r="S34" s="25"/>
      <c r="T34" s="25"/>
      <c r="U34" s="25"/>
    </row>
    <row r="35" spans="1:21" ht="15">
      <c r="A35" s="128" t="s">
        <v>93</v>
      </c>
      <c r="B35" s="358">
        <v>0</v>
      </c>
      <c r="C35" s="358">
        <v>0</v>
      </c>
      <c r="D35" s="362">
        <v>5.0999999999999997E-2</v>
      </c>
      <c r="E35" s="362">
        <v>5.0999999999999997E-2</v>
      </c>
      <c r="F35" s="362">
        <v>5.2000000000000005E-2</v>
      </c>
      <c r="G35" s="358">
        <v>0</v>
      </c>
      <c r="H35" s="279" t="s">
        <v>1186</v>
      </c>
      <c r="I35" s="361" t="s">
        <v>2908</v>
      </c>
      <c r="J35" s="361" t="s">
        <v>2908</v>
      </c>
      <c r="K35" s="363">
        <v>0</v>
      </c>
      <c r="L35" s="361" t="s">
        <v>2908</v>
      </c>
      <c r="M35" s="354"/>
      <c r="N35" s="361" t="s">
        <v>2908</v>
      </c>
      <c r="O35" s="354"/>
      <c r="P35" s="354"/>
      <c r="Q35" s="354"/>
      <c r="R35" s="25"/>
      <c r="S35" s="25"/>
      <c r="T35" s="25"/>
      <c r="U35" s="25"/>
    </row>
    <row r="36" spans="1:21" ht="15">
      <c r="A36" s="128" t="s">
        <v>63</v>
      </c>
      <c r="B36" s="358">
        <v>0</v>
      </c>
      <c r="C36" s="358">
        <v>0</v>
      </c>
      <c r="D36" s="362">
        <v>0.53700000000000003</v>
      </c>
      <c r="E36" s="362">
        <v>0.53700000000000003</v>
      </c>
      <c r="F36" s="362">
        <v>0.52300000000000002</v>
      </c>
      <c r="G36" s="358">
        <v>0</v>
      </c>
      <c r="H36" s="279" t="s">
        <v>1186</v>
      </c>
      <c r="I36" s="361" t="s">
        <v>2908</v>
      </c>
      <c r="J36" s="361" t="s">
        <v>2908</v>
      </c>
      <c r="K36" s="363">
        <v>0.52</v>
      </c>
      <c r="L36" s="361" t="s">
        <v>2908</v>
      </c>
      <c r="M36" s="354"/>
      <c r="N36" s="361" t="s">
        <v>2908</v>
      </c>
      <c r="O36" s="354"/>
      <c r="P36" s="354"/>
      <c r="Q36" s="354"/>
      <c r="R36" s="25"/>
      <c r="S36" s="25"/>
      <c r="T36" s="25"/>
      <c r="U36" s="25"/>
    </row>
    <row r="37" spans="1:21" ht="15">
      <c r="A37" s="128" t="s">
        <v>64</v>
      </c>
      <c r="B37" s="358">
        <v>0</v>
      </c>
      <c r="C37" s="358">
        <v>0</v>
      </c>
      <c r="D37" s="362">
        <v>0.249</v>
      </c>
      <c r="E37" s="362">
        <v>0.249</v>
      </c>
      <c r="F37" s="362">
        <v>0.24600000000000002</v>
      </c>
      <c r="G37" s="358">
        <v>0</v>
      </c>
      <c r="H37" s="279" t="s">
        <v>1186</v>
      </c>
      <c r="I37" s="361" t="s">
        <v>2908</v>
      </c>
      <c r="J37" s="361" t="s">
        <v>2908</v>
      </c>
      <c r="K37" s="363">
        <v>0.26</v>
      </c>
      <c r="L37" s="361" t="s">
        <v>2908</v>
      </c>
      <c r="M37" s="354"/>
      <c r="N37" s="361" t="s">
        <v>2908</v>
      </c>
      <c r="O37" s="354"/>
      <c r="P37" s="354"/>
      <c r="Q37" s="354"/>
      <c r="R37" s="25"/>
      <c r="S37" s="25"/>
      <c r="T37" s="25"/>
      <c r="U37" s="25"/>
    </row>
    <row r="38" spans="1:21" ht="15">
      <c r="A38" s="128" t="s">
        <v>703</v>
      </c>
      <c r="B38" s="358">
        <v>0</v>
      </c>
      <c r="C38" s="358">
        <v>0</v>
      </c>
      <c r="D38" s="362">
        <v>0.16300000000000001</v>
      </c>
      <c r="E38" s="362">
        <v>0.16300000000000001</v>
      </c>
      <c r="F38" s="362">
        <v>0.17899999999999999</v>
      </c>
      <c r="G38" s="358">
        <v>0</v>
      </c>
      <c r="H38" s="279" t="s">
        <v>1186</v>
      </c>
      <c r="I38" s="361" t="s">
        <v>2908</v>
      </c>
      <c r="J38" s="361" t="s">
        <v>2908</v>
      </c>
      <c r="K38" s="363">
        <v>0.18</v>
      </c>
      <c r="L38" s="361" t="s">
        <v>2908</v>
      </c>
      <c r="M38" s="354"/>
      <c r="N38" s="361" t="s">
        <v>2908</v>
      </c>
      <c r="O38" s="354"/>
      <c r="P38" s="354"/>
      <c r="Q38" s="354"/>
      <c r="R38" s="25"/>
      <c r="S38" s="25"/>
      <c r="T38" s="25"/>
      <c r="U38" s="25"/>
    </row>
    <row r="39" spans="1:21" ht="15">
      <c r="A39" s="128"/>
      <c r="B39" s="354"/>
      <c r="C39" s="354"/>
      <c r="D39" s="354"/>
      <c r="E39" s="354"/>
      <c r="F39" s="354"/>
      <c r="G39" s="354"/>
      <c r="H39" s="354"/>
      <c r="I39" s="354"/>
      <c r="J39" s="354"/>
      <c r="K39" s="354"/>
      <c r="L39" s="354"/>
      <c r="M39" s="354"/>
      <c r="N39" s="354"/>
      <c r="O39" s="354"/>
      <c r="P39" s="354"/>
      <c r="Q39" s="354"/>
      <c r="R39" s="25"/>
      <c r="S39" s="25"/>
      <c r="T39" s="25"/>
      <c r="U39" s="25"/>
    </row>
    <row r="40" spans="1:21" ht="31.5">
      <c r="A40" s="3" t="s">
        <v>67</v>
      </c>
      <c r="B40" s="4">
        <v>2009</v>
      </c>
      <c r="C40" s="4">
        <v>2010</v>
      </c>
      <c r="D40" s="4">
        <v>2011</v>
      </c>
      <c r="E40" s="4" t="s">
        <v>1185</v>
      </c>
      <c r="F40" s="4">
        <v>2012</v>
      </c>
      <c r="G40" s="4" t="s">
        <v>2325</v>
      </c>
      <c r="H40" s="84" t="s">
        <v>2913</v>
      </c>
      <c r="I40" s="84" t="s">
        <v>3553</v>
      </c>
      <c r="J40" s="84" t="s">
        <v>4165</v>
      </c>
      <c r="K40" s="84" t="s">
        <v>4675</v>
      </c>
      <c r="L40" s="84" t="s">
        <v>5846</v>
      </c>
      <c r="M40" s="84" t="s">
        <v>6494</v>
      </c>
      <c r="N40" s="238" t="s">
        <v>6914</v>
      </c>
      <c r="O40" s="354"/>
      <c r="P40" s="354"/>
      <c r="Q40" s="354"/>
      <c r="R40" s="25"/>
      <c r="S40" s="25"/>
      <c r="T40" s="25"/>
      <c r="U40" s="25"/>
    </row>
    <row r="41" spans="1:21" ht="30">
      <c r="A41" s="128"/>
      <c r="B41" s="358">
        <v>0</v>
      </c>
      <c r="C41" s="358">
        <v>0</v>
      </c>
      <c r="D41" s="364" t="s">
        <v>121</v>
      </c>
      <c r="E41" s="364" t="s">
        <v>121</v>
      </c>
      <c r="F41" s="365" t="s">
        <v>725</v>
      </c>
      <c r="G41" s="358">
        <v>0</v>
      </c>
      <c r="H41" s="279" t="s">
        <v>1186</v>
      </c>
      <c r="I41" s="361" t="s">
        <v>2908</v>
      </c>
      <c r="J41" s="361" t="s">
        <v>2908</v>
      </c>
      <c r="K41" s="354" t="s">
        <v>113</v>
      </c>
      <c r="L41" s="361" t="s">
        <v>2908</v>
      </c>
      <c r="M41" s="354" t="s">
        <v>113</v>
      </c>
      <c r="N41" s="361" t="s">
        <v>2908</v>
      </c>
      <c r="O41" s="354"/>
      <c r="P41" s="354"/>
      <c r="Q41" s="354"/>
      <c r="R41" s="25"/>
      <c r="S41" s="25"/>
      <c r="T41" s="25"/>
      <c r="U41" s="25"/>
    </row>
    <row r="42" spans="1:21" ht="15">
      <c r="A42" s="128"/>
      <c r="B42" s="354"/>
      <c r="C42" s="354"/>
      <c r="D42" s="354"/>
      <c r="E42" s="354"/>
      <c r="F42" s="354"/>
      <c r="G42" s="354"/>
      <c r="H42" s="354"/>
      <c r="I42" s="354"/>
      <c r="J42" s="354"/>
      <c r="K42" s="354"/>
      <c r="L42" s="354"/>
      <c r="M42" s="354"/>
      <c r="N42" s="354"/>
      <c r="O42" s="354"/>
      <c r="P42" s="354"/>
      <c r="Q42" s="354"/>
      <c r="R42" s="25"/>
      <c r="S42" s="25"/>
      <c r="T42" s="25"/>
      <c r="U42" s="25"/>
    </row>
    <row r="43" spans="1:21" ht="15">
      <c r="A43" s="128"/>
      <c r="B43" s="354"/>
      <c r="C43" s="354"/>
      <c r="D43" s="354"/>
      <c r="E43" s="354"/>
      <c r="F43" s="354"/>
      <c r="G43" s="354"/>
      <c r="H43" s="354"/>
      <c r="I43" s="354"/>
      <c r="J43" s="354"/>
      <c r="K43" s="354"/>
      <c r="L43" s="354"/>
      <c r="M43" s="354"/>
      <c r="N43" s="354"/>
      <c r="O43" s="354"/>
      <c r="P43" s="354"/>
      <c r="Q43" s="354"/>
      <c r="R43" s="25"/>
      <c r="S43" s="25"/>
      <c r="T43" s="25"/>
      <c r="U43" s="25"/>
    </row>
    <row r="44" spans="1:21" ht="15.75">
      <c r="A44" s="3" t="s">
        <v>94</v>
      </c>
      <c r="B44" s="4">
        <v>2009</v>
      </c>
      <c r="C44" s="4">
        <v>2010</v>
      </c>
      <c r="D44" s="4">
        <v>2011</v>
      </c>
      <c r="E44" s="4" t="s">
        <v>1185</v>
      </c>
      <c r="F44" s="4">
        <v>2012</v>
      </c>
      <c r="G44" s="4" t="s">
        <v>2325</v>
      </c>
      <c r="H44" s="84" t="s">
        <v>2913</v>
      </c>
      <c r="I44" s="84" t="s">
        <v>3553</v>
      </c>
      <c r="J44" s="84" t="s">
        <v>4165</v>
      </c>
      <c r="K44" s="84" t="s">
        <v>4675</v>
      </c>
      <c r="L44" s="84" t="s">
        <v>5846</v>
      </c>
      <c r="M44" s="84" t="s">
        <v>6494</v>
      </c>
      <c r="N44" s="238" t="s">
        <v>6914</v>
      </c>
      <c r="O44" s="354"/>
      <c r="P44" s="354"/>
      <c r="Q44" s="354"/>
      <c r="R44" s="25"/>
      <c r="S44" s="25"/>
      <c r="T44" s="25"/>
      <c r="U44" s="25"/>
    </row>
    <row r="45" spans="1:21" ht="30">
      <c r="A45" s="128" t="s">
        <v>1168</v>
      </c>
      <c r="B45" s="358">
        <v>0</v>
      </c>
      <c r="C45" s="358">
        <v>0</v>
      </c>
      <c r="D45" s="362">
        <v>3.0000000000000001E-3</v>
      </c>
      <c r="E45" s="362">
        <v>3.0000000000000001E-3</v>
      </c>
      <c r="F45" s="362">
        <v>3.7000000000000002E-3</v>
      </c>
      <c r="G45" s="358">
        <v>0</v>
      </c>
      <c r="H45" s="279" t="s">
        <v>1186</v>
      </c>
      <c r="I45" s="361" t="s">
        <v>2908</v>
      </c>
      <c r="J45" s="361" t="s">
        <v>2908</v>
      </c>
      <c r="K45" s="366">
        <v>8.9999999999999993E-3</v>
      </c>
      <c r="L45" s="361" t="s">
        <v>2908</v>
      </c>
      <c r="M45" s="366">
        <v>8.9999999999999993E-3</v>
      </c>
      <c r="N45" s="361" t="s">
        <v>2908</v>
      </c>
      <c r="O45" s="354"/>
      <c r="P45" s="354"/>
      <c r="Q45" s="354"/>
      <c r="R45" s="25"/>
      <c r="S45" s="25"/>
      <c r="T45" s="25"/>
      <c r="U45" s="25"/>
    </row>
    <row r="46" spans="1:21" ht="15">
      <c r="A46" s="353"/>
      <c r="B46" s="354"/>
      <c r="C46" s="354"/>
      <c r="D46" s="354"/>
      <c r="E46" s="354"/>
      <c r="F46" s="354"/>
      <c r="G46" s="354"/>
      <c r="H46" s="354"/>
      <c r="I46" s="354"/>
      <c r="J46" s="354"/>
      <c r="K46" s="354"/>
      <c r="L46" s="354"/>
      <c r="M46" s="354"/>
      <c r="N46" s="354"/>
      <c r="O46" s="354"/>
      <c r="P46" s="354"/>
      <c r="Q46" s="354"/>
      <c r="R46" s="25"/>
      <c r="S46" s="25"/>
      <c r="T46" s="25"/>
      <c r="U46" s="25"/>
    </row>
    <row r="47" spans="1:21" ht="15">
      <c r="A47" s="353"/>
      <c r="B47" s="354"/>
      <c r="C47" s="354"/>
      <c r="D47" s="354"/>
      <c r="E47" s="354"/>
      <c r="F47" s="354"/>
      <c r="G47" s="354"/>
      <c r="H47" s="354"/>
      <c r="I47" s="354"/>
      <c r="J47" s="354"/>
      <c r="K47" s="354"/>
      <c r="L47" s="354"/>
      <c r="M47" s="354"/>
      <c r="N47" s="354"/>
      <c r="O47" s="354"/>
      <c r="P47" s="354"/>
      <c r="Q47" s="354"/>
      <c r="R47" s="25"/>
      <c r="S47" s="25"/>
      <c r="T47" s="25"/>
      <c r="U47" s="25"/>
    </row>
    <row r="48" spans="1:21" ht="15">
      <c r="A48" s="353"/>
      <c r="B48" s="354"/>
      <c r="C48" s="354"/>
      <c r="D48" s="354"/>
      <c r="E48" s="354"/>
      <c r="F48" s="354"/>
      <c r="G48" s="354"/>
      <c r="H48" s="354"/>
      <c r="I48" s="354"/>
      <c r="J48" s="354"/>
      <c r="K48" s="354"/>
      <c r="L48" s="354"/>
      <c r="M48" s="354"/>
      <c r="N48" s="354"/>
      <c r="O48" s="354"/>
      <c r="P48" s="354"/>
      <c r="Q48" s="354"/>
      <c r="R48" s="25"/>
      <c r="S48" s="25"/>
      <c r="T48" s="25"/>
      <c r="U48" s="25"/>
    </row>
    <row r="49" spans="1:25" ht="31.5">
      <c r="A49" s="3" t="s">
        <v>2288</v>
      </c>
      <c r="B49" s="4">
        <v>2009</v>
      </c>
      <c r="C49" s="4">
        <v>2010</v>
      </c>
      <c r="D49" s="4">
        <v>2011</v>
      </c>
      <c r="E49" s="4" t="s">
        <v>3016</v>
      </c>
      <c r="F49" s="4" t="s">
        <v>2915</v>
      </c>
      <c r="G49" s="4" t="s">
        <v>3017</v>
      </c>
      <c r="H49" s="84" t="s">
        <v>2917</v>
      </c>
      <c r="I49" s="84" t="s">
        <v>3018</v>
      </c>
      <c r="J49" s="84" t="s">
        <v>2919</v>
      </c>
      <c r="K49" s="84" t="s">
        <v>3019</v>
      </c>
      <c r="L49" s="84" t="s">
        <v>2921</v>
      </c>
      <c r="M49" s="84" t="s">
        <v>3965</v>
      </c>
      <c r="N49" s="84" t="s">
        <v>3556</v>
      </c>
      <c r="O49" s="84" t="s">
        <v>4672</v>
      </c>
      <c r="P49" s="84" t="s">
        <v>4168</v>
      </c>
      <c r="Q49" s="367" t="s">
        <v>5243</v>
      </c>
      <c r="R49" s="368" t="s">
        <v>5171</v>
      </c>
      <c r="S49" s="367" t="s">
        <v>6049</v>
      </c>
      <c r="T49" s="368" t="s">
        <v>5848</v>
      </c>
      <c r="U49" s="3" t="s">
        <v>2288</v>
      </c>
      <c r="V49" s="368" t="s">
        <v>6495</v>
      </c>
      <c r="W49" s="368" t="s">
        <v>5877</v>
      </c>
      <c r="X49" s="238" t="s">
        <v>7361</v>
      </c>
      <c r="Y49" s="238" t="s">
        <v>6983</v>
      </c>
    </row>
    <row r="50" spans="1:25" ht="15.75">
      <c r="A50" s="128" t="s">
        <v>46</v>
      </c>
      <c r="B50" s="369">
        <v>0</v>
      </c>
      <c r="C50" s="369">
        <v>0</v>
      </c>
      <c r="D50" s="369">
        <v>0</v>
      </c>
      <c r="E50" s="357">
        <v>0</v>
      </c>
      <c r="F50" s="369">
        <v>0</v>
      </c>
      <c r="G50" s="357">
        <v>0</v>
      </c>
      <c r="H50" s="369">
        <v>0</v>
      </c>
      <c r="I50" s="357">
        <v>0</v>
      </c>
      <c r="J50" s="369">
        <v>0</v>
      </c>
      <c r="K50" s="357">
        <v>0</v>
      </c>
      <c r="L50" s="369">
        <v>0</v>
      </c>
      <c r="M50" s="357">
        <v>0</v>
      </c>
      <c r="N50" s="369">
        <v>0</v>
      </c>
      <c r="O50" s="357">
        <v>0</v>
      </c>
      <c r="P50" s="369">
        <v>0</v>
      </c>
      <c r="Q50" s="357">
        <v>0</v>
      </c>
      <c r="R50" s="369">
        <v>0</v>
      </c>
      <c r="S50" s="357">
        <v>0</v>
      </c>
      <c r="T50" s="369">
        <v>0</v>
      </c>
      <c r="U50" s="370" t="s">
        <v>6496</v>
      </c>
      <c r="V50" s="357">
        <v>40000000</v>
      </c>
      <c r="W50" s="369">
        <v>720000</v>
      </c>
      <c r="X50" s="1376" t="s">
        <v>7360</v>
      </c>
      <c r="Y50" s="1377" t="s">
        <v>7360</v>
      </c>
    </row>
    <row r="51" spans="1:25" ht="15.75">
      <c r="A51" s="128" t="s">
        <v>47</v>
      </c>
      <c r="B51" s="369">
        <v>0</v>
      </c>
      <c r="C51" s="369">
        <v>0</v>
      </c>
      <c r="D51" s="369">
        <v>0</v>
      </c>
      <c r="E51" s="357">
        <v>0</v>
      </c>
      <c r="F51" s="369">
        <v>0</v>
      </c>
      <c r="G51" s="357">
        <v>0</v>
      </c>
      <c r="H51" s="369">
        <v>0</v>
      </c>
      <c r="I51" s="357">
        <v>0</v>
      </c>
      <c r="J51" s="369">
        <v>0</v>
      </c>
      <c r="K51" s="357">
        <v>0</v>
      </c>
      <c r="L51" s="369">
        <v>0</v>
      </c>
      <c r="M51" s="357">
        <v>0</v>
      </c>
      <c r="N51" s="369">
        <v>0</v>
      </c>
      <c r="O51" s="357">
        <v>0</v>
      </c>
      <c r="P51" s="369">
        <v>0</v>
      </c>
      <c r="Q51" s="357">
        <v>0</v>
      </c>
      <c r="R51" s="369">
        <v>0</v>
      </c>
      <c r="S51" s="357">
        <v>0</v>
      </c>
      <c r="T51" s="369">
        <v>0</v>
      </c>
      <c r="U51" s="370" t="s">
        <v>6497</v>
      </c>
      <c r="V51" s="357">
        <v>10000000</v>
      </c>
      <c r="W51" s="369">
        <v>180000</v>
      </c>
      <c r="X51" s="357"/>
      <c r="Y51" s="369"/>
    </row>
    <row r="52" spans="1:25" ht="15.75">
      <c r="A52" s="128" t="s">
        <v>48</v>
      </c>
      <c r="B52" s="369">
        <v>0</v>
      </c>
      <c r="C52" s="369">
        <v>0</v>
      </c>
      <c r="D52" s="369">
        <v>0</v>
      </c>
      <c r="E52" s="357">
        <v>0</v>
      </c>
      <c r="F52" s="369">
        <v>0</v>
      </c>
      <c r="G52" s="357">
        <v>0</v>
      </c>
      <c r="H52" s="369">
        <v>0</v>
      </c>
      <c r="I52" s="357">
        <v>0</v>
      </c>
      <c r="J52" s="369">
        <v>0</v>
      </c>
      <c r="K52" s="357">
        <v>0</v>
      </c>
      <c r="L52" s="369">
        <v>0</v>
      </c>
      <c r="M52" s="357">
        <v>0</v>
      </c>
      <c r="N52" s="369">
        <v>0</v>
      </c>
      <c r="O52" s="357">
        <v>0</v>
      </c>
      <c r="P52" s="369">
        <v>0</v>
      </c>
      <c r="Q52" s="357">
        <v>0</v>
      </c>
      <c r="R52" s="369">
        <v>0</v>
      </c>
      <c r="S52" s="357">
        <v>0</v>
      </c>
      <c r="T52" s="369">
        <v>0</v>
      </c>
      <c r="U52" s="371" t="s">
        <v>6498</v>
      </c>
      <c r="V52" s="357">
        <v>0</v>
      </c>
      <c r="W52" s="369">
        <v>0</v>
      </c>
      <c r="X52" s="357"/>
      <c r="Y52" s="369"/>
    </row>
    <row r="53" spans="1:25" ht="15.75">
      <c r="A53" s="128" t="s">
        <v>50</v>
      </c>
      <c r="B53" s="369">
        <v>0</v>
      </c>
      <c r="C53" s="369">
        <v>0</v>
      </c>
      <c r="D53" s="369">
        <v>0</v>
      </c>
      <c r="E53" s="357">
        <v>0</v>
      </c>
      <c r="F53" s="369">
        <v>0</v>
      </c>
      <c r="G53" s="357">
        <v>0</v>
      </c>
      <c r="H53" s="369">
        <v>0</v>
      </c>
      <c r="I53" s="357">
        <v>0</v>
      </c>
      <c r="J53" s="369">
        <v>0</v>
      </c>
      <c r="K53" s="357">
        <v>0</v>
      </c>
      <c r="L53" s="369">
        <v>0</v>
      </c>
      <c r="M53" s="357">
        <v>0</v>
      </c>
      <c r="N53" s="369">
        <v>0</v>
      </c>
      <c r="O53" s="357">
        <v>0</v>
      </c>
      <c r="P53" s="369">
        <v>0</v>
      </c>
      <c r="Q53" s="357">
        <v>0</v>
      </c>
      <c r="R53" s="369">
        <v>0</v>
      </c>
      <c r="S53" s="357">
        <v>0</v>
      </c>
      <c r="T53" s="369">
        <v>0</v>
      </c>
      <c r="U53" s="370" t="s">
        <v>6499</v>
      </c>
      <c r="V53" s="357">
        <v>0</v>
      </c>
      <c r="W53" s="369">
        <v>0</v>
      </c>
      <c r="X53" s="357"/>
      <c r="Y53" s="369"/>
    </row>
    <row r="54" spans="1:25" ht="15.75">
      <c r="A54" s="128" t="s">
        <v>51</v>
      </c>
      <c r="B54" s="369">
        <v>0</v>
      </c>
      <c r="C54" s="369">
        <v>0</v>
      </c>
      <c r="D54" s="369">
        <v>0</v>
      </c>
      <c r="E54" s="357">
        <v>0</v>
      </c>
      <c r="F54" s="369">
        <v>0</v>
      </c>
      <c r="G54" s="357">
        <v>0</v>
      </c>
      <c r="H54" s="369">
        <v>0</v>
      </c>
      <c r="I54" s="357">
        <v>0</v>
      </c>
      <c r="J54" s="369">
        <v>0</v>
      </c>
      <c r="K54" s="357">
        <v>0</v>
      </c>
      <c r="L54" s="369">
        <v>0</v>
      </c>
      <c r="M54" s="357">
        <v>0</v>
      </c>
      <c r="N54" s="369">
        <v>0</v>
      </c>
      <c r="O54" s="357">
        <v>0</v>
      </c>
      <c r="P54" s="369">
        <v>0</v>
      </c>
      <c r="Q54" s="357">
        <v>0</v>
      </c>
      <c r="R54" s="369">
        <v>0</v>
      </c>
      <c r="S54" s="357">
        <v>0</v>
      </c>
      <c r="T54" s="369">
        <v>0</v>
      </c>
      <c r="U54" s="370" t="s">
        <v>6500</v>
      </c>
      <c r="V54" s="357">
        <v>0</v>
      </c>
      <c r="W54" s="369">
        <v>0</v>
      </c>
      <c r="X54" s="357"/>
      <c r="Y54" s="369"/>
    </row>
    <row r="55" spans="1:25" ht="15.75">
      <c r="A55" s="128" t="s">
        <v>5210</v>
      </c>
      <c r="B55" s="369"/>
      <c r="C55" s="369"/>
      <c r="D55" s="369"/>
      <c r="E55" s="357"/>
      <c r="F55" s="369"/>
      <c r="G55" s="357"/>
      <c r="H55" s="369"/>
      <c r="I55" s="357"/>
      <c r="J55" s="369"/>
      <c r="K55" s="357">
        <v>0</v>
      </c>
      <c r="L55" s="369">
        <v>0</v>
      </c>
      <c r="M55" s="357">
        <v>0</v>
      </c>
      <c r="N55" s="369">
        <v>0</v>
      </c>
      <c r="O55" s="357">
        <v>0</v>
      </c>
      <c r="P55" s="369">
        <v>0</v>
      </c>
      <c r="Q55" s="357">
        <v>0</v>
      </c>
      <c r="R55" s="369">
        <v>0</v>
      </c>
      <c r="S55" s="357">
        <v>0</v>
      </c>
      <c r="T55" s="369">
        <v>0</v>
      </c>
      <c r="U55" s="370" t="s">
        <v>6501</v>
      </c>
      <c r="V55" s="357">
        <v>0</v>
      </c>
      <c r="W55" s="369">
        <v>0</v>
      </c>
      <c r="X55" s="357"/>
      <c r="Y55" s="369"/>
    </row>
    <row r="56" spans="1:25" ht="15">
      <c r="A56" s="128" t="s">
        <v>5211</v>
      </c>
      <c r="B56" s="369"/>
      <c r="C56" s="369"/>
      <c r="D56" s="369"/>
      <c r="E56" s="357"/>
      <c r="F56" s="369"/>
      <c r="G56" s="357"/>
      <c r="H56" s="369"/>
      <c r="I56" s="357"/>
      <c r="J56" s="369"/>
      <c r="K56" s="357">
        <v>0</v>
      </c>
      <c r="L56" s="369">
        <v>0</v>
      </c>
      <c r="M56" s="357">
        <v>0</v>
      </c>
      <c r="N56" s="369">
        <v>0</v>
      </c>
      <c r="O56" s="357">
        <v>0</v>
      </c>
      <c r="P56" s="369">
        <v>0</v>
      </c>
      <c r="Q56" s="357">
        <v>0</v>
      </c>
      <c r="R56" s="369">
        <v>0</v>
      </c>
      <c r="S56" s="357">
        <v>0</v>
      </c>
      <c r="T56" s="369">
        <v>0</v>
      </c>
      <c r="U56" s="372"/>
      <c r="V56" s="357"/>
      <c r="W56" s="369"/>
      <c r="X56" s="357"/>
      <c r="Y56" s="369"/>
    </row>
    <row r="57" spans="1:25" ht="15">
      <c r="A57" s="128" t="s">
        <v>49</v>
      </c>
      <c r="B57" s="369">
        <v>0</v>
      </c>
      <c r="C57" s="369">
        <v>0</v>
      </c>
      <c r="D57" s="369">
        <v>0</v>
      </c>
      <c r="E57" s="357">
        <v>0</v>
      </c>
      <c r="F57" s="369">
        <v>0</v>
      </c>
      <c r="G57" s="357">
        <v>0</v>
      </c>
      <c r="H57" s="369">
        <v>0</v>
      </c>
      <c r="I57" s="357">
        <v>0</v>
      </c>
      <c r="J57" s="369">
        <v>0</v>
      </c>
      <c r="K57" s="357">
        <v>0</v>
      </c>
      <c r="L57" s="369">
        <v>0</v>
      </c>
      <c r="M57" s="357">
        <v>0</v>
      </c>
      <c r="N57" s="369">
        <v>0</v>
      </c>
      <c r="O57" s="357">
        <v>0</v>
      </c>
      <c r="P57" s="369">
        <v>0</v>
      </c>
      <c r="Q57" s="357">
        <v>0</v>
      </c>
      <c r="R57" s="369">
        <v>0</v>
      </c>
      <c r="S57" s="357">
        <v>0</v>
      </c>
      <c r="T57" s="369">
        <v>0</v>
      </c>
      <c r="U57" s="372"/>
      <c r="V57" s="357"/>
      <c r="W57" s="369"/>
      <c r="X57" s="357"/>
      <c r="Y57" s="369"/>
    </row>
    <row r="58" spans="1:25" ht="15.75">
      <c r="A58" s="128" t="s">
        <v>479</v>
      </c>
      <c r="B58" s="369">
        <v>0</v>
      </c>
      <c r="C58" s="369">
        <v>0</v>
      </c>
      <c r="D58" s="369">
        <v>0</v>
      </c>
      <c r="E58" s="357">
        <v>0</v>
      </c>
      <c r="F58" s="369">
        <v>0</v>
      </c>
      <c r="G58" s="357">
        <v>0</v>
      </c>
      <c r="H58" s="369">
        <v>0</v>
      </c>
      <c r="I58" s="357">
        <v>0</v>
      </c>
      <c r="J58" s="369">
        <v>0</v>
      </c>
      <c r="K58" s="357">
        <v>0</v>
      </c>
      <c r="L58" s="369">
        <v>0</v>
      </c>
      <c r="M58" s="357">
        <v>0</v>
      </c>
      <c r="N58" s="369">
        <v>0</v>
      </c>
      <c r="O58" s="357">
        <v>0</v>
      </c>
      <c r="P58" s="369">
        <v>0</v>
      </c>
      <c r="Q58" s="357">
        <v>0</v>
      </c>
      <c r="R58" s="369">
        <v>0</v>
      </c>
      <c r="S58" s="357">
        <v>0</v>
      </c>
      <c r="T58" s="369">
        <v>0</v>
      </c>
      <c r="U58" s="370" t="s">
        <v>479</v>
      </c>
      <c r="V58" s="357">
        <f>SUM(V50:V51)</f>
        <v>50000000</v>
      </c>
      <c r="W58" s="369">
        <f>SUM(W50:W51)</f>
        <v>900000</v>
      </c>
      <c r="X58" s="357"/>
      <c r="Y58" s="369"/>
    </row>
    <row r="59" spans="1:25" ht="15">
      <c r="A59" s="353"/>
      <c r="B59" s="354"/>
      <c r="C59" s="373"/>
      <c r="D59" s="373"/>
      <c r="E59" s="374"/>
      <c r="F59" s="373"/>
      <c r="G59" s="374"/>
      <c r="H59" s="373"/>
      <c r="I59" s="354"/>
      <c r="J59" s="354"/>
      <c r="K59" s="354"/>
      <c r="L59" s="354"/>
      <c r="M59" s="354"/>
      <c r="N59" s="354"/>
      <c r="O59" s="354"/>
      <c r="P59" s="354"/>
      <c r="Q59" s="354"/>
      <c r="S59" s="25"/>
      <c r="U59" s="25"/>
      <c r="X59" s="543"/>
      <c r="Y59" s="543"/>
    </row>
    <row r="60" spans="1:25" ht="15.75">
      <c r="A60" s="3"/>
      <c r="B60" s="1469">
        <v>2010</v>
      </c>
      <c r="C60" s="1469"/>
      <c r="D60" s="1469">
        <v>2011</v>
      </c>
      <c r="E60" s="1469"/>
      <c r="F60" s="1469" t="s">
        <v>1185</v>
      </c>
      <c r="G60" s="1469"/>
      <c r="H60" s="1460">
        <v>2012</v>
      </c>
      <c r="I60" s="1460"/>
      <c r="J60" s="1460" t="s">
        <v>2325</v>
      </c>
      <c r="K60" s="1460"/>
      <c r="L60" s="1460" t="s">
        <v>2913</v>
      </c>
      <c r="M60" s="1460"/>
      <c r="N60" s="1460" t="s">
        <v>3553</v>
      </c>
      <c r="O60" s="1460"/>
      <c r="P60" s="1460" t="s">
        <v>4165</v>
      </c>
      <c r="Q60" s="1460"/>
      <c r="R60" s="1491" t="s">
        <v>4675</v>
      </c>
      <c r="S60" s="1492"/>
      <c r="T60" s="1491" t="s">
        <v>5846</v>
      </c>
      <c r="U60" s="1492"/>
      <c r="V60" s="1491" t="s">
        <v>6494</v>
      </c>
      <c r="W60" s="1492"/>
      <c r="X60" s="1489" t="s">
        <v>6914</v>
      </c>
      <c r="Y60" s="1490"/>
    </row>
    <row r="61" spans="1:25" ht="15.75">
      <c r="A61" s="3" t="s">
        <v>2326</v>
      </c>
      <c r="B61" s="344" t="s">
        <v>95</v>
      </c>
      <c r="C61" s="344" t="s">
        <v>96</v>
      </c>
      <c r="D61" s="344" t="s">
        <v>95</v>
      </c>
      <c r="E61" s="344" t="s">
        <v>96</v>
      </c>
      <c r="F61" s="344" t="s">
        <v>95</v>
      </c>
      <c r="G61" s="344" t="s">
        <v>96</v>
      </c>
      <c r="H61" s="343" t="s">
        <v>95</v>
      </c>
      <c r="I61" s="343" t="s">
        <v>96</v>
      </c>
      <c r="J61" s="343" t="s">
        <v>95</v>
      </c>
      <c r="K61" s="343" t="s">
        <v>96</v>
      </c>
      <c r="L61" s="343" t="s">
        <v>95</v>
      </c>
      <c r="M61" s="343" t="s">
        <v>96</v>
      </c>
      <c r="N61" s="343" t="s">
        <v>95</v>
      </c>
      <c r="O61" s="343" t="s">
        <v>96</v>
      </c>
      <c r="P61" s="343" t="s">
        <v>95</v>
      </c>
      <c r="Q61" s="343" t="s">
        <v>96</v>
      </c>
      <c r="R61" s="345" t="s">
        <v>95</v>
      </c>
      <c r="S61" s="375" t="s">
        <v>96</v>
      </c>
      <c r="T61" s="345" t="s">
        <v>95</v>
      </c>
      <c r="U61" s="375" t="s">
        <v>96</v>
      </c>
      <c r="V61" s="1366" t="s">
        <v>95</v>
      </c>
      <c r="W61" s="1367" t="s">
        <v>96</v>
      </c>
      <c r="X61" s="1364" t="s">
        <v>95</v>
      </c>
      <c r="Y61" s="1365" t="s">
        <v>96</v>
      </c>
    </row>
    <row r="62" spans="1:25" ht="15">
      <c r="A62" s="7" t="s">
        <v>2922</v>
      </c>
      <c r="B62" s="183">
        <v>0</v>
      </c>
      <c r="C62" s="376">
        <v>0</v>
      </c>
      <c r="D62" s="183">
        <v>0</v>
      </c>
      <c r="E62" s="376">
        <v>0</v>
      </c>
      <c r="F62" s="183">
        <v>0</v>
      </c>
      <c r="G62" s="376">
        <v>0</v>
      </c>
      <c r="H62" s="183">
        <v>0</v>
      </c>
      <c r="I62" s="376">
        <v>0</v>
      </c>
      <c r="J62" s="183">
        <v>0</v>
      </c>
      <c r="K62" s="376">
        <v>0</v>
      </c>
      <c r="L62" s="183">
        <v>0</v>
      </c>
      <c r="M62" s="376">
        <v>0</v>
      </c>
      <c r="N62" s="183">
        <v>0</v>
      </c>
      <c r="O62" s="376">
        <v>0</v>
      </c>
      <c r="P62" s="183">
        <v>0</v>
      </c>
      <c r="Q62" s="376">
        <v>0</v>
      </c>
      <c r="R62" s="377" t="s">
        <v>5206</v>
      </c>
      <c r="S62" s="378" t="s">
        <v>96</v>
      </c>
      <c r="T62" s="377"/>
      <c r="U62" s="378"/>
      <c r="V62" s="377"/>
      <c r="W62" s="378"/>
      <c r="X62" s="1376" t="s">
        <v>7360</v>
      </c>
      <c r="Y62" s="1377" t="s">
        <v>7360</v>
      </c>
    </row>
    <row r="63" spans="1:25" ht="15">
      <c r="A63" s="7" t="s">
        <v>2923</v>
      </c>
      <c r="B63" s="183">
        <v>0</v>
      </c>
      <c r="C63" s="376">
        <v>0</v>
      </c>
      <c r="D63" s="183">
        <v>0</v>
      </c>
      <c r="E63" s="376">
        <v>0</v>
      </c>
      <c r="F63" s="183">
        <v>0</v>
      </c>
      <c r="G63" s="376">
        <v>0</v>
      </c>
      <c r="H63" s="183">
        <v>0</v>
      </c>
      <c r="I63" s="376">
        <v>0</v>
      </c>
      <c r="J63" s="183">
        <v>0</v>
      </c>
      <c r="K63" s="376">
        <v>0</v>
      </c>
      <c r="L63" s="183">
        <v>0</v>
      </c>
      <c r="M63" s="376">
        <v>0</v>
      </c>
      <c r="N63" s="183">
        <v>0</v>
      </c>
      <c r="O63" s="376">
        <v>0</v>
      </c>
      <c r="P63" s="183">
        <v>0</v>
      </c>
      <c r="Q63" s="376">
        <v>0</v>
      </c>
      <c r="R63" s="377" t="s">
        <v>5206</v>
      </c>
      <c r="S63" s="378" t="s">
        <v>96</v>
      </c>
      <c r="T63" s="377"/>
      <c r="U63" s="378"/>
      <c r="V63" s="377"/>
      <c r="W63" s="378"/>
      <c r="X63" s="377"/>
      <c r="Y63" s="378"/>
    </row>
    <row r="64" spans="1:25" ht="15">
      <c r="A64" s="7" t="s">
        <v>2924</v>
      </c>
      <c r="B64" s="183">
        <v>0</v>
      </c>
      <c r="C64" s="376">
        <v>0</v>
      </c>
      <c r="D64" s="183">
        <v>0</v>
      </c>
      <c r="E64" s="376">
        <v>0</v>
      </c>
      <c r="F64" s="183">
        <v>0</v>
      </c>
      <c r="G64" s="376">
        <v>0</v>
      </c>
      <c r="H64" s="183">
        <v>0</v>
      </c>
      <c r="I64" s="376">
        <v>0</v>
      </c>
      <c r="J64" s="183">
        <v>0</v>
      </c>
      <c r="K64" s="376">
        <v>0</v>
      </c>
      <c r="L64" s="183">
        <v>0</v>
      </c>
      <c r="M64" s="376">
        <v>0</v>
      </c>
      <c r="N64" s="183">
        <v>0</v>
      </c>
      <c r="O64" s="376">
        <v>0</v>
      </c>
      <c r="P64" s="183">
        <v>0</v>
      </c>
      <c r="Q64" s="376">
        <v>0</v>
      </c>
      <c r="R64" s="377" t="s">
        <v>5206</v>
      </c>
      <c r="S64" s="378" t="s">
        <v>96</v>
      </c>
      <c r="T64" s="377"/>
      <c r="U64" s="378"/>
      <c r="V64" s="377"/>
      <c r="W64" s="378"/>
      <c r="X64" s="377"/>
      <c r="Y64" s="378"/>
    </row>
    <row r="65" spans="1:25" ht="15">
      <c r="A65" s="7" t="s">
        <v>2925</v>
      </c>
      <c r="B65" s="183">
        <v>0</v>
      </c>
      <c r="C65" s="376">
        <v>0</v>
      </c>
      <c r="D65" s="183">
        <v>0</v>
      </c>
      <c r="E65" s="376">
        <v>0</v>
      </c>
      <c r="F65" s="183">
        <v>0</v>
      </c>
      <c r="G65" s="376">
        <v>0</v>
      </c>
      <c r="H65" s="183">
        <v>0</v>
      </c>
      <c r="I65" s="376">
        <v>0</v>
      </c>
      <c r="J65" s="183">
        <v>0</v>
      </c>
      <c r="K65" s="376">
        <v>0</v>
      </c>
      <c r="L65" s="183">
        <v>0</v>
      </c>
      <c r="M65" s="376">
        <v>0</v>
      </c>
      <c r="N65" s="183">
        <v>0</v>
      </c>
      <c r="O65" s="376">
        <v>0</v>
      </c>
      <c r="P65" s="183">
        <v>0</v>
      </c>
      <c r="Q65" s="376">
        <v>0</v>
      </c>
      <c r="R65" s="377" t="s">
        <v>5206</v>
      </c>
      <c r="S65" s="378" t="s">
        <v>96</v>
      </c>
      <c r="T65" s="377"/>
      <c r="U65" s="378"/>
      <c r="V65" s="377"/>
      <c r="W65" s="378"/>
      <c r="X65" s="377"/>
      <c r="Y65" s="378"/>
    </row>
    <row r="66" spans="1:25" ht="15">
      <c r="A66" s="7" t="s">
        <v>2926</v>
      </c>
      <c r="B66" s="183">
        <v>0</v>
      </c>
      <c r="C66" s="376">
        <v>0</v>
      </c>
      <c r="D66" s="183">
        <v>0</v>
      </c>
      <c r="E66" s="376">
        <v>0</v>
      </c>
      <c r="F66" s="183">
        <v>0</v>
      </c>
      <c r="G66" s="376">
        <v>0</v>
      </c>
      <c r="H66" s="183">
        <v>0</v>
      </c>
      <c r="I66" s="376">
        <v>0</v>
      </c>
      <c r="J66" s="183">
        <v>0</v>
      </c>
      <c r="K66" s="376">
        <v>0</v>
      </c>
      <c r="L66" s="183">
        <v>0</v>
      </c>
      <c r="M66" s="376">
        <v>0</v>
      </c>
      <c r="N66" s="183">
        <v>0</v>
      </c>
      <c r="O66" s="376">
        <v>0</v>
      </c>
      <c r="P66" s="183">
        <v>0</v>
      </c>
      <c r="Q66" s="376">
        <v>0</v>
      </c>
      <c r="R66" s="377" t="s">
        <v>5206</v>
      </c>
      <c r="S66" s="378" t="s">
        <v>96</v>
      </c>
      <c r="T66" s="377"/>
      <c r="U66" s="378"/>
      <c r="V66" s="377"/>
      <c r="W66" s="378"/>
      <c r="X66" s="377"/>
      <c r="Y66" s="378"/>
    </row>
    <row r="67" spans="1:25" ht="15">
      <c r="A67" s="7" t="s">
        <v>2927</v>
      </c>
      <c r="B67" s="183">
        <v>0</v>
      </c>
      <c r="C67" s="376">
        <v>0</v>
      </c>
      <c r="D67" s="183">
        <v>0</v>
      </c>
      <c r="E67" s="376">
        <v>0</v>
      </c>
      <c r="F67" s="183">
        <v>0</v>
      </c>
      <c r="G67" s="376">
        <v>0</v>
      </c>
      <c r="H67" s="183">
        <v>0</v>
      </c>
      <c r="I67" s="376">
        <v>0</v>
      </c>
      <c r="J67" s="183">
        <v>0</v>
      </c>
      <c r="K67" s="376">
        <v>0</v>
      </c>
      <c r="L67" s="183">
        <v>0</v>
      </c>
      <c r="M67" s="376">
        <v>0</v>
      </c>
      <c r="N67" s="183">
        <v>0</v>
      </c>
      <c r="O67" s="376">
        <v>0</v>
      </c>
      <c r="P67" s="183">
        <v>0</v>
      </c>
      <c r="Q67" s="376">
        <v>0</v>
      </c>
      <c r="R67" s="377" t="s">
        <v>5206</v>
      </c>
      <c r="S67" s="378" t="s">
        <v>96</v>
      </c>
      <c r="T67" s="377"/>
      <c r="U67" s="378"/>
      <c r="V67" s="377"/>
      <c r="W67" s="378"/>
      <c r="X67" s="377"/>
      <c r="Y67" s="378"/>
    </row>
    <row r="68" spans="1:25" ht="15">
      <c r="A68" s="7" t="s">
        <v>2928</v>
      </c>
      <c r="B68" s="183">
        <v>0</v>
      </c>
      <c r="C68" s="376">
        <v>0</v>
      </c>
      <c r="D68" s="183">
        <v>0</v>
      </c>
      <c r="E68" s="376">
        <v>0</v>
      </c>
      <c r="F68" s="183">
        <v>0</v>
      </c>
      <c r="G68" s="376">
        <v>0</v>
      </c>
      <c r="H68" s="183">
        <v>0</v>
      </c>
      <c r="I68" s="376">
        <v>0</v>
      </c>
      <c r="J68" s="183">
        <v>0</v>
      </c>
      <c r="K68" s="376">
        <v>0</v>
      </c>
      <c r="L68" s="183">
        <v>0</v>
      </c>
      <c r="M68" s="376">
        <v>0</v>
      </c>
      <c r="N68" s="183">
        <v>0</v>
      </c>
      <c r="O68" s="376">
        <v>0</v>
      </c>
      <c r="P68" s="183">
        <v>0</v>
      </c>
      <c r="Q68" s="376">
        <v>0</v>
      </c>
      <c r="R68" s="377" t="s">
        <v>5206</v>
      </c>
      <c r="S68" s="378" t="s">
        <v>96</v>
      </c>
      <c r="T68" s="377"/>
      <c r="U68" s="378"/>
      <c r="V68" s="377"/>
      <c r="W68" s="378"/>
      <c r="X68" s="377"/>
      <c r="Y68" s="378"/>
    </row>
    <row r="69" spans="1:25" ht="15">
      <c r="A69" s="7" t="s">
        <v>2929</v>
      </c>
      <c r="B69" s="183">
        <v>0</v>
      </c>
      <c r="C69" s="376">
        <v>0</v>
      </c>
      <c r="D69" s="183">
        <v>0</v>
      </c>
      <c r="E69" s="376">
        <v>0</v>
      </c>
      <c r="F69" s="183">
        <v>0</v>
      </c>
      <c r="G69" s="376">
        <v>0</v>
      </c>
      <c r="H69" s="183">
        <v>0</v>
      </c>
      <c r="I69" s="376">
        <v>0</v>
      </c>
      <c r="J69" s="183">
        <v>0</v>
      </c>
      <c r="K69" s="376">
        <v>0</v>
      </c>
      <c r="L69" s="183">
        <v>0</v>
      </c>
      <c r="M69" s="376">
        <v>0</v>
      </c>
      <c r="N69" s="183">
        <v>0</v>
      </c>
      <c r="O69" s="376">
        <v>0</v>
      </c>
      <c r="P69" s="183">
        <v>0</v>
      </c>
      <c r="Q69" s="376">
        <v>0</v>
      </c>
      <c r="R69" s="377" t="s">
        <v>5206</v>
      </c>
      <c r="S69" s="378" t="s">
        <v>96</v>
      </c>
      <c r="T69" s="377"/>
      <c r="U69" s="378"/>
      <c r="V69" s="377"/>
      <c r="W69" s="378"/>
      <c r="X69" s="377"/>
      <c r="Y69" s="378"/>
    </row>
    <row r="70" spans="1:25" ht="15">
      <c r="A70" s="7" t="s">
        <v>2930</v>
      </c>
      <c r="B70" s="183">
        <v>0</v>
      </c>
      <c r="C70" s="376">
        <v>0</v>
      </c>
      <c r="D70" s="183">
        <v>0</v>
      </c>
      <c r="E70" s="376">
        <v>0</v>
      </c>
      <c r="F70" s="183">
        <v>0</v>
      </c>
      <c r="G70" s="376">
        <v>0</v>
      </c>
      <c r="H70" s="183">
        <v>0</v>
      </c>
      <c r="I70" s="376">
        <v>0</v>
      </c>
      <c r="J70" s="183">
        <v>0</v>
      </c>
      <c r="K70" s="376">
        <v>0</v>
      </c>
      <c r="L70" s="183">
        <v>0</v>
      </c>
      <c r="M70" s="376">
        <v>0</v>
      </c>
      <c r="N70" s="183">
        <v>0</v>
      </c>
      <c r="O70" s="376">
        <v>0</v>
      </c>
      <c r="P70" s="183">
        <v>0</v>
      </c>
      <c r="Q70" s="376">
        <v>0</v>
      </c>
      <c r="R70" s="377" t="s">
        <v>5206</v>
      </c>
      <c r="S70" s="378" t="s">
        <v>96</v>
      </c>
      <c r="T70" s="377"/>
      <c r="U70" s="378"/>
      <c r="V70" s="377"/>
      <c r="W70" s="378"/>
      <c r="X70" s="377"/>
      <c r="Y70" s="378"/>
    </row>
    <row r="71" spans="1:25" ht="15">
      <c r="A71" s="7" t="s">
        <v>2931</v>
      </c>
      <c r="B71" s="183">
        <v>0</v>
      </c>
      <c r="C71" s="376">
        <v>0</v>
      </c>
      <c r="D71" s="183">
        <v>0</v>
      </c>
      <c r="E71" s="376">
        <v>0</v>
      </c>
      <c r="F71" s="183">
        <v>0</v>
      </c>
      <c r="G71" s="376">
        <v>0</v>
      </c>
      <c r="H71" s="183">
        <v>0</v>
      </c>
      <c r="I71" s="376">
        <v>0</v>
      </c>
      <c r="J71" s="183">
        <v>0</v>
      </c>
      <c r="K71" s="376">
        <v>0</v>
      </c>
      <c r="L71" s="183">
        <v>0</v>
      </c>
      <c r="M71" s="376">
        <v>0</v>
      </c>
      <c r="N71" s="183">
        <v>0</v>
      </c>
      <c r="O71" s="376">
        <v>0</v>
      </c>
      <c r="P71" s="183">
        <v>0</v>
      </c>
      <c r="Q71" s="376">
        <v>0</v>
      </c>
      <c r="R71" s="377" t="s">
        <v>5206</v>
      </c>
      <c r="S71" s="378" t="s">
        <v>96</v>
      </c>
      <c r="T71" s="377"/>
      <c r="U71" s="378"/>
      <c r="V71" s="377"/>
      <c r="W71" s="378"/>
      <c r="X71" s="377"/>
      <c r="Y71" s="378"/>
    </row>
    <row r="72" spans="1:25" ht="15">
      <c r="A72" s="353"/>
      <c r="B72" s="354"/>
      <c r="C72" s="354"/>
      <c r="D72" s="354"/>
      <c r="E72" s="354"/>
      <c r="F72" s="354"/>
      <c r="G72" s="354"/>
      <c r="H72" s="354"/>
      <c r="I72" s="354"/>
      <c r="J72" s="354"/>
      <c r="K72" s="354"/>
      <c r="L72" s="354"/>
      <c r="M72" s="354"/>
      <c r="N72" s="354"/>
      <c r="O72" s="354"/>
      <c r="P72" s="354"/>
      <c r="Q72" s="354"/>
      <c r="R72" s="354"/>
      <c r="S72" s="354"/>
      <c r="T72" s="354"/>
      <c r="U72" s="354"/>
      <c r="V72" s="354"/>
      <c r="W72" s="354"/>
      <c r="X72" s="354"/>
      <c r="Y72" s="354"/>
    </row>
    <row r="73" spans="1:25" ht="15">
      <c r="A73" s="353"/>
      <c r="B73" s="354"/>
      <c r="C73" s="354"/>
      <c r="D73" s="354"/>
      <c r="E73" s="354"/>
      <c r="F73" s="354"/>
      <c r="G73" s="354"/>
      <c r="H73" s="354"/>
      <c r="I73" s="354"/>
      <c r="J73" s="354"/>
      <c r="K73" s="354"/>
      <c r="L73" s="354"/>
      <c r="M73" s="354"/>
      <c r="N73" s="354"/>
      <c r="O73" s="354"/>
      <c r="P73" s="354"/>
      <c r="Q73" s="354"/>
      <c r="R73" s="25"/>
      <c r="S73" s="25"/>
      <c r="T73" s="25"/>
      <c r="U73" s="25"/>
      <c r="X73" s="543"/>
      <c r="Y73" s="543"/>
    </row>
    <row r="74" spans="1:25" ht="15.75">
      <c r="A74" s="3"/>
      <c r="B74" s="1469">
        <v>2010</v>
      </c>
      <c r="C74" s="1469"/>
      <c r="D74" s="1469">
        <v>2011</v>
      </c>
      <c r="E74" s="1469"/>
      <c r="F74" s="1469" t="s">
        <v>1185</v>
      </c>
      <c r="G74" s="1469"/>
      <c r="H74" s="1460">
        <v>2012</v>
      </c>
      <c r="I74" s="1460"/>
      <c r="J74" s="1460" t="s">
        <v>2325</v>
      </c>
      <c r="K74" s="1460"/>
      <c r="L74" s="1460" t="s">
        <v>2913</v>
      </c>
      <c r="M74" s="1460"/>
      <c r="N74" s="1460" t="s">
        <v>3553</v>
      </c>
      <c r="O74" s="1460"/>
      <c r="P74" s="1460" t="s">
        <v>4165</v>
      </c>
      <c r="Q74" s="1460"/>
      <c r="R74" s="1460" t="s">
        <v>4675</v>
      </c>
      <c r="S74" s="1460"/>
      <c r="T74" s="1491" t="s">
        <v>5846</v>
      </c>
      <c r="U74" s="1492"/>
      <c r="V74" s="1491" t="s">
        <v>6494</v>
      </c>
      <c r="W74" s="1492"/>
      <c r="X74" s="1489" t="s">
        <v>6914</v>
      </c>
      <c r="Y74" s="1490"/>
    </row>
    <row r="75" spans="1:25" ht="15.75">
      <c r="A75" s="3" t="s">
        <v>68</v>
      </c>
      <c r="B75" s="344" t="s">
        <v>95</v>
      </c>
      <c r="C75" s="344" t="s">
        <v>96</v>
      </c>
      <c r="D75" s="344" t="s">
        <v>95</v>
      </c>
      <c r="E75" s="344" t="s">
        <v>96</v>
      </c>
      <c r="F75" s="344" t="s">
        <v>95</v>
      </c>
      <c r="G75" s="344" t="s">
        <v>96</v>
      </c>
      <c r="H75" s="343" t="s">
        <v>95</v>
      </c>
      <c r="I75" s="343" t="s">
        <v>96</v>
      </c>
      <c r="J75" s="343" t="s">
        <v>95</v>
      </c>
      <c r="K75" s="343" t="s">
        <v>96</v>
      </c>
      <c r="L75" s="343" t="s">
        <v>95</v>
      </c>
      <c r="M75" s="343" t="s">
        <v>96</v>
      </c>
      <c r="N75" s="343" t="s">
        <v>95</v>
      </c>
      <c r="O75" s="343" t="s">
        <v>96</v>
      </c>
      <c r="P75" s="343" t="s">
        <v>95</v>
      </c>
      <c r="Q75" s="343" t="s">
        <v>96</v>
      </c>
      <c r="R75" s="343" t="s">
        <v>95</v>
      </c>
      <c r="S75" s="343" t="s">
        <v>96</v>
      </c>
      <c r="T75" s="345" t="s">
        <v>95</v>
      </c>
      <c r="U75" s="375" t="s">
        <v>96</v>
      </c>
      <c r="V75" s="1366" t="s">
        <v>95</v>
      </c>
      <c r="W75" s="1367" t="s">
        <v>96</v>
      </c>
      <c r="X75" s="1364" t="s">
        <v>95</v>
      </c>
      <c r="Y75" s="1365" t="s">
        <v>96</v>
      </c>
    </row>
    <row r="76" spans="1:25" ht="30">
      <c r="A76" s="7" t="s">
        <v>2922</v>
      </c>
      <c r="B76" s="183">
        <v>0</v>
      </c>
      <c r="C76" s="376">
        <v>0</v>
      </c>
      <c r="D76" s="183" t="s">
        <v>1169</v>
      </c>
      <c r="E76" s="376" t="s">
        <v>1170</v>
      </c>
      <c r="F76" s="183">
        <v>0</v>
      </c>
      <c r="G76" s="376">
        <v>0</v>
      </c>
      <c r="H76" s="183">
        <v>0</v>
      </c>
      <c r="I76" s="376">
        <v>0</v>
      </c>
      <c r="J76" s="183">
        <v>0</v>
      </c>
      <c r="K76" s="376">
        <v>0</v>
      </c>
      <c r="L76" s="183">
        <v>0</v>
      </c>
      <c r="M76" s="376">
        <v>0</v>
      </c>
      <c r="N76" s="183" t="s">
        <v>3966</v>
      </c>
      <c r="O76" s="376" t="s">
        <v>3967</v>
      </c>
      <c r="P76" s="353" t="s">
        <v>3966</v>
      </c>
      <c r="Q76" s="376" t="s">
        <v>3967</v>
      </c>
      <c r="R76" s="377" t="s">
        <v>5003</v>
      </c>
      <c r="S76" s="378" t="s">
        <v>1040</v>
      </c>
      <c r="T76" s="377" t="s">
        <v>3975</v>
      </c>
      <c r="U76" s="378" t="s">
        <v>6050</v>
      </c>
      <c r="V76" s="377" t="s">
        <v>5003</v>
      </c>
      <c r="W76" s="378" t="s">
        <v>169</v>
      </c>
      <c r="X76" s="1376" t="s">
        <v>7360</v>
      </c>
      <c r="Y76" s="1377" t="s">
        <v>7360</v>
      </c>
    </row>
    <row r="77" spans="1:25" ht="30">
      <c r="A77" s="7" t="s">
        <v>2923</v>
      </c>
      <c r="B77" s="183">
        <v>0</v>
      </c>
      <c r="C77" s="376">
        <v>0</v>
      </c>
      <c r="D77" s="183" t="s">
        <v>244</v>
      </c>
      <c r="E77" s="376" t="s">
        <v>1171</v>
      </c>
      <c r="F77" s="183">
        <v>0</v>
      </c>
      <c r="G77" s="376">
        <v>0</v>
      </c>
      <c r="H77" s="183">
        <v>0</v>
      </c>
      <c r="I77" s="376">
        <v>0</v>
      </c>
      <c r="J77" s="183">
        <v>0</v>
      </c>
      <c r="K77" s="376">
        <v>0</v>
      </c>
      <c r="L77" s="183">
        <v>0</v>
      </c>
      <c r="M77" s="376">
        <v>0</v>
      </c>
      <c r="N77" s="183" t="s">
        <v>3968</v>
      </c>
      <c r="O77" s="376" t="s">
        <v>3967</v>
      </c>
      <c r="P77" s="353" t="s">
        <v>3968</v>
      </c>
      <c r="Q77" s="376" t="s">
        <v>3967</v>
      </c>
      <c r="R77" s="377" t="s">
        <v>5004</v>
      </c>
      <c r="S77" s="378" t="s">
        <v>1040</v>
      </c>
      <c r="T77" s="377" t="s">
        <v>5003</v>
      </c>
      <c r="U77" s="378" t="s">
        <v>6051</v>
      </c>
      <c r="V77" s="377" t="s">
        <v>301</v>
      </c>
      <c r="W77" s="378" t="s">
        <v>169</v>
      </c>
      <c r="X77" s="377"/>
      <c r="Y77" s="378"/>
    </row>
    <row r="78" spans="1:25" ht="45">
      <c r="A78" s="7" t="s">
        <v>2924</v>
      </c>
      <c r="B78" s="183">
        <v>0</v>
      </c>
      <c r="C78" s="376">
        <v>0</v>
      </c>
      <c r="D78" s="183" t="s">
        <v>1172</v>
      </c>
      <c r="E78" s="376" t="s">
        <v>340</v>
      </c>
      <c r="F78" s="183">
        <v>0</v>
      </c>
      <c r="G78" s="376">
        <v>0</v>
      </c>
      <c r="H78" s="183">
        <v>0</v>
      </c>
      <c r="I78" s="376">
        <v>0</v>
      </c>
      <c r="J78" s="183">
        <v>0</v>
      </c>
      <c r="K78" s="376">
        <v>0</v>
      </c>
      <c r="L78" s="183">
        <v>0</v>
      </c>
      <c r="M78" s="376">
        <v>0</v>
      </c>
      <c r="N78" s="183" t="s">
        <v>3969</v>
      </c>
      <c r="O78" s="376" t="s">
        <v>3970</v>
      </c>
      <c r="P78" s="353" t="s">
        <v>4671</v>
      </c>
      <c r="Q78" s="376" t="s">
        <v>3970</v>
      </c>
      <c r="R78" s="377" t="s">
        <v>3976</v>
      </c>
      <c r="S78" s="378" t="s">
        <v>1040</v>
      </c>
      <c r="T78" s="377" t="s">
        <v>6052</v>
      </c>
      <c r="U78" s="378" t="s">
        <v>6053</v>
      </c>
      <c r="V78" s="377" t="s">
        <v>6502</v>
      </c>
      <c r="W78" s="378" t="s">
        <v>147</v>
      </c>
      <c r="X78" s="377"/>
      <c r="Y78" s="378"/>
    </row>
    <row r="79" spans="1:25" ht="15">
      <c r="A79" s="7" t="s">
        <v>2925</v>
      </c>
      <c r="B79" s="183">
        <v>0</v>
      </c>
      <c r="C79" s="376">
        <v>0</v>
      </c>
      <c r="D79" s="183" t="s">
        <v>1173</v>
      </c>
      <c r="E79" s="376" t="s">
        <v>1174</v>
      </c>
      <c r="F79" s="183">
        <v>0</v>
      </c>
      <c r="G79" s="376">
        <v>0</v>
      </c>
      <c r="H79" s="183">
        <v>0</v>
      </c>
      <c r="I79" s="376">
        <v>0</v>
      </c>
      <c r="J79" s="183">
        <v>0</v>
      </c>
      <c r="K79" s="376">
        <v>0</v>
      </c>
      <c r="L79" s="183">
        <v>0</v>
      </c>
      <c r="M79" s="376">
        <v>0</v>
      </c>
      <c r="N79" s="183" t="s">
        <v>3971</v>
      </c>
      <c r="O79" s="376" t="s">
        <v>1096</v>
      </c>
      <c r="P79" s="353" t="s">
        <v>3971</v>
      </c>
      <c r="Q79" s="376" t="s">
        <v>1096</v>
      </c>
      <c r="R79" s="183">
        <v>0</v>
      </c>
      <c r="S79" s="376">
        <v>0</v>
      </c>
      <c r="T79" s="377" t="s">
        <v>6054</v>
      </c>
      <c r="U79" s="378" t="s">
        <v>6055</v>
      </c>
      <c r="V79" s="377" t="s">
        <v>3968</v>
      </c>
      <c r="W79" s="378" t="s">
        <v>169</v>
      </c>
      <c r="X79" s="377"/>
      <c r="Y79" s="378"/>
    </row>
    <row r="80" spans="1:25" ht="30">
      <c r="A80" s="7" t="s">
        <v>2926</v>
      </c>
      <c r="B80" s="183">
        <v>0</v>
      </c>
      <c r="C80" s="376">
        <v>0</v>
      </c>
      <c r="D80" s="183" t="s">
        <v>1175</v>
      </c>
      <c r="E80" s="376" t="s">
        <v>1176</v>
      </c>
      <c r="F80" s="183">
        <v>0</v>
      </c>
      <c r="G80" s="376">
        <v>0</v>
      </c>
      <c r="H80" s="183">
        <v>0</v>
      </c>
      <c r="I80" s="376">
        <v>0</v>
      </c>
      <c r="J80" s="183">
        <v>0</v>
      </c>
      <c r="K80" s="376">
        <v>0</v>
      </c>
      <c r="L80" s="183">
        <v>0</v>
      </c>
      <c r="M80" s="376">
        <v>0</v>
      </c>
      <c r="N80" s="183" t="s">
        <v>3972</v>
      </c>
      <c r="O80" s="376" t="s">
        <v>3967</v>
      </c>
      <c r="P80" s="353" t="s">
        <v>3972</v>
      </c>
      <c r="Q80" s="376" t="s">
        <v>3967</v>
      </c>
      <c r="R80" s="183">
        <v>0</v>
      </c>
      <c r="S80" s="376">
        <v>0</v>
      </c>
      <c r="T80" s="377" t="s">
        <v>6056</v>
      </c>
      <c r="U80" s="378" t="s">
        <v>4752</v>
      </c>
      <c r="V80" s="377" t="s">
        <v>6056</v>
      </c>
      <c r="W80" s="378" t="s">
        <v>355</v>
      </c>
      <c r="X80" s="377"/>
      <c r="Y80" s="378"/>
    </row>
    <row r="81" spans="1:25" ht="30">
      <c r="A81" s="7" t="s">
        <v>2927</v>
      </c>
      <c r="B81" s="183">
        <v>0</v>
      </c>
      <c r="C81" s="376">
        <v>0</v>
      </c>
      <c r="D81" s="183" t="s">
        <v>1177</v>
      </c>
      <c r="E81" s="376" t="s">
        <v>1178</v>
      </c>
      <c r="F81" s="183">
        <v>0</v>
      </c>
      <c r="G81" s="376">
        <v>0</v>
      </c>
      <c r="H81" s="183">
        <v>0</v>
      </c>
      <c r="I81" s="376">
        <v>0</v>
      </c>
      <c r="J81" s="183">
        <v>0</v>
      </c>
      <c r="K81" s="376">
        <v>0</v>
      </c>
      <c r="L81" s="183">
        <v>0</v>
      </c>
      <c r="M81" s="376">
        <v>0</v>
      </c>
      <c r="N81" s="183" t="s">
        <v>3973</v>
      </c>
      <c r="O81" s="376" t="s">
        <v>3974</v>
      </c>
      <c r="P81" s="353" t="s">
        <v>3973</v>
      </c>
      <c r="Q81" s="376" t="s">
        <v>3974</v>
      </c>
      <c r="R81" s="183">
        <v>0</v>
      </c>
      <c r="S81" s="376">
        <v>0</v>
      </c>
      <c r="T81" s="377" t="s">
        <v>3968</v>
      </c>
      <c r="U81" s="378" t="s">
        <v>6051</v>
      </c>
      <c r="V81" s="377" t="s">
        <v>6503</v>
      </c>
      <c r="W81" s="378" t="s">
        <v>318</v>
      </c>
      <c r="X81" s="377"/>
      <c r="Y81" s="378"/>
    </row>
    <row r="82" spans="1:25" ht="15">
      <c r="A82" s="7" t="s">
        <v>2928</v>
      </c>
      <c r="B82" s="183">
        <v>0</v>
      </c>
      <c r="C82" s="376">
        <v>0</v>
      </c>
      <c r="D82" s="183" t="s">
        <v>1179</v>
      </c>
      <c r="E82" s="376" t="s">
        <v>1171</v>
      </c>
      <c r="F82" s="183">
        <v>0</v>
      </c>
      <c r="G82" s="376">
        <v>0</v>
      </c>
      <c r="H82" s="183">
        <v>0</v>
      </c>
      <c r="I82" s="376">
        <v>0</v>
      </c>
      <c r="J82" s="183">
        <v>0</v>
      </c>
      <c r="K82" s="376">
        <v>0</v>
      </c>
      <c r="L82" s="183">
        <v>0</v>
      </c>
      <c r="M82" s="376">
        <v>0</v>
      </c>
      <c r="N82" s="183" t="s">
        <v>3975</v>
      </c>
      <c r="O82" s="376" t="s">
        <v>1096</v>
      </c>
      <c r="P82" s="353" t="s">
        <v>3975</v>
      </c>
      <c r="Q82" s="376" t="s">
        <v>1096</v>
      </c>
      <c r="R82" s="183">
        <v>0</v>
      </c>
      <c r="S82" s="376">
        <v>0</v>
      </c>
      <c r="T82" s="377" t="s">
        <v>1248</v>
      </c>
      <c r="U82" s="378" t="s">
        <v>3328</v>
      </c>
      <c r="V82" s="377" t="s">
        <v>876</v>
      </c>
      <c r="W82" s="378" t="s">
        <v>322</v>
      </c>
      <c r="X82" s="377"/>
      <c r="Y82" s="378"/>
    </row>
    <row r="83" spans="1:25" ht="30">
      <c r="A83" s="7" t="s">
        <v>2929</v>
      </c>
      <c r="B83" s="183">
        <v>0</v>
      </c>
      <c r="C83" s="376">
        <v>0</v>
      </c>
      <c r="D83" s="183" t="s">
        <v>1180</v>
      </c>
      <c r="E83" s="376" t="s">
        <v>447</v>
      </c>
      <c r="F83" s="183">
        <v>0</v>
      </c>
      <c r="G83" s="376">
        <v>0</v>
      </c>
      <c r="H83" s="183">
        <v>0</v>
      </c>
      <c r="I83" s="376">
        <v>0</v>
      </c>
      <c r="J83" s="183">
        <v>0</v>
      </c>
      <c r="K83" s="376">
        <v>0</v>
      </c>
      <c r="L83" s="183">
        <v>0</v>
      </c>
      <c r="M83" s="376">
        <v>0</v>
      </c>
      <c r="N83" s="183" t="s">
        <v>3976</v>
      </c>
      <c r="O83" s="376" t="s">
        <v>3967</v>
      </c>
      <c r="P83" s="353" t="s">
        <v>3976</v>
      </c>
      <c r="Q83" s="376" t="s">
        <v>3967</v>
      </c>
      <c r="R83" s="183">
        <v>0</v>
      </c>
      <c r="S83" s="376">
        <v>0</v>
      </c>
      <c r="T83" s="377" t="s">
        <v>6057</v>
      </c>
      <c r="U83" s="378" t="s">
        <v>6055</v>
      </c>
      <c r="V83" s="377" t="s">
        <v>6504</v>
      </c>
      <c r="W83" s="378" t="s">
        <v>249</v>
      </c>
      <c r="X83" s="377"/>
      <c r="Y83" s="378"/>
    </row>
    <row r="84" spans="1:25" ht="30">
      <c r="A84" s="7" t="s">
        <v>2930</v>
      </c>
      <c r="B84" s="183">
        <v>0</v>
      </c>
      <c r="C84" s="376">
        <v>0</v>
      </c>
      <c r="D84" s="183" t="s">
        <v>1181</v>
      </c>
      <c r="E84" s="376" t="s">
        <v>340</v>
      </c>
      <c r="F84" s="183">
        <v>0</v>
      </c>
      <c r="G84" s="376">
        <v>0</v>
      </c>
      <c r="H84" s="183">
        <v>0</v>
      </c>
      <c r="I84" s="376">
        <v>0</v>
      </c>
      <c r="J84" s="183">
        <v>0</v>
      </c>
      <c r="K84" s="376">
        <v>0</v>
      </c>
      <c r="L84" s="183">
        <v>0</v>
      </c>
      <c r="M84" s="376">
        <v>0</v>
      </c>
      <c r="N84" s="183" t="s">
        <v>3977</v>
      </c>
      <c r="O84" s="376" t="s">
        <v>1096</v>
      </c>
      <c r="P84" s="353" t="s">
        <v>3977</v>
      </c>
      <c r="Q84" s="376" t="s">
        <v>1096</v>
      </c>
      <c r="R84" s="183">
        <v>0</v>
      </c>
      <c r="S84" s="376">
        <v>0</v>
      </c>
      <c r="T84" s="377" t="s">
        <v>6058</v>
      </c>
      <c r="U84" s="378" t="s">
        <v>6055</v>
      </c>
      <c r="V84" s="377" t="s">
        <v>6505</v>
      </c>
      <c r="W84" s="378" t="s">
        <v>169</v>
      </c>
      <c r="X84" s="377"/>
      <c r="Y84" s="378"/>
    </row>
    <row r="85" spans="1:25" ht="30">
      <c r="A85" s="7" t="s">
        <v>2931</v>
      </c>
      <c r="B85" s="183">
        <v>0</v>
      </c>
      <c r="C85" s="376">
        <v>0</v>
      </c>
      <c r="D85" s="183" t="s">
        <v>1525</v>
      </c>
      <c r="E85" s="376" t="s">
        <v>331</v>
      </c>
      <c r="F85" s="183">
        <v>0</v>
      </c>
      <c r="G85" s="376">
        <v>0</v>
      </c>
      <c r="H85" s="183">
        <v>0</v>
      </c>
      <c r="I85" s="376">
        <v>0</v>
      </c>
      <c r="J85" s="183">
        <v>0</v>
      </c>
      <c r="K85" s="376">
        <v>0</v>
      </c>
      <c r="L85" s="183">
        <v>0</v>
      </c>
      <c r="M85" s="376">
        <v>0</v>
      </c>
      <c r="N85" s="183" t="s">
        <v>3978</v>
      </c>
      <c r="O85" s="376" t="s">
        <v>3979</v>
      </c>
      <c r="P85" s="353" t="s">
        <v>3978</v>
      </c>
      <c r="Q85" s="376" t="s">
        <v>3979</v>
      </c>
      <c r="R85" s="183">
        <v>0</v>
      </c>
      <c r="S85" s="376">
        <v>0</v>
      </c>
      <c r="T85" s="377" t="s">
        <v>6059</v>
      </c>
      <c r="U85" s="378" t="s">
        <v>6060</v>
      </c>
      <c r="V85" s="377" t="s">
        <v>6506</v>
      </c>
      <c r="W85" s="378" t="s">
        <v>147</v>
      </c>
      <c r="X85" s="377"/>
      <c r="Y85" s="378"/>
    </row>
    <row r="86" spans="1:25" ht="15">
      <c r="A86" s="353"/>
      <c r="B86" s="354"/>
      <c r="C86" s="354"/>
      <c r="D86" s="354"/>
      <c r="E86" s="354"/>
      <c r="F86" s="354"/>
      <c r="G86" s="354"/>
      <c r="H86" s="354"/>
      <c r="I86" s="354"/>
      <c r="J86" s="354"/>
      <c r="K86" s="354"/>
      <c r="L86" s="354"/>
      <c r="M86" s="354"/>
      <c r="N86" s="354"/>
      <c r="O86" s="354"/>
      <c r="P86" s="354"/>
      <c r="Q86" s="354"/>
      <c r="R86" s="25"/>
      <c r="S86" s="25"/>
      <c r="T86" s="25"/>
      <c r="U86" s="25"/>
      <c r="X86" s="543"/>
      <c r="Y86" s="543"/>
    </row>
    <row r="87" spans="1:25" ht="15">
      <c r="A87" s="353"/>
      <c r="B87" s="354"/>
      <c r="C87" s="354"/>
      <c r="D87" s="354"/>
      <c r="E87" s="354"/>
      <c r="F87" s="354"/>
      <c r="G87" s="354"/>
      <c r="H87" s="354"/>
      <c r="I87" s="354"/>
      <c r="J87" s="354"/>
      <c r="K87" s="354"/>
      <c r="L87" s="354"/>
      <c r="M87" s="354"/>
      <c r="N87" s="354"/>
      <c r="O87" s="354"/>
      <c r="P87" s="354"/>
      <c r="Q87" s="354"/>
      <c r="R87" s="25"/>
      <c r="S87" s="25"/>
      <c r="T87" s="25"/>
      <c r="U87" s="25"/>
      <c r="X87" s="543"/>
      <c r="Y87" s="543"/>
    </row>
    <row r="88" spans="1:25" ht="15.75">
      <c r="A88" s="3"/>
      <c r="B88" s="1469">
        <v>2010</v>
      </c>
      <c r="C88" s="1469"/>
      <c r="D88" s="1469">
        <v>2011</v>
      </c>
      <c r="E88" s="1469"/>
      <c r="F88" s="1469" t="s">
        <v>1185</v>
      </c>
      <c r="G88" s="1469"/>
      <c r="H88" s="1460">
        <v>2012</v>
      </c>
      <c r="I88" s="1460"/>
      <c r="J88" s="1460" t="s">
        <v>2325</v>
      </c>
      <c r="K88" s="1460"/>
      <c r="L88" s="1460" t="s">
        <v>2913</v>
      </c>
      <c r="M88" s="1460"/>
      <c r="N88" s="1460" t="s">
        <v>3553</v>
      </c>
      <c r="O88" s="1460"/>
      <c r="P88" s="1460" t="s">
        <v>4165</v>
      </c>
      <c r="Q88" s="1460"/>
      <c r="R88" s="1460" t="s">
        <v>4675</v>
      </c>
      <c r="S88" s="1460"/>
      <c r="T88" s="1491" t="s">
        <v>5846</v>
      </c>
      <c r="U88" s="1492"/>
      <c r="V88" s="1491" t="s">
        <v>6494</v>
      </c>
      <c r="W88" s="1492"/>
      <c r="X88" s="1489" t="s">
        <v>6914</v>
      </c>
      <c r="Y88" s="1490"/>
    </row>
    <row r="89" spans="1:25" ht="15.75">
      <c r="A89" s="3" t="s">
        <v>97</v>
      </c>
      <c r="B89" s="344" t="s">
        <v>95</v>
      </c>
      <c r="C89" s="344" t="s">
        <v>96</v>
      </c>
      <c r="D89" s="344" t="s">
        <v>95</v>
      </c>
      <c r="E89" s="344" t="s">
        <v>96</v>
      </c>
      <c r="F89" s="344" t="s">
        <v>95</v>
      </c>
      <c r="G89" s="344" t="s">
        <v>96</v>
      </c>
      <c r="H89" s="343" t="s">
        <v>95</v>
      </c>
      <c r="I89" s="343" t="s">
        <v>96</v>
      </c>
      <c r="J89" s="343" t="s">
        <v>95</v>
      </c>
      <c r="K89" s="343" t="s">
        <v>96</v>
      </c>
      <c r="L89" s="343" t="s">
        <v>95</v>
      </c>
      <c r="M89" s="343" t="s">
        <v>96</v>
      </c>
      <c r="N89" s="343" t="s">
        <v>95</v>
      </c>
      <c r="O89" s="343" t="s">
        <v>96</v>
      </c>
      <c r="P89" s="343" t="s">
        <v>95</v>
      </c>
      <c r="Q89" s="343" t="s">
        <v>96</v>
      </c>
      <c r="R89" s="343" t="s">
        <v>95</v>
      </c>
      <c r="S89" s="343" t="s">
        <v>96</v>
      </c>
      <c r="T89" s="345" t="s">
        <v>95</v>
      </c>
      <c r="U89" s="375" t="s">
        <v>96</v>
      </c>
      <c r="V89" s="1366" t="s">
        <v>95</v>
      </c>
      <c r="W89" s="1367" t="s">
        <v>96</v>
      </c>
      <c r="X89" s="1364" t="s">
        <v>95</v>
      </c>
      <c r="Y89" s="1365" t="s">
        <v>96</v>
      </c>
    </row>
    <row r="90" spans="1:25" ht="15">
      <c r="A90" s="7" t="s">
        <v>2922</v>
      </c>
      <c r="B90" s="183">
        <v>0</v>
      </c>
      <c r="C90" s="376">
        <v>0</v>
      </c>
      <c r="D90" s="183">
        <v>0</v>
      </c>
      <c r="E90" s="376">
        <v>0</v>
      </c>
      <c r="F90" s="183">
        <v>0</v>
      </c>
      <c r="G90" s="376">
        <v>0</v>
      </c>
      <c r="H90" s="183">
        <v>0</v>
      </c>
      <c r="I90" s="376">
        <v>0</v>
      </c>
      <c r="J90" s="183">
        <v>0</v>
      </c>
      <c r="K90" s="376">
        <v>0</v>
      </c>
      <c r="L90" s="183">
        <v>0</v>
      </c>
      <c r="M90" s="376">
        <v>0</v>
      </c>
      <c r="N90" s="183">
        <v>0</v>
      </c>
      <c r="O90" s="376">
        <v>0</v>
      </c>
      <c r="P90" s="183">
        <v>0</v>
      </c>
      <c r="Q90" s="376">
        <v>0</v>
      </c>
      <c r="R90" s="183">
        <v>0</v>
      </c>
      <c r="S90" s="376">
        <v>0</v>
      </c>
      <c r="T90" s="183">
        <v>0</v>
      </c>
      <c r="U90" s="376">
        <v>0</v>
      </c>
      <c r="V90" s="183">
        <v>0</v>
      </c>
      <c r="W90" s="376">
        <v>0</v>
      </c>
      <c r="X90" s="1376" t="s">
        <v>7360</v>
      </c>
      <c r="Y90" s="1377" t="s">
        <v>7360</v>
      </c>
    </row>
    <row r="91" spans="1:25" ht="15">
      <c r="A91" s="7" t="s">
        <v>2923</v>
      </c>
      <c r="B91" s="183">
        <v>0</v>
      </c>
      <c r="C91" s="376">
        <v>0</v>
      </c>
      <c r="D91" s="183">
        <v>0</v>
      </c>
      <c r="E91" s="376">
        <v>0</v>
      </c>
      <c r="F91" s="183">
        <v>0</v>
      </c>
      <c r="G91" s="376">
        <v>0</v>
      </c>
      <c r="H91" s="183">
        <v>0</v>
      </c>
      <c r="I91" s="376">
        <v>0</v>
      </c>
      <c r="J91" s="183">
        <v>0</v>
      </c>
      <c r="K91" s="376">
        <v>0</v>
      </c>
      <c r="L91" s="183">
        <v>0</v>
      </c>
      <c r="M91" s="376">
        <v>0</v>
      </c>
      <c r="N91" s="183">
        <v>0</v>
      </c>
      <c r="O91" s="376">
        <v>0</v>
      </c>
      <c r="P91" s="183">
        <v>0</v>
      </c>
      <c r="Q91" s="376">
        <v>0</v>
      </c>
      <c r="R91" s="183">
        <v>0</v>
      </c>
      <c r="S91" s="376">
        <v>0</v>
      </c>
      <c r="T91" s="183">
        <v>0</v>
      </c>
      <c r="U91" s="376">
        <v>0</v>
      </c>
      <c r="V91" s="183">
        <v>0</v>
      </c>
      <c r="W91" s="376">
        <v>0</v>
      </c>
      <c r="X91" s="183">
        <v>0</v>
      </c>
      <c r="Y91" s="376">
        <v>0</v>
      </c>
    </row>
    <row r="92" spans="1:25" ht="15">
      <c r="A92" s="7" t="s">
        <v>2924</v>
      </c>
      <c r="B92" s="183">
        <v>0</v>
      </c>
      <c r="C92" s="376">
        <v>0</v>
      </c>
      <c r="D92" s="183">
        <v>0</v>
      </c>
      <c r="E92" s="376">
        <v>0</v>
      </c>
      <c r="F92" s="183">
        <v>0</v>
      </c>
      <c r="G92" s="376">
        <v>0</v>
      </c>
      <c r="H92" s="183">
        <v>0</v>
      </c>
      <c r="I92" s="376">
        <v>0</v>
      </c>
      <c r="J92" s="183">
        <v>0</v>
      </c>
      <c r="K92" s="376">
        <v>0</v>
      </c>
      <c r="L92" s="183">
        <v>0</v>
      </c>
      <c r="M92" s="376">
        <v>0</v>
      </c>
      <c r="N92" s="183">
        <v>0</v>
      </c>
      <c r="O92" s="376">
        <v>0</v>
      </c>
      <c r="P92" s="183">
        <v>0</v>
      </c>
      <c r="Q92" s="376">
        <v>0</v>
      </c>
      <c r="R92" s="183">
        <v>0</v>
      </c>
      <c r="S92" s="376">
        <v>0</v>
      </c>
      <c r="T92" s="183">
        <v>0</v>
      </c>
      <c r="U92" s="376">
        <v>0</v>
      </c>
      <c r="V92" s="183">
        <v>0</v>
      </c>
      <c r="W92" s="376">
        <v>0</v>
      </c>
      <c r="X92" s="183">
        <v>0</v>
      </c>
      <c r="Y92" s="376">
        <v>0</v>
      </c>
    </row>
    <row r="93" spans="1:25" ht="15">
      <c r="A93" s="7" t="s">
        <v>2925</v>
      </c>
      <c r="B93" s="183">
        <v>0</v>
      </c>
      <c r="C93" s="376">
        <v>0</v>
      </c>
      <c r="D93" s="183">
        <v>0</v>
      </c>
      <c r="E93" s="376">
        <v>0</v>
      </c>
      <c r="F93" s="183">
        <v>0</v>
      </c>
      <c r="G93" s="376">
        <v>0</v>
      </c>
      <c r="H93" s="183">
        <v>0</v>
      </c>
      <c r="I93" s="376">
        <v>0</v>
      </c>
      <c r="J93" s="183">
        <v>0</v>
      </c>
      <c r="K93" s="376">
        <v>0</v>
      </c>
      <c r="L93" s="183">
        <v>0</v>
      </c>
      <c r="M93" s="376">
        <v>0</v>
      </c>
      <c r="N93" s="183">
        <v>0</v>
      </c>
      <c r="O93" s="376">
        <v>0</v>
      </c>
      <c r="P93" s="183">
        <v>0</v>
      </c>
      <c r="Q93" s="376">
        <v>0</v>
      </c>
      <c r="R93" s="183">
        <v>0</v>
      </c>
      <c r="S93" s="376">
        <v>0</v>
      </c>
      <c r="T93" s="183">
        <v>0</v>
      </c>
      <c r="U93" s="376">
        <v>0</v>
      </c>
      <c r="V93" s="183">
        <v>0</v>
      </c>
      <c r="W93" s="376">
        <v>0</v>
      </c>
      <c r="X93" s="183">
        <v>0</v>
      </c>
      <c r="Y93" s="376">
        <v>0</v>
      </c>
    </row>
    <row r="94" spans="1:25" ht="15">
      <c r="A94" s="7" t="s">
        <v>2926</v>
      </c>
      <c r="B94" s="183">
        <v>0</v>
      </c>
      <c r="C94" s="376">
        <v>0</v>
      </c>
      <c r="D94" s="183">
        <v>0</v>
      </c>
      <c r="E94" s="376">
        <v>0</v>
      </c>
      <c r="F94" s="183">
        <v>0</v>
      </c>
      <c r="G94" s="376">
        <v>0</v>
      </c>
      <c r="H94" s="183">
        <v>0</v>
      </c>
      <c r="I94" s="376">
        <v>0</v>
      </c>
      <c r="J94" s="183">
        <v>0</v>
      </c>
      <c r="K94" s="376">
        <v>0</v>
      </c>
      <c r="L94" s="183">
        <v>0</v>
      </c>
      <c r="M94" s="376">
        <v>0</v>
      </c>
      <c r="N94" s="183">
        <v>0</v>
      </c>
      <c r="O94" s="376">
        <v>0</v>
      </c>
      <c r="P94" s="183">
        <v>0</v>
      </c>
      <c r="Q94" s="376">
        <v>0</v>
      </c>
      <c r="R94" s="183">
        <v>0</v>
      </c>
      <c r="S94" s="376">
        <v>0</v>
      </c>
      <c r="T94" s="183">
        <v>0</v>
      </c>
      <c r="U94" s="376">
        <v>0</v>
      </c>
      <c r="V94" s="183">
        <v>0</v>
      </c>
      <c r="W94" s="376">
        <v>0</v>
      </c>
      <c r="X94" s="183">
        <v>0</v>
      </c>
      <c r="Y94" s="376">
        <v>0</v>
      </c>
    </row>
    <row r="95" spans="1:25" ht="15">
      <c r="A95" s="7" t="s">
        <v>2927</v>
      </c>
      <c r="B95" s="183">
        <v>0</v>
      </c>
      <c r="C95" s="376">
        <v>0</v>
      </c>
      <c r="D95" s="183">
        <v>0</v>
      </c>
      <c r="E95" s="376">
        <v>0</v>
      </c>
      <c r="F95" s="183">
        <v>0</v>
      </c>
      <c r="G95" s="376">
        <v>0</v>
      </c>
      <c r="H95" s="183">
        <v>0</v>
      </c>
      <c r="I95" s="376">
        <v>0</v>
      </c>
      <c r="J95" s="183">
        <v>0</v>
      </c>
      <c r="K95" s="376">
        <v>0</v>
      </c>
      <c r="L95" s="183">
        <v>0</v>
      </c>
      <c r="M95" s="376">
        <v>0</v>
      </c>
      <c r="N95" s="183">
        <v>0</v>
      </c>
      <c r="O95" s="376">
        <v>0</v>
      </c>
      <c r="P95" s="183">
        <v>0</v>
      </c>
      <c r="Q95" s="376">
        <v>0</v>
      </c>
      <c r="R95" s="183">
        <v>0</v>
      </c>
      <c r="S95" s="376">
        <v>0</v>
      </c>
      <c r="T95" s="183">
        <v>0</v>
      </c>
      <c r="U95" s="376">
        <v>0</v>
      </c>
      <c r="V95" s="183">
        <v>0</v>
      </c>
      <c r="W95" s="376">
        <v>0</v>
      </c>
      <c r="X95" s="183">
        <v>0</v>
      </c>
      <c r="Y95" s="376">
        <v>0</v>
      </c>
    </row>
    <row r="96" spans="1:25" ht="15">
      <c r="A96" s="7" t="s">
        <v>2928</v>
      </c>
      <c r="B96" s="183">
        <v>0</v>
      </c>
      <c r="C96" s="376">
        <v>0</v>
      </c>
      <c r="D96" s="183">
        <v>0</v>
      </c>
      <c r="E96" s="376">
        <v>0</v>
      </c>
      <c r="F96" s="183">
        <v>0</v>
      </c>
      <c r="G96" s="376">
        <v>0</v>
      </c>
      <c r="H96" s="183">
        <v>0</v>
      </c>
      <c r="I96" s="376">
        <v>0</v>
      </c>
      <c r="J96" s="183">
        <v>0</v>
      </c>
      <c r="K96" s="376">
        <v>0</v>
      </c>
      <c r="L96" s="183">
        <v>0</v>
      </c>
      <c r="M96" s="376">
        <v>0</v>
      </c>
      <c r="N96" s="183">
        <v>0</v>
      </c>
      <c r="O96" s="376">
        <v>0</v>
      </c>
      <c r="P96" s="183">
        <v>0</v>
      </c>
      <c r="Q96" s="376">
        <v>0</v>
      </c>
      <c r="R96" s="183">
        <v>0</v>
      </c>
      <c r="S96" s="376">
        <v>0</v>
      </c>
      <c r="T96" s="183">
        <v>0</v>
      </c>
      <c r="U96" s="376">
        <v>0</v>
      </c>
      <c r="V96" s="183">
        <v>0</v>
      </c>
      <c r="W96" s="376">
        <v>0</v>
      </c>
      <c r="X96" s="183">
        <v>0</v>
      </c>
      <c r="Y96" s="376">
        <v>0</v>
      </c>
    </row>
    <row r="97" spans="1:25" ht="15">
      <c r="A97" s="7" t="s">
        <v>2929</v>
      </c>
      <c r="B97" s="183">
        <v>0</v>
      </c>
      <c r="C97" s="376">
        <v>0</v>
      </c>
      <c r="D97" s="183">
        <v>0</v>
      </c>
      <c r="E97" s="376">
        <v>0</v>
      </c>
      <c r="F97" s="183">
        <v>0</v>
      </c>
      <c r="G97" s="376">
        <v>0</v>
      </c>
      <c r="H97" s="183">
        <v>0</v>
      </c>
      <c r="I97" s="376">
        <v>0</v>
      </c>
      <c r="J97" s="183">
        <v>0</v>
      </c>
      <c r="K97" s="376">
        <v>0</v>
      </c>
      <c r="L97" s="183">
        <v>0</v>
      </c>
      <c r="M97" s="376">
        <v>0</v>
      </c>
      <c r="N97" s="183">
        <v>0</v>
      </c>
      <c r="O97" s="376">
        <v>0</v>
      </c>
      <c r="P97" s="183">
        <v>0</v>
      </c>
      <c r="Q97" s="376">
        <v>0</v>
      </c>
      <c r="R97" s="183">
        <v>0</v>
      </c>
      <c r="S97" s="376">
        <v>0</v>
      </c>
      <c r="T97" s="183">
        <v>0</v>
      </c>
      <c r="U97" s="376">
        <v>0</v>
      </c>
      <c r="V97" s="183">
        <v>0</v>
      </c>
      <c r="W97" s="376">
        <v>0</v>
      </c>
      <c r="X97" s="183">
        <v>0</v>
      </c>
      <c r="Y97" s="376">
        <v>0</v>
      </c>
    </row>
    <row r="98" spans="1:25" ht="15">
      <c r="A98" s="7" t="s">
        <v>2930</v>
      </c>
      <c r="B98" s="183">
        <v>0</v>
      </c>
      <c r="C98" s="376">
        <v>0</v>
      </c>
      <c r="D98" s="183">
        <v>0</v>
      </c>
      <c r="E98" s="376">
        <v>0</v>
      </c>
      <c r="F98" s="183">
        <v>0</v>
      </c>
      <c r="G98" s="376">
        <v>0</v>
      </c>
      <c r="H98" s="183">
        <v>0</v>
      </c>
      <c r="I98" s="376">
        <v>0</v>
      </c>
      <c r="J98" s="183">
        <v>0</v>
      </c>
      <c r="K98" s="376">
        <v>0</v>
      </c>
      <c r="L98" s="183">
        <v>0</v>
      </c>
      <c r="M98" s="376">
        <v>0</v>
      </c>
      <c r="N98" s="183">
        <v>0</v>
      </c>
      <c r="O98" s="376">
        <v>0</v>
      </c>
      <c r="P98" s="183">
        <v>0</v>
      </c>
      <c r="Q98" s="376">
        <v>0</v>
      </c>
      <c r="R98" s="183">
        <v>0</v>
      </c>
      <c r="S98" s="376">
        <v>0</v>
      </c>
      <c r="T98" s="183">
        <v>0</v>
      </c>
      <c r="U98" s="376">
        <v>0</v>
      </c>
      <c r="V98" s="183">
        <v>0</v>
      </c>
      <c r="W98" s="376">
        <v>0</v>
      </c>
      <c r="X98" s="183">
        <v>0</v>
      </c>
      <c r="Y98" s="376">
        <v>0</v>
      </c>
    </row>
    <row r="99" spans="1:25" ht="15">
      <c r="A99" s="7" t="s">
        <v>2931</v>
      </c>
      <c r="B99" s="183">
        <v>0</v>
      </c>
      <c r="C99" s="376">
        <v>0</v>
      </c>
      <c r="D99" s="183">
        <v>0</v>
      </c>
      <c r="E99" s="376">
        <v>0</v>
      </c>
      <c r="F99" s="183">
        <v>0</v>
      </c>
      <c r="G99" s="376">
        <v>0</v>
      </c>
      <c r="H99" s="183">
        <v>0</v>
      </c>
      <c r="I99" s="376">
        <v>0</v>
      </c>
      <c r="J99" s="183">
        <v>0</v>
      </c>
      <c r="K99" s="376">
        <v>0</v>
      </c>
      <c r="L99" s="183">
        <v>0</v>
      </c>
      <c r="M99" s="376">
        <v>0</v>
      </c>
      <c r="N99" s="183">
        <v>0</v>
      </c>
      <c r="O99" s="376">
        <v>0</v>
      </c>
      <c r="P99" s="183">
        <v>0</v>
      </c>
      <c r="Q99" s="376">
        <v>0</v>
      </c>
      <c r="R99" s="183">
        <v>0</v>
      </c>
      <c r="S99" s="376">
        <v>0</v>
      </c>
      <c r="T99" s="183">
        <v>0</v>
      </c>
      <c r="U99" s="376">
        <v>0</v>
      </c>
      <c r="V99" s="183">
        <v>0</v>
      </c>
      <c r="W99" s="376">
        <v>0</v>
      </c>
      <c r="X99" s="183">
        <v>0</v>
      </c>
      <c r="Y99" s="376">
        <v>0</v>
      </c>
    </row>
    <row r="100" spans="1:25" ht="15">
      <c r="R100" s="354"/>
      <c r="S100" s="354"/>
      <c r="T100" s="354"/>
      <c r="U100" s="354"/>
      <c r="V100" s="354"/>
      <c r="W100" s="354"/>
      <c r="X100" s="354"/>
      <c r="Y100" s="354"/>
    </row>
  </sheetData>
  <mergeCells count="36">
    <mergeCell ref="B88:C88"/>
    <mergeCell ref="D88:E88"/>
    <mergeCell ref="F88:G88"/>
    <mergeCell ref="H88:I88"/>
    <mergeCell ref="J88:K88"/>
    <mergeCell ref="L88:M88"/>
    <mergeCell ref="N88:O88"/>
    <mergeCell ref="P88:Q88"/>
    <mergeCell ref="P60:Q60"/>
    <mergeCell ref="R60:S60"/>
    <mergeCell ref="L74:M74"/>
    <mergeCell ref="N74:O74"/>
    <mergeCell ref="P74:Q74"/>
    <mergeCell ref="R74:S74"/>
    <mergeCell ref="T60:U60"/>
    <mergeCell ref="T74:U74"/>
    <mergeCell ref="T88:U88"/>
    <mergeCell ref="B60:C60"/>
    <mergeCell ref="D60:E60"/>
    <mergeCell ref="F60:G60"/>
    <mergeCell ref="H60:I60"/>
    <mergeCell ref="B74:C74"/>
    <mergeCell ref="D74:E74"/>
    <mergeCell ref="F74:G74"/>
    <mergeCell ref="H74:I74"/>
    <mergeCell ref="J74:K74"/>
    <mergeCell ref="J60:K60"/>
    <mergeCell ref="L60:M60"/>
    <mergeCell ref="N60:O60"/>
    <mergeCell ref="R88:S88"/>
    <mergeCell ref="X60:Y60"/>
    <mergeCell ref="X74:Y74"/>
    <mergeCell ref="X88:Y88"/>
    <mergeCell ref="V60:W60"/>
    <mergeCell ref="V74:W74"/>
    <mergeCell ref="V88:W88"/>
  </mergeCells>
  <conditionalFormatting sqref="A8">
    <cfRule type="cellIs" dxfId="17" priority="1" stopIfTrue="1" operator="equal">
      <formula>0</formula>
    </cfRule>
    <cfRule type="cellIs" dxfId="16" priority="2" stopIfTrue="1" operator="equal">
      <formula>"na"</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9"/>
  <sheetViews>
    <sheetView showGridLines="0" zoomScale="85" zoomScaleNormal="85" workbookViewId="0">
      <pane xSplit="1" ySplit="8" topLeftCell="B9" activePane="bottomRight" state="frozen"/>
      <selection pane="topRight" activeCell="B1" sqref="B1"/>
      <selection pane="bottomLeft" activeCell="A9" sqref="A9"/>
      <selection pane="bottomRight"/>
    </sheetView>
  </sheetViews>
  <sheetFormatPr defaultRowHeight="12.75"/>
  <cols>
    <col min="1" max="1" width="42.28515625" customWidth="1"/>
    <col min="2" max="21" width="24.5703125" customWidth="1"/>
    <col min="22" max="22" width="24.5703125" style="543" customWidth="1"/>
    <col min="23" max="23" width="36.140625" style="543" bestFit="1" customWidth="1"/>
    <col min="24" max="54" width="24.5703125" style="543" customWidth="1"/>
    <col min="55" max="16384" width="9.140625" style="543"/>
  </cols>
  <sheetData>
    <row r="1" spans="1:21" ht="15">
      <c r="A1" s="790"/>
      <c r="B1" s="791"/>
      <c r="C1" s="792"/>
      <c r="D1" s="792"/>
      <c r="E1" s="791"/>
      <c r="F1" s="791"/>
      <c r="G1" s="791"/>
      <c r="H1" s="791"/>
      <c r="I1" s="791"/>
      <c r="J1" s="791"/>
      <c r="K1" s="791"/>
      <c r="L1" s="791"/>
      <c r="M1" s="791"/>
      <c r="N1" s="791"/>
      <c r="O1" s="791"/>
      <c r="P1" s="791"/>
      <c r="Q1" s="791"/>
      <c r="R1" s="791"/>
      <c r="S1" s="791"/>
      <c r="T1" s="543"/>
      <c r="U1" s="543"/>
    </row>
    <row r="2" spans="1:21" ht="15">
      <c r="A2" s="790"/>
      <c r="B2" s="791"/>
      <c r="C2" s="791"/>
      <c r="D2" s="791"/>
      <c r="E2" s="791"/>
      <c r="F2" s="791"/>
      <c r="G2" s="791"/>
      <c r="H2" s="791"/>
      <c r="I2" s="791"/>
      <c r="J2" s="791"/>
      <c r="K2" s="791"/>
      <c r="L2" s="791"/>
      <c r="M2" s="791"/>
      <c r="N2" s="791"/>
      <c r="O2" s="791"/>
      <c r="P2" s="791"/>
      <c r="Q2" s="791"/>
      <c r="R2" s="791"/>
      <c r="S2" s="791"/>
      <c r="T2" s="543"/>
      <c r="U2" s="543"/>
    </row>
    <row r="3" spans="1:21" ht="15">
      <c r="A3" s="790"/>
      <c r="B3" s="791"/>
      <c r="C3" s="791"/>
      <c r="D3" s="791"/>
      <c r="E3" s="791"/>
      <c r="F3" s="791"/>
      <c r="G3" s="791"/>
      <c r="H3" s="791"/>
      <c r="I3" s="791"/>
      <c r="J3" s="791"/>
      <c r="K3" s="791"/>
      <c r="L3" s="791"/>
      <c r="M3" s="791"/>
      <c r="N3" s="791"/>
      <c r="O3" s="791"/>
      <c r="P3" s="791"/>
      <c r="Q3" s="791"/>
      <c r="R3" s="791"/>
      <c r="S3" s="791"/>
      <c r="T3" s="543"/>
      <c r="U3" s="543"/>
    </row>
    <row r="4" spans="1:21" ht="15">
      <c r="A4" s="790"/>
      <c r="B4" s="791"/>
      <c r="C4" s="791"/>
      <c r="D4" s="791"/>
      <c r="E4" s="791"/>
      <c r="F4" s="791"/>
      <c r="G4" s="791"/>
      <c r="H4" s="791"/>
      <c r="I4" s="791"/>
      <c r="J4" s="791"/>
      <c r="K4" s="791"/>
      <c r="L4" s="791"/>
      <c r="M4" s="791"/>
      <c r="N4" s="791"/>
      <c r="O4" s="791"/>
      <c r="P4" s="791"/>
      <c r="Q4" s="791"/>
      <c r="R4" s="791"/>
      <c r="S4" s="791"/>
      <c r="T4" s="543"/>
      <c r="U4" s="543"/>
    </row>
    <row r="5" spans="1:21" ht="15">
      <c r="A5" s="790"/>
      <c r="B5" s="791"/>
      <c r="C5" s="791"/>
      <c r="D5" s="791"/>
      <c r="E5" s="791"/>
      <c r="F5" s="791"/>
      <c r="G5" s="791"/>
      <c r="H5" s="791"/>
      <c r="I5" s="791"/>
      <c r="J5" s="791"/>
      <c r="K5" s="791"/>
      <c r="L5" s="791"/>
      <c r="M5" s="791"/>
      <c r="N5" s="791"/>
      <c r="O5" s="791"/>
      <c r="P5" s="791"/>
      <c r="Q5" s="791"/>
      <c r="R5" s="791"/>
      <c r="S5" s="791"/>
      <c r="T5" s="543"/>
      <c r="U5" s="543"/>
    </row>
    <row r="6" spans="1:21" ht="15">
      <c r="A6" s="790"/>
      <c r="B6" s="791"/>
      <c r="C6" s="791"/>
      <c r="D6" s="791"/>
      <c r="E6" s="791"/>
      <c r="F6" s="791"/>
      <c r="G6" s="791"/>
      <c r="H6" s="791"/>
      <c r="I6" s="791"/>
      <c r="J6" s="791"/>
      <c r="K6" s="791"/>
      <c r="L6" s="791"/>
      <c r="M6" s="791"/>
      <c r="N6" s="791"/>
      <c r="O6" s="791"/>
      <c r="P6" s="791"/>
      <c r="Q6" s="791"/>
      <c r="R6" s="791"/>
      <c r="S6" s="791"/>
      <c r="T6" s="543"/>
      <c r="U6" s="543"/>
    </row>
    <row r="7" spans="1:21" ht="15">
      <c r="A7" s="790"/>
      <c r="B7" s="791"/>
      <c r="C7" s="791"/>
      <c r="D7" s="791"/>
      <c r="E7" s="791"/>
      <c r="F7" s="791"/>
      <c r="G7" s="791"/>
      <c r="H7" s="791"/>
      <c r="I7" s="791"/>
      <c r="J7" s="791"/>
      <c r="K7" s="791"/>
      <c r="L7" s="791"/>
      <c r="M7" s="791"/>
      <c r="N7" s="791"/>
      <c r="O7" s="791"/>
      <c r="P7" s="791"/>
      <c r="Q7" s="791"/>
      <c r="R7" s="791"/>
      <c r="S7" s="791"/>
      <c r="T7" s="543"/>
      <c r="U7" s="543"/>
    </row>
    <row r="8" spans="1:21" ht="36">
      <c r="A8" s="13" t="s">
        <v>37</v>
      </c>
      <c r="B8" s="793"/>
      <c r="C8" s="793"/>
      <c r="D8" s="793"/>
      <c r="E8" s="793"/>
      <c r="F8" s="793"/>
      <c r="G8" s="793"/>
      <c r="H8" s="791"/>
      <c r="I8" s="791"/>
      <c r="J8" s="791"/>
      <c r="K8" s="791"/>
      <c r="L8" s="791"/>
      <c r="M8" s="791"/>
      <c r="N8" s="791"/>
      <c r="O8" s="791"/>
      <c r="P8" s="791"/>
      <c r="Q8" s="791"/>
      <c r="R8" s="791"/>
      <c r="S8" s="791"/>
      <c r="T8" s="543"/>
      <c r="U8" s="543"/>
    </row>
    <row r="9" spans="1:21" ht="15">
      <c r="A9" s="790"/>
      <c r="B9" s="791"/>
      <c r="C9" s="791"/>
      <c r="D9" s="791"/>
      <c r="E9" s="791"/>
      <c r="F9" s="791"/>
      <c r="G9" s="791"/>
      <c r="H9" s="791"/>
      <c r="I9" s="791"/>
      <c r="J9" s="791"/>
      <c r="K9" s="791"/>
      <c r="L9" s="791"/>
      <c r="M9" s="791"/>
      <c r="N9" s="791"/>
      <c r="O9" s="791"/>
      <c r="P9" s="791"/>
      <c r="Q9" s="791"/>
      <c r="R9" s="791"/>
      <c r="S9" s="791"/>
      <c r="T9" s="543"/>
      <c r="U9" s="543"/>
    </row>
    <row r="10" spans="1:21" ht="31.5">
      <c r="A10" s="3" t="s">
        <v>2289</v>
      </c>
      <c r="B10" s="4">
        <v>2009</v>
      </c>
      <c r="C10" s="4">
        <v>2010</v>
      </c>
      <c r="D10" s="4">
        <v>2011</v>
      </c>
      <c r="E10" s="4" t="s">
        <v>1185</v>
      </c>
      <c r="F10" s="4">
        <v>2012</v>
      </c>
      <c r="G10" s="4" t="s">
        <v>2325</v>
      </c>
      <c r="H10" s="84" t="s">
        <v>2913</v>
      </c>
      <c r="I10" s="84" t="s">
        <v>3553</v>
      </c>
      <c r="J10" s="84" t="s">
        <v>4165</v>
      </c>
      <c r="K10" s="84" t="s">
        <v>4674</v>
      </c>
      <c r="L10" s="84" t="s">
        <v>4675</v>
      </c>
      <c r="M10" s="84" t="s">
        <v>5846</v>
      </c>
      <c r="N10" s="84" t="s">
        <v>6494</v>
      </c>
      <c r="O10" s="238" t="s">
        <v>6914</v>
      </c>
      <c r="P10" s="791"/>
      <c r="Q10" s="791"/>
      <c r="R10" s="791"/>
      <c r="S10" s="791"/>
      <c r="T10" s="543"/>
      <c r="U10" s="543"/>
    </row>
    <row r="11" spans="1:21" ht="15">
      <c r="A11" s="128" t="s">
        <v>2285</v>
      </c>
      <c r="B11" s="794" t="s">
        <v>1150</v>
      </c>
      <c r="C11" s="794" t="s">
        <v>1150</v>
      </c>
      <c r="D11" s="794" t="s">
        <v>1150</v>
      </c>
      <c r="E11" s="795" t="s">
        <v>1225</v>
      </c>
      <c r="F11" s="795" t="s">
        <v>1225</v>
      </c>
      <c r="G11" s="795">
        <v>25729982.958835896</v>
      </c>
      <c r="H11" s="795">
        <v>45508315.0532654</v>
      </c>
      <c r="I11" s="795">
        <v>27039495.103229221</v>
      </c>
      <c r="J11" s="795">
        <v>50997778.429326601</v>
      </c>
      <c r="K11" s="795">
        <v>24472501</v>
      </c>
      <c r="L11" s="795">
        <v>37860331.328000002</v>
      </c>
      <c r="M11" s="795">
        <v>15969341.290000001</v>
      </c>
      <c r="N11" s="795">
        <v>37537050.707999997</v>
      </c>
      <c r="O11" s="795">
        <v>12775000</v>
      </c>
      <c r="P11" s="796"/>
      <c r="Q11" s="791"/>
      <c r="R11" s="791"/>
      <c r="S11" s="791"/>
      <c r="T11" s="543"/>
      <c r="U11" s="543"/>
    </row>
    <row r="12" spans="1:21" ht="15">
      <c r="A12" s="128" t="s">
        <v>2300</v>
      </c>
      <c r="B12" s="797" t="s">
        <v>1150</v>
      </c>
      <c r="C12" s="797" t="s">
        <v>1150</v>
      </c>
      <c r="D12" s="797" t="s">
        <v>1150</v>
      </c>
      <c r="E12" s="798" t="s">
        <v>1225</v>
      </c>
      <c r="F12" s="798" t="s">
        <v>1225</v>
      </c>
      <c r="G12" s="798">
        <v>252148687</v>
      </c>
      <c r="H12" s="798">
        <v>491262261</v>
      </c>
      <c r="I12" s="798">
        <v>286034595</v>
      </c>
      <c r="J12" s="798">
        <v>591385538</v>
      </c>
      <c r="K12" s="798">
        <v>338848701</v>
      </c>
      <c r="L12" s="798">
        <v>591567677.4590143</v>
      </c>
      <c r="M12" s="798">
        <v>228133447</v>
      </c>
      <c r="N12" s="798">
        <v>507257442</v>
      </c>
      <c r="O12" s="798">
        <v>175000000</v>
      </c>
      <c r="P12" s="791"/>
      <c r="Q12" s="791"/>
      <c r="R12" s="791"/>
      <c r="S12" s="791"/>
      <c r="T12" s="543"/>
      <c r="U12" s="543"/>
    </row>
    <row r="13" spans="1:21" ht="15">
      <c r="A13" s="128"/>
      <c r="B13" s="799"/>
      <c r="C13" s="799"/>
      <c r="D13" s="799"/>
      <c r="E13" s="791"/>
      <c r="F13" s="791"/>
      <c r="G13" s="800"/>
      <c r="H13" s="791"/>
      <c r="I13" s="791"/>
      <c r="J13" s="791"/>
      <c r="K13" s="791"/>
      <c r="L13" s="791"/>
      <c r="M13" s="791"/>
      <c r="N13" s="791"/>
      <c r="O13" s="791"/>
      <c r="P13" s="791"/>
      <c r="Q13" s="791"/>
      <c r="R13" s="791"/>
      <c r="S13" s="791"/>
      <c r="T13" s="543"/>
      <c r="U13" s="543"/>
    </row>
    <row r="14" spans="1:21" ht="15">
      <c r="A14" s="6"/>
      <c r="B14" s="793"/>
      <c r="C14" s="793"/>
      <c r="D14" s="793"/>
      <c r="E14" s="793"/>
      <c r="F14" s="793"/>
      <c r="G14" s="801"/>
      <c r="H14" s="791"/>
      <c r="I14" s="791"/>
      <c r="J14" s="791"/>
      <c r="K14" s="791"/>
      <c r="L14" s="791"/>
      <c r="M14" s="791"/>
      <c r="N14" s="791"/>
      <c r="O14" s="791"/>
      <c r="P14" s="791"/>
      <c r="Q14" s="791"/>
      <c r="R14" s="791"/>
      <c r="S14" s="791"/>
      <c r="T14" s="543"/>
      <c r="U14" s="543"/>
    </row>
    <row r="15" spans="1:21" ht="15.75">
      <c r="A15" s="3" t="s">
        <v>53</v>
      </c>
      <c r="B15" s="4">
        <v>2009</v>
      </c>
      <c r="C15" s="4">
        <v>2010</v>
      </c>
      <c r="D15" s="4">
        <v>2011</v>
      </c>
      <c r="E15" s="4" t="s">
        <v>1185</v>
      </c>
      <c r="F15" s="4">
        <v>2012</v>
      </c>
      <c r="G15" s="4" t="s">
        <v>2325</v>
      </c>
      <c r="H15" s="84" t="s">
        <v>2913</v>
      </c>
      <c r="I15" s="84" t="s">
        <v>3553</v>
      </c>
      <c r="J15" s="84" t="s">
        <v>4165</v>
      </c>
      <c r="K15" s="84" t="s">
        <v>4674</v>
      </c>
      <c r="L15" s="84" t="s">
        <v>4675</v>
      </c>
      <c r="M15" s="84" t="s">
        <v>5846</v>
      </c>
      <c r="N15" s="84" t="s">
        <v>6494</v>
      </c>
      <c r="O15" s="238" t="s">
        <v>6914</v>
      </c>
      <c r="P15" s="791"/>
      <c r="Q15" s="791"/>
      <c r="R15" s="791"/>
      <c r="S15" s="791"/>
      <c r="T15" s="543"/>
      <c r="U15" s="543"/>
    </row>
    <row r="16" spans="1:21" ht="15">
      <c r="A16" s="239" t="s">
        <v>54</v>
      </c>
      <c r="B16" s="802">
        <v>89</v>
      </c>
      <c r="C16" s="802">
        <v>107</v>
      </c>
      <c r="D16" s="802">
        <v>160</v>
      </c>
      <c r="E16" s="802">
        <v>160</v>
      </c>
      <c r="F16" s="802">
        <v>160</v>
      </c>
      <c r="G16" s="802">
        <v>178</v>
      </c>
      <c r="H16" s="802">
        <v>664</v>
      </c>
      <c r="I16" s="802">
        <v>642</v>
      </c>
      <c r="J16" s="803">
        <v>699</v>
      </c>
      <c r="K16" s="803">
        <v>418</v>
      </c>
      <c r="L16" s="804">
        <v>417</v>
      </c>
      <c r="M16" s="804">
        <v>317</v>
      </c>
      <c r="N16" s="804">
        <v>446</v>
      </c>
      <c r="O16" s="804">
        <v>317</v>
      </c>
      <c r="P16" s="804"/>
      <c r="Q16" s="791"/>
      <c r="R16" s="791"/>
      <c r="S16" s="791"/>
      <c r="T16" s="543"/>
      <c r="U16" s="543"/>
    </row>
    <row r="17" spans="1:21" ht="15">
      <c r="A17" s="239" t="s">
        <v>90</v>
      </c>
      <c r="B17" s="802">
        <v>18</v>
      </c>
      <c r="C17" s="802">
        <v>104</v>
      </c>
      <c r="D17" s="802">
        <v>120</v>
      </c>
      <c r="E17" s="802">
        <v>120</v>
      </c>
      <c r="F17" s="802">
        <v>120</v>
      </c>
      <c r="G17" s="802">
        <v>136</v>
      </c>
      <c r="H17" s="802">
        <v>200</v>
      </c>
      <c r="I17" s="802">
        <v>250</v>
      </c>
      <c r="J17" s="803">
        <v>262</v>
      </c>
      <c r="K17" s="803">
        <v>269</v>
      </c>
      <c r="L17" s="804">
        <v>252</v>
      </c>
      <c r="M17" s="804">
        <v>124</v>
      </c>
      <c r="N17" s="804">
        <v>261</v>
      </c>
      <c r="O17" s="804">
        <v>134</v>
      </c>
      <c r="P17" s="804"/>
      <c r="Q17" s="791"/>
      <c r="R17" s="791"/>
      <c r="S17" s="791"/>
      <c r="T17" s="543"/>
      <c r="U17" s="543"/>
    </row>
    <row r="18" spans="1:21" ht="15">
      <c r="A18" s="239" t="s">
        <v>1457</v>
      </c>
      <c r="B18" s="802">
        <v>0</v>
      </c>
      <c r="C18" s="802">
        <v>0</v>
      </c>
      <c r="D18" s="802">
        <v>0</v>
      </c>
      <c r="E18" s="802">
        <v>0</v>
      </c>
      <c r="F18" s="802">
        <v>0</v>
      </c>
      <c r="G18" s="802">
        <v>387</v>
      </c>
      <c r="H18" s="802">
        <v>0</v>
      </c>
      <c r="I18" s="802">
        <v>0</v>
      </c>
      <c r="J18" s="803">
        <v>0</v>
      </c>
      <c r="K18" s="803">
        <v>0</v>
      </c>
      <c r="L18" s="804">
        <v>1</v>
      </c>
      <c r="M18" s="804">
        <v>1</v>
      </c>
      <c r="N18" s="804">
        <v>0</v>
      </c>
      <c r="O18" s="804">
        <v>0</v>
      </c>
      <c r="P18" s="804"/>
      <c r="Q18" s="791"/>
      <c r="R18" s="791"/>
      <c r="S18" s="791"/>
      <c r="T18" s="543"/>
      <c r="U18" s="543"/>
    </row>
    <row r="19" spans="1:21" ht="15">
      <c r="A19" s="239" t="s">
        <v>91</v>
      </c>
      <c r="B19" s="802">
        <v>789</v>
      </c>
      <c r="C19" s="802">
        <v>789</v>
      </c>
      <c r="D19" s="802">
        <v>789</v>
      </c>
      <c r="E19" s="802">
        <v>789</v>
      </c>
      <c r="F19" s="802">
        <v>789</v>
      </c>
      <c r="G19" s="802">
        <v>701</v>
      </c>
      <c r="H19" s="802">
        <v>664</v>
      </c>
      <c r="I19" s="802">
        <v>642</v>
      </c>
      <c r="J19" s="803">
        <v>699</v>
      </c>
      <c r="K19" s="803">
        <v>687</v>
      </c>
      <c r="L19" s="804">
        <v>670</v>
      </c>
      <c r="M19" s="804">
        <v>441</v>
      </c>
      <c r="N19" s="804">
        <v>675</v>
      </c>
      <c r="O19" s="804">
        <v>451</v>
      </c>
      <c r="P19" s="804"/>
      <c r="Q19" s="791"/>
      <c r="R19" s="791"/>
      <c r="S19" s="791"/>
      <c r="T19" s="543"/>
      <c r="U19" s="543"/>
    </row>
    <row r="20" spans="1:21" ht="15">
      <c r="A20" s="6"/>
      <c r="B20" s="793"/>
      <c r="C20" s="793"/>
      <c r="D20" s="793"/>
      <c r="E20" s="793"/>
      <c r="F20" s="793"/>
      <c r="G20" s="801"/>
      <c r="H20" s="791"/>
      <c r="I20" s="791"/>
      <c r="J20" s="791"/>
      <c r="K20" s="791"/>
      <c r="L20" s="791"/>
      <c r="M20" s="791"/>
      <c r="N20" s="791"/>
      <c r="O20" s="791"/>
      <c r="P20" s="791"/>
      <c r="Q20" s="791"/>
      <c r="R20" s="791"/>
      <c r="S20" s="791"/>
      <c r="T20" s="543"/>
      <c r="U20" s="543"/>
    </row>
    <row r="21" spans="1:21" ht="15">
      <c r="A21" s="6"/>
      <c r="B21" s="793"/>
      <c r="C21" s="793"/>
      <c r="D21" s="793"/>
      <c r="E21" s="793"/>
      <c r="F21" s="793"/>
      <c r="G21" s="801"/>
      <c r="H21" s="791"/>
      <c r="I21" s="791"/>
      <c r="J21" s="791"/>
      <c r="K21" s="791"/>
      <c r="L21" s="791"/>
      <c r="M21" s="791"/>
      <c r="N21" s="791"/>
      <c r="O21" s="791"/>
      <c r="P21" s="791"/>
      <c r="Q21" s="791"/>
      <c r="R21" s="791"/>
      <c r="S21" s="791"/>
      <c r="T21" s="543"/>
      <c r="U21" s="543"/>
    </row>
    <row r="22" spans="1:21" ht="15.75">
      <c r="A22" s="3" t="s">
        <v>2290</v>
      </c>
      <c r="B22" s="4">
        <v>2009</v>
      </c>
      <c r="C22" s="4">
        <v>2010</v>
      </c>
      <c r="D22" s="4">
        <v>2011</v>
      </c>
      <c r="E22" s="4" t="s">
        <v>1185</v>
      </c>
      <c r="F22" s="4">
        <v>2012</v>
      </c>
      <c r="G22" s="4" t="s">
        <v>2325</v>
      </c>
      <c r="H22" s="84" t="s">
        <v>2913</v>
      </c>
      <c r="I22" s="84" t="s">
        <v>3553</v>
      </c>
      <c r="J22" s="84" t="s">
        <v>4165</v>
      </c>
      <c r="K22" s="84" t="s">
        <v>4674</v>
      </c>
      <c r="L22" s="84" t="s">
        <v>4675</v>
      </c>
      <c r="M22" s="84" t="s">
        <v>5846</v>
      </c>
      <c r="N22" s="84" t="s">
        <v>6494</v>
      </c>
      <c r="O22" s="238" t="s">
        <v>6914</v>
      </c>
      <c r="P22" s="791"/>
      <c r="Q22" s="791"/>
      <c r="R22" s="791"/>
      <c r="S22" s="791"/>
      <c r="T22" s="543"/>
      <c r="U22" s="543"/>
    </row>
    <row r="23" spans="1:21" ht="15">
      <c r="A23" s="128" t="s">
        <v>2285</v>
      </c>
      <c r="B23" s="794" t="s">
        <v>1150</v>
      </c>
      <c r="C23" s="794" t="s">
        <v>1150</v>
      </c>
      <c r="D23" s="794" t="s">
        <v>1150</v>
      </c>
      <c r="E23" s="795" t="s">
        <v>1150</v>
      </c>
      <c r="F23" s="795" t="s">
        <v>1150</v>
      </c>
      <c r="G23" s="795" t="s">
        <v>2908</v>
      </c>
      <c r="H23" s="795">
        <v>87540528.022232518</v>
      </c>
      <c r="I23" s="791" t="s">
        <v>2908</v>
      </c>
      <c r="J23" s="795">
        <v>77047752.438277736</v>
      </c>
      <c r="K23" s="791" t="s">
        <v>2908</v>
      </c>
      <c r="L23" s="795">
        <f>([58]Questionnaire!$D$54)</f>
        <v>79360000</v>
      </c>
      <c r="M23" s="791" t="s">
        <v>2908</v>
      </c>
      <c r="N23" s="795">
        <v>80660000</v>
      </c>
      <c r="O23" s="791" t="s">
        <v>2908</v>
      </c>
      <c r="P23" s="791"/>
      <c r="Q23" s="791"/>
      <c r="R23" s="791"/>
      <c r="S23" s="791"/>
      <c r="T23" s="543"/>
      <c r="U23" s="543"/>
    </row>
    <row r="24" spans="1:21" ht="15">
      <c r="A24" s="128" t="s">
        <v>2300</v>
      </c>
      <c r="B24" s="797" t="s">
        <v>1150</v>
      </c>
      <c r="C24" s="797" t="s">
        <v>1150</v>
      </c>
      <c r="D24" s="797" t="s">
        <v>1150</v>
      </c>
      <c r="E24" s="798" t="s">
        <v>1150</v>
      </c>
      <c r="F24" s="798" t="s">
        <v>1150</v>
      </c>
      <c r="G24" s="798" t="s">
        <v>2908</v>
      </c>
      <c r="H24" s="798">
        <v>945000000</v>
      </c>
      <c r="I24" s="791" t="s">
        <v>2908</v>
      </c>
      <c r="J24" s="798">
        <v>893468851.60000002</v>
      </c>
      <c r="K24" s="791" t="s">
        <v>2908</v>
      </c>
      <c r="L24" s="798">
        <f>([58]Questionnaire!$C$54)</f>
        <v>1240000000</v>
      </c>
      <c r="M24" s="791" t="s">
        <v>2908</v>
      </c>
      <c r="N24" s="798">
        <v>1090000000</v>
      </c>
      <c r="O24" s="791" t="s">
        <v>2908</v>
      </c>
      <c r="P24" s="791"/>
      <c r="Q24" s="791"/>
      <c r="R24" s="791"/>
      <c r="S24" s="791"/>
      <c r="T24" s="543"/>
      <c r="U24" s="543"/>
    </row>
    <row r="25" spans="1:21" ht="15">
      <c r="A25" s="6"/>
      <c r="B25" s="793"/>
      <c r="C25" s="793"/>
      <c r="D25" s="793"/>
      <c r="E25" s="793"/>
      <c r="F25" s="793"/>
      <c r="G25" s="801"/>
      <c r="H25" s="791"/>
      <c r="I25" s="791"/>
      <c r="J25" s="791"/>
      <c r="K25" s="791"/>
      <c r="L25" s="791"/>
      <c r="M25" s="791"/>
      <c r="N25" s="791"/>
      <c r="O25" s="791"/>
      <c r="P25" s="791"/>
      <c r="Q25" s="791"/>
      <c r="R25" s="791"/>
      <c r="S25" s="791"/>
      <c r="T25" s="543"/>
      <c r="U25" s="543"/>
    </row>
    <row r="26" spans="1:21" ht="15.75">
      <c r="A26" s="3" t="s">
        <v>59</v>
      </c>
      <c r="B26" s="4">
        <v>2009</v>
      </c>
      <c r="C26" s="4">
        <v>2010</v>
      </c>
      <c r="D26" s="4">
        <v>2011</v>
      </c>
      <c r="E26" s="4" t="s">
        <v>1185</v>
      </c>
      <c r="F26" s="4">
        <v>2012</v>
      </c>
      <c r="G26" s="4" t="s">
        <v>2325</v>
      </c>
      <c r="H26" s="84" t="s">
        <v>2913</v>
      </c>
      <c r="I26" s="84" t="s">
        <v>3553</v>
      </c>
      <c r="J26" s="84" t="s">
        <v>4165</v>
      </c>
      <c r="K26" s="84" t="s">
        <v>4674</v>
      </c>
      <c r="L26" s="84" t="s">
        <v>4675</v>
      </c>
      <c r="M26" s="84" t="s">
        <v>5846</v>
      </c>
      <c r="N26" s="84" t="s">
        <v>6494</v>
      </c>
      <c r="O26" s="238" t="s">
        <v>6914</v>
      </c>
      <c r="P26" s="791"/>
      <c r="Q26" s="791"/>
      <c r="R26" s="791"/>
      <c r="S26" s="791"/>
      <c r="T26" s="543"/>
      <c r="U26" s="543"/>
    </row>
    <row r="27" spans="1:21" ht="15">
      <c r="A27" s="6"/>
      <c r="B27" s="802">
        <v>25883068</v>
      </c>
      <c r="C27" s="802">
        <v>27471321</v>
      </c>
      <c r="D27" s="802">
        <v>25000000</v>
      </c>
      <c r="E27" s="802">
        <v>0</v>
      </c>
      <c r="F27" s="802"/>
      <c r="G27" s="802" t="s">
        <v>2908</v>
      </c>
      <c r="H27" s="802">
        <v>23000000</v>
      </c>
      <c r="I27" s="791" t="s">
        <v>2908</v>
      </c>
      <c r="J27" s="803">
        <v>27000000</v>
      </c>
      <c r="K27" s="791" t="s">
        <v>2908</v>
      </c>
      <c r="L27" s="804">
        <v>19939649</v>
      </c>
      <c r="M27" s="791" t="s">
        <v>2908</v>
      </c>
      <c r="N27" s="804">
        <v>19538884</v>
      </c>
      <c r="O27" s="804">
        <v>9651130</v>
      </c>
      <c r="P27" s="804"/>
      <c r="Q27" s="791"/>
      <c r="R27" s="791"/>
      <c r="S27" s="791"/>
      <c r="T27" s="543"/>
      <c r="U27" s="543"/>
    </row>
    <row r="28" spans="1:21" ht="15">
      <c r="A28" s="6"/>
      <c r="B28" s="793"/>
      <c r="C28" s="793"/>
      <c r="D28" s="793"/>
      <c r="E28" s="793"/>
      <c r="F28" s="793"/>
      <c r="G28" s="801"/>
      <c r="H28" s="791"/>
      <c r="I28" s="791"/>
      <c r="J28" s="791"/>
      <c r="K28" s="791"/>
      <c r="L28" s="791"/>
      <c r="M28" s="791"/>
      <c r="N28" s="791"/>
      <c r="O28" s="791"/>
      <c r="P28" s="791"/>
      <c r="Q28" s="791"/>
      <c r="R28" s="791"/>
      <c r="S28" s="791"/>
      <c r="T28" s="543"/>
      <c r="U28" s="543"/>
    </row>
    <row r="29" spans="1:21" ht="15">
      <c r="A29" s="6"/>
      <c r="B29" s="793"/>
      <c r="C29" s="793"/>
      <c r="D29" s="793"/>
      <c r="E29" s="793"/>
      <c r="F29" s="793"/>
      <c r="G29" s="801"/>
      <c r="H29" s="791"/>
      <c r="I29" s="791"/>
      <c r="J29" s="791"/>
      <c r="K29" s="791"/>
      <c r="L29" s="791"/>
      <c r="M29" s="791"/>
      <c r="N29" s="791"/>
      <c r="O29" s="791"/>
      <c r="P29" s="791"/>
      <c r="Q29" s="791"/>
      <c r="R29" s="791"/>
      <c r="S29" s="791"/>
      <c r="T29" s="543"/>
      <c r="U29" s="543"/>
    </row>
    <row r="30" spans="1:21" ht="15.75">
      <c r="A30" s="3" t="s">
        <v>60</v>
      </c>
      <c r="B30" s="4">
        <v>2009</v>
      </c>
      <c r="C30" s="4">
        <v>2010</v>
      </c>
      <c r="D30" s="4">
        <v>2011</v>
      </c>
      <c r="E30" s="4" t="s">
        <v>1185</v>
      </c>
      <c r="F30" s="4">
        <v>2012</v>
      </c>
      <c r="G30" s="4" t="s">
        <v>2325</v>
      </c>
      <c r="H30" s="84" t="s">
        <v>2913</v>
      </c>
      <c r="I30" s="84" t="s">
        <v>3553</v>
      </c>
      <c r="J30" s="84" t="s">
        <v>4165</v>
      </c>
      <c r="K30" s="84" t="s">
        <v>4674</v>
      </c>
      <c r="L30" s="84" t="s">
        <v>4675</v>
      </c>
      <c r="M30" s="84" t="s">
        <v>5846</v>
      </c>
      <c r="N30" s="84" t="s">
        <v>6494</v>
      </c>
      <c r="O30" s="238" t="s">
        <v>6914</v>
      </c>
      <c r="P30" s="791"/>
      <c r="Q30" s="791"/>
      <c r="R30" s="791"/>
      <c r="S30" s="791"/>
      <c r="T30" s="543"/>
      <c r="U30" s="543"/>
    </row>
    <row r="31" spans="1:21" ht="15.75">
      <c r="A31" s="7" t="s">
        <v>2284</v>
      </c>
      <c r="B31" s="136"/>
      <c r="C31" s="136"/>
      <c r="D31" s="136"/>
      <c r="E31" s="136"/>
      <c r="F31" s="137">
        <v>51770560</v>
      </c>
      <c r="G31" s="136">
        <v>0</v>
      </c>
      <c r="H31" s="137">
        <v>52981991</v>
      </c>
      <c r="I31" s="136">
        <v>0</v>
      </c>
      <c r="J31" s="137">
        <v>54002000</v>
      </c>
      <c r="K31" s="137">
        <v>0</v>
      </c>
      <c r="L31" s="112">
        <f>([58]Questionnaire!$C$89)</f>
        <v>55000000</v>
      </c>
      <c r="M31" s="137">
        <v>0</v>
      </c>
      <c r="N31" s="150">
        <v>55000000</v>
      </c>
      <c r="O31" s="137">
        <v>0</v>
      </c>
      <c r="P31" s="2"/>
      <c r="Q31" s="2"/>
      <c r="R31" s="2"/>
      <c r="S31" s="2"/>
      <c r="T31" s="543"/>
      <c r="U31" s="543"/>
    </row>
    <row r="32" spans="1:21" ht="15">
      <c r="A32" s="128" t="s">
        <v>61</v>
      </c>
      <c r="B32" s="802">
        <v>0</v>
      </c>
      <c r="C32" s="805">
        <v>0.49</v>
      </c>
      <c r="D32" s="805">
        <v>0.47499999999999998</v>
      </c>
      <c r="E32" s="802">
        <v>0</v>
      </c>
      <c r="F32" s="802">
        <v>0</v>
      </c>
      <c r="G32" s="801" t="s">
        <v>2908</v>
      </c>
      <c r="H32" s="805">
        <v>0.503</v>
      </c>
      <c r="I32" s="791" t="s">
        <v>2908</v>
      </c>
      <c r="J32" s="806">
        <v>0.51600000000000001</v>
      </c>
      <c r="K32" s="791" t="s">
        <v>2908</v>
      </c>
      <c r="L32" s="806">
        <f>([58]Questionnaire!$C80)</f>
        <v>0.5</v>
      </c>
      <c r="M32" s="791" t="s">
        <v>2908</v>
      </c>
      <c r="N32" s="806">
        <v>0.5</v>
      </c>
      <c r="O32" s="791" t="s">
        <v>2908</v>
      </c>
      <c r="P32" s="791"/>
      <c r="Q32" s="791"/>
      <c r="R32" s="791"/>
      <c r="S32" s="791"/>
      <c r="T32" s="543"/>
      <c r="U32" s="543"/>
    </row>
    <row r="33" spans="1:21" ht="15">
      <c r="A33" s="128" t="s">
        <v>62</v>
      </c>
      <c r="B33" s="802">
        <v>0</v>
      </c>
      <c r="C33" s="805">
        <v>0.51</v>
      </c>
      <c r="D33" s="805">
        <v>0.52500000000000002</v>
      </c>
      <c r="E33" s="802">
        <v>0</v>
      </c>
      <c r="F33" s="802">
        <v>0</v>
      </c>
      <c r="G33" s="801" t="s">
        <v>2908</v>
      </c>
      <c r="H33" s="805">
        <v>0.497</v>
      </c>
      <c r="I33" s="791" t="s">
        <v>2908</v>
      </c>
      <c r="J33" s="806">
        <v>0.48399999999999999</v>
      </c>
      <c r="K33" s="791" t="s">
        <v>2908</v>
      </c>
      <c r="L33" s="806">
        <f>([58]Questionnaire!$C81)</f>
        <v>0.5</v>
      </c>
      <c r="M33" s="791" t="s">
        <v>2908</v>
      </c>
      <c r="N33" s="806">
        <v>0.5</v>
      </c>
      <c r="O33" s="791" t="s">
        <v>2908</v>
      </c>
      <c r="P33" s="791"/>
      <c r="Q33" s="791"/>
      <c r="R33" s="791"/>
      <c r="S33" s="791"/>
      <c r="T33" s="543"/>
      <c r="U33" s="543"/>
    </row>
    <row r="34" spans="1:21" ht="15">
      <c r="A34" s="128" t="s">
        <v>92</v>
      </c>
      <c r="B34" s="802">
        <v>0</v>
      </c>
      <c r="C34" s="807" t="s">
        <v>679</v>
      </c>
      <c r="D34" s="807" t="s">
        <v>679</v>
      </c>
      <c r="E34" s="802">
        <v>0</v>
      </c>
      <c r="F34" s="802">
        <v>0</v>
      </c>
      <c r="G34" s="801" t="s">
        <v>2908</v>
      </c>
      <c r="H34" s="805" t="s">
        <v>3398</v>
      </c>
      <c r="I34" s="791" t="s">
        <v>2908</v>
      </c>
      <c r="J34" s="806" t="s">
        <v>4520</v>
      </c>
      <c r="K34" s="791" t="s">
        <v>2908</v>
      </c>
      <c r="L34" s="806">
        <f>([58]Questionnaire!$C83)</f>
        <v>0.1</v>
      </c>
      <c r="M34" s="791" t="s">
        <v>2908</v>
      </c>
      <c r="N34" s="806">
        <v>0.1</v>
      </c>
      <c r="O34" s="791" t="s">
        <v>2908</v>
      </c>
      <c r="P34" s="791"/>
      <c r="Q34" s="791"/>
      <c r="R34" s="791"/>
      <c r="S34" s="791"/>
      <c r="T34" s="543"/>
      <c r="U34" s="543"/>
    </row>
    <row r="35" spans="1:21" ht="15">
      <c r="A35" s="128" t="s">
        <v>1745</v>
      </c>
      <c r="B35" s="802">
        <v>0</v>
      </c>
      <c r="C35" s="805">
        <v>0.21290000000000001</v>
      </c>
      <c r="D35" s="805">
        <v>0</v>
      </c>
      <c r="E35" s="802">
        <v>0</v>
      </c>
      <c r="F35" s="802">
        <v>0</v>
      </c>
      <c r="G35" s="801" t="s">
        <v>2908</v>
      </c>
      <c r="H35" s="805">
        <v>9.9000000000000005E-2</v>
      </c>
      <c r="I35" s="791" t="s">
        <v>2908</v>
      </c>
      <c r="J35" s="806">
        <v>9.2999999999999999E-2</v>
      </c>
      <c r="K35" s="791" t="s">
        <v>2908</v>
      </c>
      <c r="L35" s="806">
        <f>([58]Questionnaire!$C84)</f>
        <v>0.2</v>
      </c>
      <c r="M35" s="791" t="s">
        <v>2908</v>
      </c>
      <c r="N35" s="806">
        <v>0.2</v>
      </c>
      <c r="O35" s="791" t="s">
        <v>2908</v>
      </c>
      <c r="P35" s="791"/>
      <c r="Q35" s="791"/>
      <c r="R35" s="791"/>
      <c r="S35" s="791"/>
      <c r="T35" s="543"/>
      <c r="U35" s="543"/>
    </row>
    <row r="36" spans="1:21" ht="15">
      <c r="A36" s="128" t="s">
        <v>1746</v>
      </c>
      <c r="B36" s="802">
        <v>0</v>
      </c>
      <c r="C36" s="805">
        <v>0.47</v>
      </c>
      <c r="D36" s="805">
        <v>0.6</v>
      </c>
      <c r="E36" s="802">
        <v>0</v>
      </c>
      <c r="F36" s="802">
        <v>0</v>
      </c>
      <c r="G36" s="801" t="s">
        <v>2908</v>
      </c>
      <c r="H36" s="805">
        <v>0.58099999999999996</v>
      </c>
      <c r="I36" s="791" t="s">
        <v>2908</v>
      </c>
      <c r="J36" s="806">
        <v>0.58099999999999996</v>
      </c>
      <c r="K36" s="791" t="s">
        <v>2908</v>
      </c>
      <c r="L36" s="806">
        <f>([58]Questionnaire!$C85)</f>
        <v>0.4</v>
      </c>
      <c r="M36" s="791" t="s">
        <v>2908</v>
      </c>
      <c r="N36" s="806">
        <v>0.4</v>
      </c>
      <c r="O36" s="791" t="s">
        <v>2908</v>
      </c>
      <c r="P36" s="791"/>
      <c r="Q36" s="791"/>
      <c r="R36" s="791"/>
      <c r="S36" s="791"/>
      <c r="T36" s="543"/>
      <c r="U36" s="543"/>
    </row>
    <row r="37" spans="1:21" ht="15">
      <c r="A37" s="128" t="s">
        <v>64</v>
      </c>
      <c r="B37" s="802">
        <v>0</v>
      </c>
      <c r="C37" s="805">
        <v>0.218</v>
      </c>
      <c r="D37" s="805">
        <v>0.26</v>
      </c>
      <c r="E37" s="802">
        <v>0</v>
      </c>
      <c r="F37" s="802">
        <v>0</v>
      </c>
      <c r="G37" s="801" t="s">
        <v>2908</v>
      </c>
      <c r="H37" s="805">
        <v>0.221</v>
      </c>
      <c r="I37" s="791" t="s">
        <v>2908</v>
      </c>
      <c r="J37" s="806">
        <v>0.22900000000000001</v>
      </c>
      <c r="K37" s="791" t="s">
        <v>2908</v>
      </c>
      <c r="L37" s="806">
        <f>([58]Questionnaire!$C86)</f>
        <v>0.2</v>
      </c>
      <c r="M37" s="791" t="s">
        <v>2908</v>
      </c>
      <c r="N37" s="806">
        <v>0.2</v>
      </c>
      <c r="O37" s="791" t="s">
        <v>2908</v>
      </c>
      <c r="P37" s="791"/>
      <c r="Q37" s="791"/>
      <c r="R37" s="791"/>
      <c r="S37" s="791"/>
      <c r="T37" s="543"/>
      <c r="U37" s="543"/>
    </row>
    <row r="38" spans="1:21" ht="15">
      <c r="A38" s="128" t="s">
        <v>703</v>
      </c>
      <c r="B38" s="802">
        <v>0</v>
      </c>
      <c r="C38" s="805">
        <v>0.1</v>
      </c>
      <c r="D38" s="805">
        <v>0.09</v>
      </c>
      <c r="E38" s="802">
        <v>0</v>
      </c>
      <c r="F38" s="802">
        <v>0</v>
      </c>
      <c r="G38" s="801" t="s">
        <v>2908</v>
      </c>
      <c r="H38" s="805">
        <v>9.5000000000000001E-2</v>
      </c>
      <c r="I38" s="791" t="s">
        <v>2908</v>
      </c>
      <c r="J38" s="806">
        <v>9.7000000000000003E-2</v>
      </c>
      <c r="K38" s="791" t="s">
        <v>2908</v>
      </c>
      <c r="L38" s="806">
        <f>([58]Questionnaire!$C87)</f>
        <v>0.1</v>
      </c>
      <c r="M38" s="791" t="s">
        <v>2908</v>
      </c>
      <c r="N38" s="806">
        <v>0.1</v>
      </c>
      <c r="O38" s="791" t="s">
        <v>2908</v>
      </c>
      <c r="P38" s="791"/>
      <c r="Q38" s="791"/>
      <c r="R38" s="791"/>
      <c r="S38" s="791"/>
      <c r="T38" s="543"/>
      <c r="U38" s="543"/>
    </row>
    <row r="39" spans="1:21" ht="15">
      <c r="A39" s="6"/>
      <c r="B39" s="793"/>
      <c r="C39" s="793"/>
      <c r="D39" s="793"/>
      <c r="E39" s="793"/>
      <c r="F39" s="793"/>
      <c r="G39" s="801"/>
      <c r="H39" s="792"/>
      <c r="I39" s="792"/>
      <c r="J39" s="792"/>
      <c r="K39" s="792"/>
      <c r="L39" s="791"/>
      <c r="M39" s="791"/>
      <c r="N39" s="791"/>
      <c r="O39" s="791"/>
      <c r="P39" s="791"/>
      <c r="Q39" s="791"/>
      <c r="R39" s="791"/>
      <c r="S39" s="791"/>
      <c r="T39" s="543"/>
      <c r="U39" s="543"/>
    </row>
    <row r="40" spans="1:21" ht="31.5">
      <c r="A40" s="3" t="s">
        <v>67</v>
      </c>
      <c r="B40" s="4">
        <v>2009</v>
      </c>
      <c r="C40" s="4">
        <v>2010</v>
      </c>
      <c r="D40" s="4">
        <v>2011</v>
      </c>
      <c r="E40" s="4" t="s">
        <v>1185</v>
      </c>
      <c r="F40" s="4">
        <v>2012</v>
      </c>
      <c r="G40" s="4" t="s">
        <v>2325</v>
      </c>
      <c r="H40" s="84" t="s">
        <v>2913</v>
      </c>
      <c r="I40" s="84" t="s">
        <v>3553</v>
      </c>
      <c r="J40" s="84" t="s">
        <v>4165</v>
      </c>
      <c r="K40" s="84" t="s">
        <v>4674</v>
      </c>
      <c r="L40" s="84" t="s">
        <v>4675</v>
      </c>
      <c r="M40" s="84" t="s">
        <v>5846</v>
      </c>
      <c r="N40" s="84" t="s">
        <v>6494</v>
      </c>
      <c r="O40" s="238" t="s">
        <v>6914</v>
      </c>
      <c r="P40" s="791"/>
      <c r="Q40" s="791"/>
      <c r="R40" s="791"/>
      <c r="S40" s="791"/>
      <c r="T40" s="543"/>
      <c r="U40" s="543"/>
    </row>
    <row r="41" spans="1:21" ht="15">
      <c r="A41" s="6"/>
      <c r="B41" s="802">
        <v>0</v>
      </c>
      <c r="C41" s="808" t="s">
        <v>123</v>
      </c>
      <c r="D41" s="808" t="s">
        <v>725</v>
      </c>
      <c r="E41" s="802">
        <v>0</v>
      </c>
      <c r="F41" s="802">
        <v>0</v>
      </c>
      <c r="G41" s="801" t="s">
        <v>2908</v>
      </c>
      <c r="H41" s="802">
        <v>0</v>
      </c>
      <c r="I41" s="791" t="s">
        <v>2908</v>
      </c>
      <c r="J41" s="240" t="s">
        <v>121</v>
      </c>
      <c r="K41" s="791" t="s">
        <v>2908</v>
      </c>
      <c r="L41" s="791" t="str">
        <f>([58]Questionnaire!$B$95)</f>
        <v>5-10 times per year</v>
      </c>
      <c r="M41" s="791" t="s">
        <v>2908</v>
      </c>
      <c r="N41" s="791" t="s">
        <v>113</v>
      </c>
      <c r="O41" s="791" t="s">
        <v>2908</v>
      </c>
      <c r="P41" s="791"/>
      <c r="Q41" s="791"/>
      <c r="R41" s="791"/>
      <c r="S41" s="791"/>
      <c r="T41" s="543"/>
      <c r="U41" s="543"/>
    </row>
    <row r="42" spans="1:21" ht="15">
      <c r="A42" s="6"/>
      <c r="B42" s="793"/>
      <c r="C42" s="793"/>
      <c r="D42" s="793"/>
      <c r="E42" s="793"/>
      <c r="F42" s="793"/>
      <c r="G42" s="801"/>
      <c r="H42" s="792"/>
      <c r="I42" s="792"/>
      <c r="J42" s="792"/>
      <c r="K42" s="792"/>
      <c r="L42" s="791"/>
      <c r="M42" s="791"/>
      <c r="N42" s="791"/>
      <c r="O42" s="791"/>
      <c r="P42" s="791"/>
      <c r="Q42" s="791"/>
      <c r="R42" s="791"/>
      <c r="S42" s="791"/>
      <c r="T42" s="543"/>
      <c r="U42" s="543"/>
    </row>
    <row r="43" spans="1:21" ht="15">
      <c r="A43" s="6"/>
      <c r="B43" s="793"/>
      <c r="C43" s="793"/>
      <c r="D43" s="793"/>
      <c r="E43" s="793"/>
      <c r="F43" s="793"/>
      <c r="G43" s="801"/>
      <c r="H43" s="792"/>
      <c r="I43" s="792"/>
      <c r="J43" s="792"/>
      <c r="K43" s="792"/>
      <c r="L43" s="791"/>
      <c r="M43" s="791"/>
      <c r="N43" s="791"/>
      <c r="O43" s="791"/>
      <c r="P43" s="791"/>
      <c r="Q43" s="791"/>
      <c r="R43" s="791"/>
      <c r="S43" s="791"/>
      <c r="T43" s="543"/>
      <c r="U43" s="543"/>
    </row>
    <row r="44" spans="1:21" ht="15.75">
      <c r="A44" s="3" t="s">
        <v>94</v>
      </c>
      <c r="B44" s="4">
        <v>2009</v>
      </c>
      <c r="C44" s="4">
        <v>2010</v>
      </c>
      <c r="D44" s="4">
        <v>2011</v>
      </c>
      <c r="E44" s="4" t="s">
        <v>1185</v>
      </c>
      <c r="F44" s="4">
        <v>2012</v>
      </c>
      <c r="G44" s="4" t="s">
        <v>2325</v>
      </c>
      <c r="H44" s="84" t="s">
        <v>2913</v>
      </c>
      <c r="I44" s="84" t="s">
        <v>3553</v>
      </c>
      <c r="J44" s="84" t="s">
        <v>4165</v>
      </c>
      <c r="K44" s="84" t="s">
        <v>4674</v>
      </c>
      <c r="L44" s="84" t="s">
        <v>4675</v>
      </c>
      <c r="M44" s="84" t="s">
        <v>5846</v>
      </c>
      <c r="N44" s="84" t="s">
        <v>6494</v>
      </c>
      <c r="O44" s="238" t="s">
        <v>6914</v>
      </c>
      <c r="P44" s="791"/>
      <c r="Q44" s="791"/>
      <c r="R44" s="791"/>
      <c r="S44" s="791"/>
      <c r="T44" s="543"/>
      <c r="U44" s="543"/>
    </row>
    <row r="45" spans="1:21" ht="30">
      <c r="A45" s="128" t="s">
        <v>66</v>
      </c>
      <c r="B45" s="802">
        <v>0</v>
      </c>
      <c r="C45" s="805">
        <v>0.01</v>
      </c>
      <c r="D45" s="805">
        <v>0.01</v>
      </c>
      <c r="E45" s="802">
        <v>0</v>
      </c>
      <c r="F45" s="802">
        <v>0</v>
      </c>
      <c r="G45" s="801" t="s">
        <v>2908</v>
      </c>
      <c r="H45" s="805">
        <v>1.2999999999999999E-2</v>
      </c>
      <c r="I45" s="791" t="s">
        <v>2908</v>
      </c>
      <c r="J45" s="805">
        <v>1.2999999999999999E-2</v>
      </c>
      <c r="K45" s="791" t="s">
        <v>2908</v>
      </c>
      <c r="L45" s="809">
        <f>([58]Questionnaire!$C$155)</f>
        <v>1.2E-2</v>
      </c>
      <c r="M45" s="791" t="s">
        <v>2908</v>
      </c>
      <c r="N45" s="809">
        <f>([58]Questionnaire!$C$155)</f>
        <v>1.2E-2</v>
      </c>
      <c r="O45" s="809">
        <v>0.01</v>
      </c>
      <c r="P45" s="791"/>
      <c r="Q45" s="791"/>
      <c r="R45" s="791"/>
      <c r="S45" s="791"/>
      <c r="T45" s="543"/>
      <c r="U45" s="543"/>
    </row>
    <row r="46" spans="1:21" ht="15">
      <c r="A46" s="810"/>
      <c r="B46" s="793"/>
      <c r="C46" s="793"/>
      <c r="D46" s="793"/>
      <c r="E46" s="793"/>
      <c r="F46" s="793"/>
      <c r="G46" s="793"/>
      <c r="H46" s="792"/>
      <c r="I46" s="792"/>
      <c r="J46" s="792"/>
      <c r="K46" s="792"/>
      <c r="L46" s="791"/>
      <c r="M46" s="791"/>
      <c r="N46" s="791"/>
      <c r="O46" s="791"/>
      <c r="P46" s="791"/>
      <c r="Q46" s="791"/>
      <c r="R46" s="791"/>
      <c r="S46" s="791"/>
      <c r="T46" s="543"/>
      <c r="U46" s="543"/>
    </row>
    <row r="47" spans="1:21" ht="15">
      <c r="A47" s="790"/>
      <c r="B47" s="791"/>
      <c r="C47" s="791"/>
      <c r="D47" s="791"/>
      <c r="E47" s="791"/>
      <c r="F47" s="791"/>
      <c r="G47" s="791"/>
      <c r="H47" s="791"/>
      <c r="I47" s="791"/>
      <c r="J47" s="791"/>
      <c r="K47" s="791"/>
      <c r="L47" s="791"/>
      <c r="M47" s="791"/>
      <c r="N47" s="791"/>
      <c r="O47" s="791"/>
      <c r="P47" s="791"/>
      <c r="Q47" s="791"/>
      <c r="R47" s="791"/>
      <c r="S47" s="791"/>
      <c r="T47" s="543"/>
      <c r="U47" s="543"/>
    </row>
    <row r="48" spans="1:21" ht="15">
      <c r="A48" s="790"/>
      <c r="B48" s="791"/>
      <c r="C48" s="791"/>
      <c r="D48" s="791"/>
      <c r="E48" s="791"/>
      <c r="F48" s="791"/>
      <c r="G48" s="791"/>
      <c r="H48" s="791"/>
      <c r="I48" s="791"/>
      <c r="J48" s="791"/>
      <c r="K48" s="791"/>
      <c r="L48" s="791"/>
      <c r="M48" s="791"/>
      <c r="N48" s="791"/>
      <c r="O48" s="791"/>
      <c r="P48" s="791"/>
      <c r="Q48" s="791"/>
      <c r="R48" s="791"/>
      <c r="S48" s="791"/>
      <c r="T48" s="543"/>
      <c r="U48" s="543"/>
    </row>
    <row r="49" spans="1:29" ht="31.5">
      <c r="A49" s="3" t="s">
        <v>2288</v>
      </c>
      <c r="B49" s="4">
        <v>2009</v>
      </c>
      <c r="C49" s="4">
        <v>2010</v>
      </c>
      <c r="D49" s="4">
        <v>2011</v>
      </c>
      <c r="E49" s="4" t="s">
        <v>3021</v>
      </c>
      <c r="F49" s="4" t="s">
        <v>2915</v>
      </c>
      <c r="G49" s="4" t="s">
        <v>3022</v>
      </c>
      <c r="H49" s="84" t="s">
        <v>2917</v>
      </c>
      <c r="I49" s="84" t="s">
        <v>3023</v>
      </c>
      <c r="J49" s="84" t="s">
        <v>2919</v>
      </c>
      <c r="K49" s="84" t="s">
        <v>3024</v>
      </c>
      <c r="L49" s="84" t="s">
        <v>2921</v>
      </c>
      <c r="M49" s="84" t="s">
        <v>3814</v>
      </c>
      <c r="N49" s="84" t="s">
        <v>3556</v>
      </c>
      <c r="O49" s="84" t="s">
        <v>4521</v>
      </c>
      <c r="P49" s="84" t="s">
        <v>4168</v>
      </c>
      <c r="Q49" s="84" t="s">
        <v>5496</v>
      </c>
      <c r="R49" s="84" t="s">
        <v>5169</v>
      </c>
      <c r="S49" s="84" t="s">
        <v>5497</v>
      </c>
      <c r="T49" s="84" t="s">
        <v>5171</v>
      </c>
      <c r="U49" s="84" t="s">
        <v>6662</v>
      </c>
      <c r="V49" s="84" t="s">
        <v>5966</v>
      </c>
      <c r="W49" s="3" t="s">
        <v>2288</v>
      </c>
      <c r="X49" s="3" t="s">
        <v>6663</v>
      </c>
      <c r="Y49" s="3" t="s">
        <v>6508</v>
      </c>
      <c r="Z49" s="811" t="s">
        <v>6933</v>
      </c>
      <c r="AA49" s="238" t="s">
        <v>6919</v>
      </c>
    </row>
    <row r="50" spans="1:29" ht="15.75">
      <c r="A50" s="128" t="s">
        <v>46</v>
      </c>
      <c r="B50" s="812">
        <v>0</v>
      </c>
      <c r="C50" s="812">
        <v>0</v>
      </c>
      <c r="D50" s="812">
        <v>0</v>
      </c>
      <c r="E50" s="813">
        <v>0</v>
      </c>
      <c r="F50" s="812">
        <v>0</v>
      </c>
      <c r="G50" s="813">
        <v>2521047</v>
      </c>
      <c r="H50" s="814">
        <v>257254.94397844854</v>
      </c>
      <c r="I50" s="815">
        <v>0</v>
      </c>
      <c r="J50" s="814">
        <v>0</v>
      </c>
      <c r="K50" s="815">
        <v>23454750</v>
      </c>
      <c r="L50" s="814">
        <v>2172742.010189903</v>
      </c>
      <c r="M50" s="815">
        <v>5863626</v>
      </c>
      <c r="N50" s="814">
        <v>554301.78476896312</v>
      </c>
      <c r="O50" s="241">
        <v>10531000</v>
      </c>
      <c r="P50" s="814">
        <v>908134.49117390893</v>
      </c>
      <c r="Q50" s="241">
        <v>7199788</v>
      </c>
      <c r="R50" s="814">
        <v>519987</v>
      </c>
      <c r="S50" s="815">
        <v>1833773.8036665046</v>
      </c>
      <c r="T50" s="814">
        <v>117361.52343465629</v>
      </c>
      <c r="U50" s="815">
        <v>2339500</v>
      </c>
      <c r="V50" s="814">
        <v>163765.00000000003</v>
      </c>
      <c r="W50" s="816" t="s">
        <v>6496</v>
      </c>
      <c r="X50" s="815">
        <v>10973637</v>
      </c>
      <c r="Y50" s="814">
        <v>812049.13799999992</v>
      </c>
      <c r="Z50" s="815">
        <v>1882549</v>
      </c>
      <c r="AA50" s="814">
        <v>137426.07699999999</v>
      </c>
    </row>
    <row r="51" spans="1:29" ht="15.75">
      <c r="A51" s="128" t="s">
        <v>47</v>
      </c>
      <c r="B51" s="812">
        <v>0</v>
      </c>
      <c r="C51" s="812">
        <v>0</v>
      </c>
      <c r="D51" s="812">
        <v>0</v>
      </c>
      <c r="E51" s="813">
        <v>0</v>
      </c>
      <c r="F51" s="812">
        <v>0</v>
      </c>
      <c r="G51" s="813">
        <v>754300</v>
      </c>
      <c r="H51" s="814">
        <v>76970.958590991664</v>
      </c>
      <c r="I51" s="815">
        <v>0</v>
      </c>
      <c r="J51" s="814">
        <v>0</v>
      </c>
      <c r="K51" s="815">
        <v>13418215.49</v>
      </c>
      <c r="L51" s="814">
        <v>1243002.8244557665</v>
      </c>
      <c r="M51" s="815">
        <v>4678685</v>
      </c>
      <c r="N51" s="814">
        <v>442286.64070180745</v>
      </c>
      <c r="O51" s="815">
        <v>8659960.3900000006</v>
      </c>
      <c r="P51" s="814">
        <v>746786.50862775196</v>
      </c>
      <c r="Q51" s="815">
        <v>5011912</v>
      </c>
      <c r="R51" s="814">
        <v>361973</v>
      </c>
      <c r="S51" s="815">
        <v>31055527.965156984</v>
      </c>
      <c r="T51" s="814">
        <v>1987553.7897700472</v>
      </c>
      <c r="U51" s="815">
        <v>8031156.3184000002</v>
      </c>
      <c r="V51" s="814">
        <v>562180.94228800014</v>
      </c>
      <c r="W51" s="816" t="s">
        <v>6497</v>
      </c>
      <c r="X51" s="815"/>
      <c r="Y51" s="814"/>
      <c r="Z51" s="815">
        <v>578000</v>
      </c>
      <c r="AA51" s="814">
        <v>42194</v>
      </c>
    </row>
    <row r="52" spans="1:29" ht="15.75">
      <c r="A52" s="128" t="s">
        <v>48</v>
      </c>
      <c r="B52" s="812">
        <v>0</v>
      </c>
      <c r="C52" s="812">
        <v>0</v>
      </c>
      <c r="D52" s="812">
        <v>0</v>
      </c>
      <c r="E52" s="813">
        <v>0</v>
      </c>
      <c r="F52" s="812">
        <v>0</v>
      </c>
      <c r="G52" s="813">
        <v>15500</v>
      </c>
      <c r="H52" s="814">
        <v>1581.6649319373867</v>
      </c>
      <c r="I52" s="815">
        <v>0</v>
      </c>
      <c r="J52" s="814">
        <v>0</v>
      </c>
      <c r="K52" s="815">
        <v>0</v>
      </c>
      <c r="L52" s="814">
        <v>0</v>
      </c>
      <c r="M52" s="815">
        <v>0</v>
      </c>
      <c r="N52" s="814">
        <v>0</v>
      </c>
      <c r="O52" s="815">
        <v>0</v>
      </c>
      <c r="P52" s="814">
        <v>0</v>
      </c>
      <c r="Q52" s="815">
        <v>0</v>
      </c>
      <c r="R52" s="814">
        <v>0</v>
      </c>
      <c r="S52" s="815">
        <f>([58]Questionnaire!$C$111)</f>
        <v>0</v>
      </c>
      <c r="T52" s="814">
        <f>([58]Questionnaire!$D$111)</f>
        <v>0</v>
      </c>
      <c r="U52" s="815"/>
      <c r="V52" s="814"/>
      <c r="W52" s="817" t="s">
        <v>6498</v>
      </c>
      <c r="X52" s="815">
        <v>2900000</v>
      </c>
      <c r="Y52" s="814">
        <v>214600</v>
      </c>
      <c r="Z52" s="815">
        <v>0</v>
      </c>
      <c r="AA52" s="814">
        <v>0</v>
      </c>
    </row>
    <row r="53" spans="1:29" ht="15.75">
      <c r="A53" s="128" t="s">
        <v>50</v>
      </c>
      <c r="B53" s="812">
        <v>0</v>
      </c>
      <c r="C53" s="812">
        <v>2153.9213333333332</v>
      </c>
      <c r="D53" s="812">
        <v>0</v>
      </c>
      <c r="E53" s="813">
        <v>0</v>
      </c>
      <c r="F53" s="812">
        <v>0</v>
      </c>
      <c r="G53" s="813">
        <v>0</v>
      </c>
      <c r="H53" s="814">
        <v>0</v>
      </c>
      <c r="I53" s="815">
        <v>0</v>
      </c>
      <c r="J53" s="814">
        <v>0</v>
      </c>
      <c r="K53" s="815">
        <v>0</v>
      </c>
      <c r="L53" s="814">
        <v>0</v>
      </c>
      <c r="M53" s="815">
        <v>0</v>
      </c>
      <c r="N53" s="814">
        <v>0</v>
      </c>
      <c r="O53" s="815">
        <v>0</v>
      </c>
      <c r="P53" s="814">
        <v>0</v>
      </c>
      <c r="Q53" s="815">
        <v>0</v>
      </c>
      <c r="R53" s="814">
        <v>0</v>
      </c>
      <c r="S53" s="815">
        <f>([58]Questionnaire!$C$111)</f>
        <v>0</v>
      </c>
      <c r="T53" s="814">
        <f>([58]Questionnaire!$D$111)</f>
        <v>0</v>
      </c>
      <c r="U53" s="815">
        <v>0</v>
      </c>
      <c r="V53" s="814"/>
      <c r="W53" s="816" t="s">
        <v>6499</v>
      </c>
      <c r="X53" s="815"/>
      <c r="Y53" s="814"/>
      <c r="Z53" s="815">
        <v>0</v>
      </c>
      <c r="AA53" s="814">
        <v>0</v>
      </c>
      <c r="AB53" s="390"/>
      <c r="AC53" s="814"/>
    </row>
    <row r="54" spans="1:29" ht="15.75">
      <c r="A54" s="128" t="s">
        <v>51</v>
      </c>
      <c r="B54" s="812">
        <v>0</v>
      </c>
      <c r="C54" s="812">
        <v>0</v>
      </c>
      <c r="D54" s="812">
        <v>0</v>
      </c>
      <c r="E54" s="813">
        <v>0</v>
      </c>
      <c r="F54" s="812">
        <v>0</v>
      </c>
      <c r="G54" s="813">
        <v>0</v>
      </c>
      <c r="H54" s="814">
        <v>0</v>
      </c>
      <c r="I54" s="815">
        <v>0</v>
      </c>
      <c r="J54" s="814">
        <v>0</v>
      </c>
      <c r="K54" s="815">
        <v>0</v>
      </c>
      <c r="L54" s="814">
        <v>0</v>
      </c>
      <c r="M54" s="815">
        <v>0</v>
      </c>
      <c r="N54" s="814">
        <v>0</v>
      </c>
      <c r="O54" s="815">
        <v>0</v>
      </c>
      <c r="P54" s="814">
        <v>0</v>
      </c>
      <c r="Q54" s="815">
        <v>0</v>
      </c>
      <c r="R54" s="814">
        <v>0</v>
      </c>
      <c r="S54" s="815">
        <f>([58]Questionnaire!$C$111)</f>
        <v>0</v>
      </c>
      <c r="T54" s="814">
        <f>([58]Questionnaire!$D$111)</f>
        <v>0</v>
      </c>
      <c r="U54" s="815"/>
      <c r="V54" s="814"/>
      <c r="W54" s="816" t="s">
        <v>6500</v>
      </c>
      <c r="X54" s="815"/>
      <c r="Y54" s="814"/>
      <c r="Z54" s="815">
        <v>0</v>
      </c>
      <c r="AA54" s="814">
        <v>0</v>
      </c>
    </row>
    <row r="55" spans="1:29" ht="15.75">
      <c r="A55" s="128" t="s">
        <v>5210</v>
      </c>
      <c r="B55" s="812">
        <v>0</v>
      </c>
      <c r="C55" s="812">
        <v>0</v>
      </c>
      <c r="D55" s="812">
        <v>0</v>
      </c>
      <c r="E55" s="815">
        <v>0</v>
      </c>
      <c r="F55" s="814">
        <v>0</v>
      </c>
      <c r="G55" s="815">
        <v>0</v>
      </c>
      <c r="H55" s="814">
        <v>0</v>
      </c>
      <c r="I55" s="815">
        <v>0</v>
      </c>
      <c r="J55" s="814">
        <v>0</v>
      </c>
      <c r="K55" s="815">
        <v>0</v>
      </c>
      <c r="L55" s="814">
        <v>0</v>
      </c>
      <c r="M55" s="815">
        <v>0</v>
      </c>
      <c r="N55" s="814">
        <v>0</v>
      </c>
      <c r="O55" s="815"/>
      <c r="P55" s="814"/>
      <c r="Q55" s="815"/>
      <c r="R55" s="814"/>
      <c r="S55" s="815">
        <f>([58]Questionnaire!C109)</f>
        <v>0</v>
      </c>
      <c r="T55" s="814">
        <f>([58]Questionnaire!D109)</f>
        <v>0</v>
      </c>
      <c r="U55" s="815">
        <v>0</v>
      </c>
      <c r="V55" s="814"/>
      <c r="W55" s="816" t="s">
        <v>6501</v>
      </c>
      <c r="X55" s="815"/>
      <c r="Y55" s="814"/>
      <c r="Z55" s="815">
        <v>0</v>
      </c>
      <c r="AA55" s="814">
        <v>0</v>
      </c>
    </row>
    <row r="56" spans="1:29" ht="15">
      <c r="A56" s="128" t="s">
        <v>5211</v>
      </c>
      <c r="B56" s="812">
        <v>0</v>
      </c>
      <c r="C56" s="812">
        <v>0</v>
      </c>
      <c r="D56" s="812">
        <v>0</v>
      </c>
      <c r="E56" s="815">
        <v>0</v>
      </c>
      <c r="F56" s="814">
        <v>0</v>
      </c>
      <c r="G56" s="815">
        <v>0</v>
      </c>
      <c r="H56" s="814">
        <v>0</v>
      </c>
      <c r="I56" s="815">
        <v>0</v>
      </c>
      <c r="J56" s="814">
        <v>0</v>
      </c>
      <c r="K56" s="815">
        <v>0</v>
      </c>
      <c r="L56" s="814">
        <v>0</v>
      </c>
      <c r="M56" s="815">
        <v>0</v>
      </c>
      <c r="N56" s="814">
        <v>0</v>
      </c>
      <c r="O56" s="815"/>
      <c r="P56" s="814"/>
      <c r="Q56" s="815"/>
      <c r="R56" s="814"/>
      <c r="S56" s="815">
        <f>([58]Questionnaire!$C$110)</f>
        <v>0</v>
      </c>
      <c r="T56" s="814">
        <f>([58]Questionnaire!$D$110)</f>
        <v>0</v>
      </c>
      <c r="U56" s="815">
        <v>0</v>
      </c>
      <c r="V56" s="814"/>
      <c r="W56" s="818"/>
      <c r="X56" s="815"/>
      <c r="Y56" s="814"/>
      <c r="Z56" s="815"/>
      <c r="AA56" s="814"/>
    </row>
    <row r="57" spans="1:29" ht="15">
      <c r="A57" s="128" t="s">
        <v>49</v>
      </c>
      <c r="B57" s="812">
        <v>0</v>
      </c>
      <c r="C57" s="812">
        <v>1375479.2358510999</v>
      </c>
      <c r="D57" s="812">
        <v>0</v>
      </c>
      <c r="E57" s="813">
        <v>0</v>
      </c>
      <c r="F57" s="812">
        <v>0</v>
      </c>
      <c r="G57" s="813">
        <v>3816500</v>
      </c>
      <c r="H57" s="814">
        <v>389446.72340251843</v>
      </c>
      <c r="I57" s="815">
        <v>0</v>
      </c>
      <c r="J57" s="814">
        <v>0</v>
      </c>
      <c r="K57" s="815">
        <v>0</v>
      </c>
      <c r="L57" s="814">
        <v>0</v>
      </c>
      <c r="M57" s="815">
        <v>0</v>
      </c>
      <c r="N57" s="814">
        <v>0</v>
      </c>
      <c r="O57" s="815">
        <v>0</v>
      </c>
      <c r="P57" s="814">
        <v>0</v>
      </c>
      <c r="Q57" s="815">
        <v>0</v>
      </c>
      <c r="R57" s="814">
        <v>0</v>
      </c>
      <c r="S57" s="815">
        <v>11995514.032162184</v>
      </c>
      <c r="T57" s="814">
        <v>767712.89805837977</v>
      </c>
      <c r="U57" s="815">
        <v>6822047.0888</v>
      </c>
      <c r="V57" s="814">
        <v>477543.29621600005</v>
      </c>
      <c r="W57" s="818"/>
      <c r="X57" s="815"/>
      <c r="Y57" s="814"/>
      <c r="Z57" s="815"/>
      <c r="AA57" s="814"/>
    </row>
    <row r="58" spans="1:29" ht="15.75">
      <c r="A58" s="128" t="s">
        <v>479</v>
      </c>
      <c r="B58" s="812">
        <v>0</v>
      </c>
      <c r="C58" s="812">
        <v>0</v>
      </c>
      <c r="D58" s="812">
        <v>0</v>
      </c>
      <c r="E58" s="813">
        <v>0</v>
      </c>
      <c r="F58" s="812">
        <v>0</v>
      </c>
      <c r="G58" s="813">
        <v>8964488</v>
      </c>
      <c r="H58" s="814">
        <v>725254.29090389609</v>
      </c>
      <c r="I58" s="815">
        <v>0</v>
      </c>
      <c r="J58" s="814">
        <v>0</v>
      </c>
      <c r="K58" s="815">
        <v>36872965.490000002</v>
      </c>
      <c r="L58" s="814">
        <v>3415744.8346456694</v>
      </c>
      <c r="M58" s="815">
        <v>10542311</v>
      </c>
      <c r="N58" s="814">
        <v>996588.42547077057</v>
      </c>
      <c r="O58" s="815">
        <v>19190960.390000001</v>
      </c>
      <c r="P58" s="814">
        <v>1654920.9998016609</v>
      </c>
      <c r="Q58" s="815">
        <v>12301701</v>
      </c>
      <c r="R58" s="814">
        <v>888460</v>
      </c>
      <c r="S58" s="815">
        <f>SUM(S50:S57)</f>
        <v>44884815.800985672</v>
      </c>
      <c r="T58" s="814">
        <f>SUM(T50:T57)</f>
        <v>2872628.2112630829</v>
      </c>
      <c r="U58" s="815">
        <f>SUM(U50:U57)</f>
        <v>17192703.407200001</v>
      </c>
      <c r="V58" s="814">
        <f>SUM(V50:V57)</f>
        <v>1203489.2385040002</v>
      </c>
      <c r="W58" s="816" t="s">
        <v>1039</v>
      </c>
      <c r="X58" s="815">
        <v>13873637</v>
      </c>
      <c r="Y58" s="814">
        <v>214600</v>
      </c>
      <c r="Z58" s="815">
        <v>2460549</v>
      </c>
      <c r="AA58" s="814">
        <v>179620.07699999999</v>
      </c>
    </row>
    <row r="59" spans="1:29" ht="15">
      <c r="A59" s="810"/>
      <c r="B59" s="819"/>
      <c r="C59" s="793"/>
      <c r="D59" s="793"/>
      <c r="E59" s="793"/>
      <c r="F59" s="793"/>
      <c r="G59" s="793"/>
      <c r="H59" s="792"/>
      <c r="I59" s="792"/>
      <c r="J59" s="791"/>
      <c r="K59" s="791"/>
      <c r="L59" s="791"/>
      <c r="M59" s="791"/>
      <c r="N59" s="791"/>
      <c r="O59" s="791"/>
      <c r="P59" s="791"/>
      <c r="Q59" s="791"/>
      <c r="R59" s="791"/>
      <c r="S59" s="791"/>
      <c r="U59" s="543"/>
    </row>
    <row r="60" spans="1:29" ht="15.75">
      <c r="A60" s="3"/>
      <c r="B60" s="1469">
        <v>2010</v>
      </c>
      <c r="C60" s="1469"/>
      <c r="D60" s="1469">
        <v>2011</v>
      </c>
      <c r="E60" s="1469"/>
      <c r="F60" s="1469" t="s">
        <v>1185</v>
      </c>
      <c r="G60" s="1469"/>
      <c r="H60" s="1460">
        <v>2012</v>
      </c>
      <c r="I60" s="1460"/>
      <c r="J60" s="1460" t="s">
        <v>2325</v>
      </c>
      <c r="K60" s="1460"/>
      <c r="L60" s="1460" t="s">
        <v>2913</v>
      </c>
      <c r="M60" s="1463"/>
      <c r="N60" s="1460" t="s">
        <v>3553</v>
      </c>
      <c r="O60" s="1463"/>
      <c r="P60" s="1460" t="s">
        <v>4165</v>
      </c>
      <c r="Q60" s="1463"/>
      <c r="R60" s="1460" t="s">
        <v>4674</v>
      </c>
      <c r="S60" s="1463"/>
      <c r="T60" s="1460" t="s">
        <v>4675</v>
      </c>
      <c r="U60" s="1463"/>
      <c r="V60" s="1460" t="s">
        <v>5846</v>
      </c>
      <c r="W60" s="1463"/>
      <c r="X60" s="1460" t="s">
        <v>6494</v>
      </c>
      <c r="Y60" s="1463"/>
      <c r="Z60" s="1482" t="s">
        <v>6914</v>
      </c>
      <c r="AA60" s="1483"/>
    </row>
    <row r="61" spans="1:29" ht="15.75">
      <c r="A61" s="3" t="s">
        <v>2326</v>
      </c>
      <c r="B61" s="774" t="s">
        <v>95</v>
      </c>
      <c r="C61" s="774" t="s">
        <v>96</v>
      </c>
      <c r="D61" s="774" t="s">
        <v>95</v>
      </c>
      <c r="E61" s="774" t="s">
        <v>96</v>
      </c>
      <c r="F61" s="774" t="s">
        <v>95</v>
      </c>
      <c r="G61" s="774" t="s">
        <v>96</v>
      </c>
      <c r="H61" s="770" t="s">
        <v>95</v>
      </c>
      <c r="I61" s="770" t="s">
        <v>96</v>
      </c>
      <c r="J61" s="770" t="s">
        <v>95</v>
      </c>
      <c r="K61" s="770" t="s">
        <v>96</v>
      </c>
      <c r="L61" s="770" t="s">
        <v>95</v>
      </c>
      <c r="M61" s="820" t="s">
        <v>96</v>
      </c>
      <c r="N61" s="770" t="s">
        <v>95</v>
      </c>
      <c r="O61" s="820" t="s">
        <v>96</v>
      </c>
      <c r="P61" s="770" t="s">
        <v>95</v>
      </c>
      <c r="Q61" s="820" t="s">
        <v>96</v>
      </c>
      <c r="R61" s="770" t="s">
        <v>95</v>
      </c>
      <c r="S61" s="770" t="s">
        <v>96</v>
      </c>
      <c r="T61" s="821" t="s">
        <v>95</v>
      </c>
      <c r="U61" s="770" t="s">
        <v>96</v>
      </c>
      <c r="V61" s="821" t="s">
        <v>95</v>
      </c>
      <c r="W61" s="770" t="s">
        <v>96</v>
      </c>
      <c r="X61" s="821" t="s">
        <v>95</v>
      </c>
      <c r="Y61" s="820" t="s">
        <v>96</v>
      </c>
      <c r="Z61" s="822" t="s">
        <v>6934</v>
      </c>
      <c r="AA61" s="780" t="s">
        <v>96</v>
      </c>
    </row>
    <row r="62" spans="1:29" ht="15">
      <c r="A62" s="6" t="s">
        <v>2922</v>
      </c>
      <c r="B62" s="823">
        <v>0</v>
      </c>
      <c r="C62" s="824">
        <v>0</v>
      </c>
      <c r="D62" s="823">
        <v>0</v>
      </c>
      <c r="E62" s="824">
        <v>0</v>
      </c>
      <c r="F62" s="823">
        <v>0</v>
      </c>
      <c r="G62" s="824">
        <v>0</v>
      </c>
      <c r="H62" s="823">
        <v>0</v>
      </c>
      <c r="I62" s="824">
        <v>0</v>
      </c>
      <c r="J62" s="823" t="s">
        <v>2582</v>
      </c>
      <c r="K62" s="824" t="s">
        <v>674</v>
      </c>
      <c r="L62" s="825" t="s">
        <v>3399</v>
      </c>
      <c r="M62" s="826" t="s">
        <v>210</v>
      </c>
      <c r="N62" s="827" t="s">
        <v>244</v>
      </c>
      <c r="O62" s="828" t="s">
        <v>387</v>
      </c>
      <c r="P62" s="829" t="s">
        <v>4522</v>
      </c>
      <c r="Q62" s="830" t="s">
        <v>533</v>
      </c>
      <c r="R62" s="829" t="s">
        <v>4764</v>
      </c>
      <c r="S62" s="830" t="s">
        <v>5498</v>
      </c>
      <c r="T62" s="831" t="str">
        <f>([58]Questionnaire!$C139)</f>
        <v>24 Carrots</v>
      </c>
      <c r="U62" s="832" t="str">
        <f>([58]Questionnaire!$D139)</f>
        <v>Eventing</v>
      </c>
      <c r="V62" s="831" t="s">
        <v>926</v>
      </c>
      <c r="W62" s="832" t="s">
        <v>418</v>
      </c>
      <c r="X62" s="831" t="s">
        <v>300</v>
      </c>
      <c r="Y62" s="832" t="s">
        <v>589</v>
      </c>
      <c r="Z62" s="831" t="s">
        <v>1652</v>
      </c>
      <c r="AA62" s="832" t="s">
        <v>6935</v>
      </c>
    </row>
    <row r="63" spans="1:29" ht="15">
      <c r="A63" s="6" t="s">
        <v>2923</v>
      </c>
      <c r="B63" s="823">
        <v>0</v>
      </c>
      <c r="C63" s="824">
        <v>0</v>
      </c>
      <c r="D63" s="823">
        <v>0</v>
      </c>
      <c r="E63" s="824">
        <v>0</v>
      </c>
      <c r="F63" s="823">
        <v>0</v>
      </c>
      <c r="G63" s="824">
        <v>0</v>
      </c>
      <c r="H63" s="823">
        <v>0</v>
      </c>
      <c r="I63" s="824">
        <v>0</v>
      </c>
      <c r="J63" s="823" t="s">
        <v>575</v>
      </c>
      <c r="K63" s="824" t="s">
        <v>2521</v>
      </c>
      <c r="L63" s="825" t="s">
        <v>244</v>
      </c>
      <c r="M63" s="826" t="s">
        <v>387</v>
      </c>
      <c r="N63" s="827" t="s">
        <v>1327</v>
      </c>
      <c r="O63" s="828" t="s">
        <v>3840</v>
      </c>
      <c r="P63" s="829" t="s">
        <v>575</v>
      </c>
      <c r="Q63" s="830" t="s">
        <v>283</v>
      </c>
      <c r="R63" s="829" t="s">
        <v>5499</v>
      </c>
      <c r="S63" s="830" t="s">
        <v>5498</v>
      </c>
      <c r="T63" s="831" t="str">
        <f>([58]Questionnaire!$C140)</f>
        <v>Telkom</v>
      </c>
      <c r="U63" s="832" t="str">
        <f>([58]Questionnaire!$D140)</f>
        <v>Telecoms</v>
      </c>
      <c r="V63" s="831" t="s">
        <v>265</v>
      </c>
      <c r="W63" s="832" t="s">
        <v>952</v>
      </c>
      <c r="X63" s="831" t="s">
        <v>5011</v>
      </c>
      <c r="Y63" s="832" t="s">
        <v>674</v>
      </c>
      <c r="Z63" s="831" t="s">
        <v>6936</v>
      </c>
      <c r="AA63" s="832" t="s">
        <v>6937</v>
      </c>
    </row>
    <row r="64" spans="1:29" ht="15">
      <c r="A64" s="6" t="s">
        <v>2924</v>
      </c>
      <c r="B64" s="823">
        <v>0</v>
      </c>
      <c r="C64" s="824">
        <v>0</v>
      </c>
      <c r="D64" s="823">
        <v>0</v>
      </c>
      <c r="E64" s="824">
        <v>0</v>
      </c>
      <c r="F64" s="823">
        <v>0</v>
      </c>
      <c r="G64" s="824">
        <v>0</v>
      </c>
      <c r="H64" s="823">
        <v>0</v>
      </c>
      <c r="I64" s="824">
        <v>0</v>
      </c>
      <c r="J64" s="823" t="s">
        <v>2583</v>
      </c>
      <c r="K64" s="824" t="s">
        <v>533</v>
      </c>
      <c r="L64" s="825" t="s">
        <v>120</v>
      </c>
      <c r="M64" s="826" t="s">
        <v>387</v>
      </c>
      <c r="N64" s="827" t="s">
        <v>3841</v>
      </c>
      <c r="O64" s="828" t="s">
        <v>533</v>
      </c>
      <c r="P64" s="829" t="s">
        <v>244</v>
      </c>
      <c r="Q64" s="830" t="s">
        <v>283</v>
      </c>
      <c r="R64" s="829" t="s">
        <v>4768</v>
      </c>
      <c r="S64" s="830" t="s">
        <v>399</v>
      </c>
      <c r="T64" s="831" t="str">
        <f>([58]Questionnaire!$C141)</f>
        <v>Blue Platinum</v>
      </c>
      <c r="U64" s="832" t="str">
        <f>([58]Questionnaire!$D141)</f>
        <v>Events</v>
      </c>
      <c r="V64" s="831" t="s">
        <v>5915</v>
      </c>
      <c r="W64" s="832" t="s">
        <v>358</v>
      </c>
      <c r="X64" s="831" t="s">
        <v>6664</v>
      </c>
      <c r="Y64" s="832" t="s">
        <v>674</v>
      </c>
      <c r="Z64" s="831" t="s">
        <v>2575</v>
      </c>
      <c r="AA64" s="832" t="s">
        <v>666</v>
      </c>
    </row>
    <row r="65" spans="1:27" ht="15">
      <c r="A65" s="6" t="s">
        <v>2925</v>
      </c>
      <c r="B65" s="823">
        <v>0</v>
      </c>
      <c r="C65" s="824">
        <v>0</v>
      </c>
      <c r="D65" s="823">
        <v>0</v>
      </c>
      <c r="E65" s="824">
        <v>0</v>
      </c>
      <c r="F65" s="823">
        <v>0</v>
      </c>
      <c r="G65" s="824">
        <v>0</v>
      </c>
      <c r="H65" s="823">
        <v>0</v>
      </c>
      <c r="I65" s="824">
        <v>0</v>
      </c>
      <c r="J65" s="823" t="s">
        <v>2584</v>
      </c>
      <c r="K65" s="824" t="s">
        <v>2589</v>
      </c>
      <c r="L65" s="825" t="s">
        <v>3400</v>
      </c>
      <c r="M65" s="826" t="s">
        <v>163</v>
      </c>
      <c r="N65" s="827" t="s">
        <v>3842</v>
      </c>
      <c r="O65" s="828" t="s">
        <v>12</v>
      </c>
      <c r="P65" s="829" t="s">
        <v>926</v>
      </c>
      <c r="Q65" s="830" t="s">
        <v>447</v>
      </c>
      <c r="R65" s="829" t="s">
        <v>5500</v>
      </c>
      <c r="S65" s="830" t="s">
        <v>5498</v>
      </c>
      <c r="T65" s="831" t="str">
        <f>([58]Questionnaire!$C142)</f>
        <v>Emperors Palace</v>
      </c>
      <c r="U65" s="832" t="str">
        <f>([58]Questionnaire!$D142)</f>
        <v>Events</v>
      </c>
      <c r="V65" s="831" t="s">
        <v>4790</v>
      </c>
      <c r="W65" s="832" t="s">
        <v>418</v>
      </c>
      <c r="X65" s="831" t="s">
        <v>6665</v>
      </c>
      <c r="Y65" s="832" t="s">
        <v>4765</v>
      </c>
      <c r="Z65" s="831" t="s">
        <v>767</v>
      </c>
      <c r="AA65" s="832" t="s">
        <v>6935</v>
      </c>
    </row>
    <row r="66" spans="1:27" ht="15">
      <c r="A66" s="6" t="s">
        <v>2926</v>
      </c>
      <c r="B66" s="823">
        <v>0</v>
      </c>
      <c r="C66" s="824">
        <v>0</v>
      </c>
      <c r="D66" s="823">
        <v>0</v>
      </c>
      <c r="E66" s="824">
        <v>0</v>
      </c>
      <c r="F66" s="823">
        <v>0</v>
      </c>
      <c r="G66" s="824">
        <v>0</v>
      </c>
      <c r="H66" s="823">
        <v>0</v>
      </c>
      <c r="I66" s="824">
        <v>0</v>
      </c>
      <c r="J66" s="823" t="s">
        <v>2585</v>
      </c>
      <c r="K66" s="824" t="s">
        <v>141</v>
      </c>
      <c r="L66" s="825" t="s">
        <v>575</v>
      </c>
      <c r="M66" s="826" t="s">
        <v>387</v>
      </c>
      <c r="N66" s="827" t="s">
        <v>2581</v>
      </c>
      <c r="O66" s="828" t="s">
        <v>3843</v>
      </c>
      <c r="P66" s="829" t="s">
        <v>3819</v>
      </c>
      <c r="Q66" s="830" t="s">
        <v>533</v>
      </c>
      <c r="R66" s="829" t="s">
        <v>5501</v>
      </c>
      <c r="S66" s="830" t="s">
        <v>297</v>
      </c>
      <c r="T66" s="831" t="str">
        <f>([58]Questionnaire!$C143)</f>
        <v>Sanlam</v>
      </c>
      <c r="U66" s="832" t="str">
        <f>([58]Questionnaire!$D143)</f>
        <v>Insurance</v>
      </c>
      <c r="V66" s="831" t="s">
        <v>5916</v>
      </c>
      <c r="W66" s="832" t="s">
        <v>5917</v>
      </c>
      <c r="X66" s="831" t="s">
        <v>3408</v>
      </c>
      <c r="Y66" s="832" t="s">
        <v>1655</v>
      </c>
      <c r="Z66" s="831" t="s">
        <v>6938</v>
      </c>
      <c r="AA66" s="832" t="s">
        <v>671</v>
      </c>
    </row>
    <row r="67" spans="1:27" ht="30">
      <c r="A67" s="6" t="s">
        <v>2927</v>
      </c>
      <c r="B67" s="823">
        <v>0</v>
      </c>
      <c r="C67" s="824">
        <v>0</v>
      </c>
      <c r="D67" s="823">
        <v>0</v>
      </c>
      <c r="E67" s="824">
        <v>0</v>
      </c>
      <c r="F67" s="823">
        <v>0</v>
      </c>
      <c r="G67" s="824">
        <v>0</v>
      </c>
      <c r="H67" s="823">
        <v>0</v>
      </c>
      <c r="I67" s="824">
        <v>0</v>
      </c>
      <c r="J67" s="823" t="s">
        <v>2586</v>
      </c>
      <c r="K67" s="824" t="s">
        <v>2742</v>
      </c>
      <c r="L67" s="825" t="s">
        <v>3401</v>
      </c>
      <c r="M67" s="826" t="s">
        <v>3402</v>
      </c>
      <c r="N67" s="827" t="s">
        <v>3844</v>
      </c>
      <c r="O67" s="828" t="s">
        <v>447</v>
      </c>
      <c r="P67" s="829" t="s">
        <v>4523</v>
      </c>
      <c r="Q67" s="830" t="s">
        <v>1174</v>
      </c>
      <c r="R67" s="829" t="s">
        <v>5502</v>
      </c>
      <c r="S67" s="830" t="s">
        <v>5503</v>
      </c>
      <c r="T67" s="831" t="str">
        <f>([58]Questionnaire!$C144)</f>
        <v>Brand Unlimited</v>
      </c>
      <c r="U67" s="832" t="str">
        <f>([58]Questionnaire!$D144)</f>
        <v>Events</v>
      </c>
      <c r="V67" s="831" t="s">
        <v>5918</v>
      </c>
      <c r="W67" s="832" t="s">
        <v>322</v>
      </c>
      <c r="X67" s="831" t="s">
        <v>6666</v>
      </c>
      <c r="Y67" s="832" t="s">
        <v>249</v>
      </c>
      <c r="Z67" s="831" t="s">
        <v>5</v>
      </c>
      <c r="AA67" s="832" t="s">
        <v>169</v>
      </c>
    </row>
    <row r="68" spans="1:27" ht="15">
      <c r="A68" s="6" t="s">
        <v>2928</v>
      </c>
      <c r="B68" s="823">
        <v>0</v>
      </c>
      <c r="C68" s="824">
        <v>0</v>
      </c>
      <c r="D68" s="823">
        <v>0</v>
      </c>
      <c r="E68" s="824">
        <v>0</v>
      </c>
      <c r="F68" s="823">
        <v>0</v>
      </c>
      <c r="G68" s="824">
        <v>0</v>
      </c>
      <c r="H68" s="823">
        <v>0</v>
      </c>
      <c r="I68" s="824">
        <v>0</v>
      </c>
      <c r="J68" s="823" t="s">
        <v>2587</v>
      </c>
      <c r="K68" s="824" t="s">
        <v>147</v>
      </c>
      <c r="L68" s="825" t="s">
        <v>2583</v>
      </c>
      <c r="M68" s="826" t="s">
        <v>208</v>
      </c>
      <c r="N68" s="827" t="s">
        <v>2646</v>
      </c>
      <c r="O68" s="828" t="s">
        <v>331</v>
      </c>
      <c r="P68" s="829" t="s">
        <v>3419</v>
      </c>
      <c r="Q68" s="830" t="s">
        <v>4524</v>
      </c>
      <c r="R68" s="829" t="s">
        <v>5504</v>
      </c>
      <c r="S68" s="830" t="s">
        <v>5505</v>
      </c>
      <c r="T68" s="831" t="str">
        <f>([58]Questionnaire!$C145)</f>
        <v>Havas Sports and Ent</v>
      </c>
      <c r="U68" s="832" t="str">
        <f>([58]Questionnaire!$D145)</f>
        <v>Sport and Ent</v>
      </c>
      <c r="V68" s="831" t="s">
        <v>5919</v>
      </c>
      <c r="W68" s="832" t="s">
        <v>5920</v>
      </c>
      <c r="X68" s="831" t="s">
        <v>4768</v>
      </c>
      <c r="Y68" s="832" t="s">
        <v>674</v>
      </c>
      <c r="Z68" s="831" t="s">
        <v>6941</v>
      </c>
      <c r="AA68" s="832" t="s">
        <v>242</v>
      </c>
    </row>
    <row r="69" spans="1:27" ht="15">
      <c r="A69" s="6" t="s">
        <v>2929</v>
      </c>
      <c r="B69" s="823">
        <v>0</v>
      </c>
      <c r="C69" s="824">
        <v>0</v>
      </c>
      <c r="D69" s="823">
        <v>0</v>
      </c>
      <c r="E69" s="824">
        <v>0</v>
      </c>
      <c r="F69" s="823">
        <v>0</v>
      </c>
      <c r="G69" s="824">
        <v>0</v>
      </c>
      <c r="H69" s="823">
        <v>0</v>
      </c>
      <c r="I69" s="824">
        <v>0</v>
      </c>
      <c r="J69" s="823" t="s">
        <v>234</v>
      </c>
      <c r="K69" s="824" t="s">
        <v>147</v>
      </c>
      <c r="L69" s="825" t="s">
        <v>3403</v>
      </c>
      <c r="M69" s="826" t="s">
        <v>469</v>
      </c>
      <c r="N69" s="827" t="s">
        <v>956</v>
      </c>
      <c r="O69" s="828" t="s">
        <v>331</v>
      </c>
      <c r="P69" s="829" t="s">
        <v>4525</v>
      </c>
      <c r="Q69" s="830" t="s">
        <v>447</v>
      </c>
      <c r="R69" s="829" t="s">
        <v>5506</v>
      </c>
      <c r="S69" s="830" t="s">
        <v>3067</v>
      </c>
      <c r="T69" s="831" t="str">
        <f>([58]Questionnaire!$C146)</f>
        <v>Axiz Work Group</v>
      </c>
      <c r="U69" s="832" t="str">
        <f>([58]Questionnaire!$D146)</f>
        <v>I.T</v>
      </c>
      <c r="V69" s="831" t="s">
        <v>4523</v>
      </c>
      <c r="W69" s="832" t="s">
        <v>210</v>
      </c>
      <c r="X69" s="831" t="s">
        <v>6667</v>
      </c>
      <c r="Y69" s="832" t="s">
        <v>6668</v>
      </c>
      <c r="Z69" s="831" t="s">
        <v>6942</v>
      </c>
      <c r="AA69" s="832" t="s">
        <v>463</v>
      </c>
    </row>
    <row r="70" spans="1:27" ht="15">
      <c r="A70" s="6" t="s">
        <v>2930</v>
      </c>
      <c r="B70" s="823">
        <v>0</v>
      </c>
      <c r="C70" s="824">
        <v>0</v>
      </c>
      <c r="D70" s="823">
        <v>0</v>
      </c>
      <c r="E70" s="824">
        <v>0</v>
      </c>
      <c r="F70" s="823">
        <v>0</v>
      </c>
      <c r="G70" s="824">
        <v>0</v>
      </c>
      <c r="H70" s="823">
        <v>0</v>
      </c>
      <c r="I70" s="824">
        <v>0</v>
      </c>
      <c r="J70" s="823" t="s">
        <v>124</v>
      </c>
      <c r="K70" s="824" t="s">
        <v>147</v>
      </c>
      <c r="L70" s="825" t="s">
        <v>265</v>
      </c>
      <c r="M70" s="833" t="s">
        <v>169</v>
      </c>
      <c r="N70" s="827" t="s">
        <v>244</v>
      </c>
      <c r="O70" s="828" t="s">
        <v>589</v>
      </c>
      <c r="P70" s="829" t="s">
        <v>3822</v>
      </c>
      <c r="Q70" s="830" t="s">
        <v>3402</v>
      </c>
      <c r="R70" s="829" t="s">
        <v>5507</v>
      </c>
      <c r="S70" s="830" t="s">
        <v>297</v>
      </c>
      <c r="T70" s="831" t="str">
        <f>([58]Questionnaire!$C147)</f>
        <v>Rectron</v>
      </c>
      <c r="U70" s="832" t="str">
        <f>([58]Questionnaire!$D147)</f>
        <v>I.T</v>
      </c>
      <c r="V70" s="831" t="s">
        <v>5921</v>
      </c>
      <c r="W70" s="832" t="s">
        <v>249</v>
      </c>
      <c r="X70" s="831" t="s">
        <v>926</v>
      </c>
      <c r="Y70" s="832" t="s">
        <v>163</v>
      </c>
      <c r="Z70" s="831" t="s">
        <v>6943</v>
      </c>
      <c r="AA70" s="832" t="s">
        <v>4765</v>
      </c>
    </row>
    <row r="71" spans="1:27" ht="15">
      <c r="A71" s="6" t="s">
        <v>2931</v>
      </c>
      <c r="B71" s="823">
        <v>0</v>
      </c>
      <c r="C71" s="824">
        <v>0</v>
      </c>
      <c r="D71" s="823">
        <v>0</v>
      </c>
      <c r="E71" s="824">
        <v>0</v>
      </c>
      <c r="F71" s="823">
        <v>0</v>
      </c>
      <c r="G71" s="824">
        <v>0</v>
      </c>
      <c r="H71" s="823">
        <v>0</v>
      </c>
      <c r="I71" s="824">
        <v>0</v>
      </c>
      <c r="J71" s="823" t="s">
        <v>2588</v>
      </c>
      <c r="K71" s="824" t="s">
        <v>2743</v>
      </c>
      <c r="L71" s="825" t="s">
        <v>3404</v>
      </c>
      <c r="M71" s="826" t="s">
        <v>3405</v>
      </c>
      <c r="N71" s="827" t="s">
        <v>3819</v>
      </c>
      <c r="O71" s="828" t="s">
        <v>533</v>
      </c>
      <c r="P71" s="829" t="s">
        <v>3815</v>
      </c>
      <c r="Q71" s="830" t="s">
        <v>1174</v>
      </c>
      <c r="R71" s="829" t="s">
        <v>5508</v>
      </c>
      <c r="S71" s="830" t="s">
        <v>5509</v>
      </c>
      <c r="T71" s="831" t="str">
        <f>([58]Questionnaire!$C148)</f>
        <v>Internet Solutions</v>
      </c>
      <c r="U71" s="832" t="str">
        <f>([58]Questionnaire!$D148)</f>
        <v>I.T</v>
      </c>
      <c r="V71" s="831" t="s">
        <v>3408</v>
      </c>
      <c r="W71" s="832" t="s">
        <v>3380</v>
      </c>
      <c r="X71" s="831" t="s">
        <v>6669</v>
      </c>
      <c r="Y71" s="832" t="s">
        <v>3</v>
      </c>
      <c r="Z71" s="831" t="s">
        <v>6944</v>
      </c>
      <c r="AA71" s="832" t="s">
        <v>318</v>
      </c>
    </row>
    <row r="72" spans="1:27" ht="15">
      <c r="A72" s="6" t="s">
        <v>2986</v>
      </c>
      <c r="B72" s="823">
        <v>0</v>
      </c>
      <c r="C72" s="824">
        <v>0</v>
      </c>
      <c r="D72" s="823">
        <v>0</v>
      </c>
      <c r="E72" s="824">
        <v>0</v>
      </c>
      <c r="F72" s="823">
        <v>0</v>
      </c>
      <c r="G72" s="824">
        <v>0</v>
      </c>
      <c r="H72" s="823">
        <v>0</v>
      </c>
      <c r="I72" s="824">
        <v>0</v>
      </c>
      <c r="J72" s="823" t="s">
        <v>2570</v>
      </c>
      <c r="K72" s="824" t="s">
        <v>387</v>
      </c>
      <c r="L72" s="825" t="s">
        <v>499</v>
      </c>
      <c r="M72" s="826" t="s">
        <v>447</v>
      </c>
      <c r="N72" s="827" t="s">
        <v>926</v>
      </c>
      <c r="O72" s="828" t="s">
        <v>249</v>
      </c>
      <c r="P72" s="829" t="s">
        <v>4526</v>
      </c>
      <c r="Q72" s="830" t="s">
        <v>589</v>
      </c>
      <c r="R72" s="829" t="s">
        <v>265</v>
      </c>
      <c r="S72" s="830" t="s">
        <v>169</v>
      </c>
      <c r="T72" s="831" t="s">
        <v>265</v>
      </c>
      <c r="U72" s="832" t="s">
        <v>589</v>
      </c>
      <c r="V72" s="831" t="s">
        <v>5919</v>
      </c>
      <c r="W72" s="832" t="s">
        <v>249</v>
      </c>
      <c r="X72" s="831" t="s">
        <v>5011</v>
      </c>
      <c r="Y72" s="832" t="s">
        <v>3568</v>
      </c>
      <c r="Z72" s="831" t="s">
        <v>4774</v>
      </c>
      <c r="AA72" s="832" t="s">
        <v>463</v>
      </c>
    </row>
    <row r="73" spans="1:27" ht="30">
      <c r="A73" s="6" t="s">
        <v>2987</v>
      </c>
      <c r="B73" s="823">
        <v>0</v>
      </c>
      <c r="C73" s="824">
        <v>0</v>
      </c>
      <c r="D73" s="823">
        <v>0</v>
      </c>
      <c r="E73" s="824">
        <v>0</v>
      </c>
      <c r="F73" s="823">
        <v>0</v>
      </c>
      <c r="G73" s="824">
        <v>0</v>
      </c>
      <c r="H73" s="823">
        <v>0</v>
      </c>
      <c r="I73" s="824">
        <v>0</v>
      </c>
      <c r="J73" s="823" t="s">
        <v>2571</v>
      </c>
      <c r="K73" s="824" t="s">
        <v>2744</v>
      </c>
      <c r="L73" s="825" t="s">
        <v>926</v>
      </c>
      <c r="M73" s="826" t="s">
        <v>447</v>
      </c>
      <c r="N73" s="827" t="s">
        <v>3419</v>
      </c>
      <c r="O73" s="828" t="s">
        <v>3820</v>
      </c>
      <c r="P73" s="829" t="s">
        <v>4527</v>
      </c>
      <c r="Q73" s="830" t="s">
        <v>589</v>
      </c>
      <c r="R73" s="829" t="s">
        <v>325</v>
      </c>
      <c r="S73" s="830" t="s">
        <v>533</v>
      </c>
      <c r="T73" s="831" t="s">
        <v>926</v>
      </c>
      <c r="U73" s="832" t="s">
        <v>447</v>
      </c>
      <c r="V73" s="831" t="s">
        <v>5922</v>
      </c>
      <c r="W73" s="832" t="s">
        <v>249</v>
      </c>
      <c r="X73" s="831" t="s">
        <v>2570</v>
      </c>
      <c r="Y73" s="832" t="s">
        <v>589</v>
      </c>
      <c r="Z73" s="831" t="s">
        <v>6945</v>
      </c>
      <c r="AA73" s="832" t="s">
        <v>463</v>
      </c>
    </row>
    <row r="74" spans="1:27" ht="30">
      <c r="A74" s="6" t="s">
        <v>2988</v>
      </c>
      <c r="B74" s="823">
        <v>0</v>
      </c>
      <c r="C74" s="824">
        <v>0</v>
      </c>
      <c r="D74" s="823">
        <v>0</v>
      </c>
      <c r="E74" s="824">
        <v>0</v>
      </c>
      <c r="F74" s="823">
        <v>0</v>
      </c>
      <c r="G74" s="824">
        <v>0</v>
      </c>
      <c r="H74" s="823">
        <v>0</v>
      </c>
      <c r="I74" s="824">
        <v>0</v>
      </c>
      <c r="J74" s="823" t="s">
        <v>575</v>
      </c>
      <c r="K74" s="824" t="s">
        <v>387</v>
      </c>
      <c r="L74" s="825" t="s">
        <v>3413</v>
      </c>
      <c r="M74" s="826" t="s">
        <v>525</v>
      </c>
      <c r="N74" s="827" t="s">
        <v>3821</v>
      </c>
      <c r="O74" s="828" t="s">
        <v>447</v>
      </c>
      <c r="P74" s="829" t="s">
        <v>4528</v>
      </c>
      <c r="Q74" s="830" t="s">
        <v>358</v>
      </c>
      <c r="R74" s="829" t="s">
        <v>926</v>
      </c>
      <c r="S74" s="830" t="s">
        <v>447</v>
      </c>
      <c r="T74" s="831" t="s">
        <v>4787</v>
      </c>
      <c r="U74" s="832" t="s">
        <v>358</v>
      </c>
      <c r="V74" s="831" t="s">
        <v>5923</v>
      </c>
      <c r="W74" s="832" t="s">
        <v>5924</v>
      </c>
      <c r="X74" s="831" t="s">
        <v>6670</v>
      </c>
      <c r="Y74" s="832" t="s">
        <v>249</v>
      </c>
      <c r="Z74" s="831" t="s">
        <v>2582</v>
      </c>
      <c r="AA74" s="832" t="s">
        <v>318</v>
      </c>
    </row>
    <row r="75" spans="1:27" ht="30">
      <c r="A75" s="6" t="s">
        <v>2989</v>
      </c>
      <c r="B75" s="823">
        <v>0</v>
      </c>
      <c r="C75" s="824">
        <v>0</v>
      </c>
      <c r="D75" s="823">
        <v>0</v>
      </c>
      <c r="E75" s="824">
        <v>0</v>
      </c>
      <c r="F75" s="823">
        <v>0</v>
      </c>
      <c r="G75" s="824">
        <v>0</v>
      </c>
      <c r="H75" s="823">
        <v>0</v>
      </c>
      <c r="I75" s="824">
        <v>0</v>
      </c>
      <c r="J75" s="823" t="s">
        <v>2572</v>
      </c>
      <c r="K75" s="824" t="s">
        <v>2745</v>
      </c>
      <c r="L75" s="825" t="s">
        <v>470</v>
      </c>
      <c r="M75" s="826" t="s">
        <v>165</v>
      </c>
      <c r="N75" s="827" t="s">
        <v>3822</v>
      </c>
      <c r="O75" s="828" t="s">
        <v>3823</v>
      </c>
      <c r="P75" s="829" t="s">
        <v>4529</v>
      </c>
      <c r="Q75" s="830" t="s">
        <v>316</v>
      </c>
      <c r="R75" s="829" t="s">
        <v>776</v>
      </c>
      <c r="S75" s="830" t="s">
        <v>1174</v>
      </c>
      <c r="T75" s="831" t="s">
        <v>4788</v>
      </c>
      <c r="U75" s="832" t="s">
        <v>4789</v>
      </c>
      <c r="V75" s="831" t="s">
        <v>926</v>
      </c>
      <c r="W75" s="832" t="s">
        <v>5925</v>
      </c>
      <c r="X75" s="831" t="s">
        <v>6671</v>
      </c>
      <c r="Y75" s="832" t="s">
        <v>3568</v>
      </c>
      <c r="Z75" s="831" t="s">
        <v>6946</v>
      </c>
      <c r="AA75" s="832" t="s">
        <v>3676</v>
      </c>
    </row>
    <row r="76" spans="1:27" ht="15">
      <c r="A76" s="6" t="s">
        <v>2990</v>
      </c>
      <c r="B76" s="823">
        <v>0</v>
      </c>
      <c r="C76" s="824">
        <v>0</v>
      </c>
      <c r="D76" s="823">
        <v>0</v>
      </c>
      <c r="E76" s="824">
        <v>0</v>
      </c>
      <c r="F76" s="823">
        <v>0</v>
      </c>
      <c r="G76" s="824">
        <v>0</v>
      </c>
      <c r="H76" s="823">
        <v>0</v>
      </c>
      <c r="I76" s="824">
        <v>0</v>
      </c>
      <c r="J76" s="823" t="s">
        <v>926</v>
      </c>
      <c r="K76" s="824" t="s">
        <v>163</v>
      </c>
      <c r="L76" s="825" t="s">
        <v>3414</v>
      </c>
      <c r="M76" s="826" t="s">
        <v>533</v>
      </c>
      <c r="N76" s="827" t="s">
        <v>3824</v>
      </c>
      <c r="O76" s="828" t="s">
        <v>454</v>
      </c>
      <c r="P76" s="829" t="s">
        <v>4530</v>
      </c>
      <c r="Q76" s="830" t="s">
        <v>549</v>
      </c>
      <c r="R76" s="829" t="s">
        <v>4522</v>
      </c>
      <c r="S76" s="830" t="s">
        <v>5510</v>
      </c>
      <c r="T76" s="831" t="s">
        <v>300</v>
      </c>
      <c r="U76" s="832" t="s">
        <v>589</v>
      </c>
      <c r="V76" s="831" t="s">
        <v>5011</v>
      </c>
      <c r="W76" s="832" t="s">
        <v>674</v>
      </c>
      <c r="X76" s="831" t="s">
        <v>3410</v>
      </c>
      <c r="Y76" s="832" t="s">
        <v>3568</v>
      </c>
      <c r="Z76" s="831" t="s">
        <v>499</v>
      </c>
      <c r="AA76" s="832" t="s">
        <v>163</v>
      </c>
    </row>
    <row r="77" spans="1:27" ht="15">
      <c r="A77" s="6" t="s">
        <v>2991</v>
      </c>
      <c r="B77" s="823">
        <v>0</v>
      </c>
      <c r="C77" s="824">
        <v>0</v>
      </c>
      <c r="D77" s="823">
        <v>0</v>
      </c>
      <c r="E77" s="824">
        <v>0</v>
      </c>
      <c r="F77" s="823">
        <v>0</v>
      </c>
      <c r="G77" s="824">
        <v>0</v>
      </c>
      <c r="H77" s="823">
        <v>0</v>
      </c>
      <c r="I77" s="824">
        <v>0</v>
      </c>
      <c r="J77" s="823" t="s">
        <v>2573</v>
      </c>
      <c r="K77" s="824" t="s">
        <v>147</v>
      </c>
      <c r="L77" s="825" t="s">
        <v>3415</v>
      </c>
      <c r="M77" s="826" t="s">
        <v>3416</v>
      </c>
      <c r="N77" s="827" t="s">
        <v>3825</v>
      </c>
      <c r="O77" s="828" t="s">
        <v>3826</v>
      </c>
      <c r="P77" s="829" t="s">
        <v>4531</v>
      </c>
      <c r="Q77" s="830" t="s">
        <v>2746</v>
      </c>
      <c r="R77" s="829" t="s">
        <v>3103</v>
      </c>
      <c r="S77" s="830" t="s">
        <v>1174</v>
      </c>
      <c r="T77" s="831" t="s">
        <v>776</v>
      </c>
      <c r="U77" s="832" t="s">
        <v>1174</v>
      </c>
      <c r="V77" s="831" t="s">
        <v>5926</v>
      </c>
      <c r="W77" s="832" t="s">
        <v>5927</v>
      </c>
      <c r="X77" s="831" t="s">
        <v>6672</v>
      </c>
      <c r="Y77" s="832" t="s">
        <v>3568</v>
      </c>
      <c r="Z77" s="831"/>
      <c r="AA77" s="832"/>
    </row>
    <row r="78" spans="1:27" ht="15">
      <c r="A78" s="6" t="s">
        <v>2992</v>
      </c>
      <c r="B78" s="823">
        <v>0</v>
      </c>
      <c r="C78" s="824">
        <v>0</v>
      </c>
      <c r="D78" s="823">
        <v>0</v>
      </c>
      <c r="E78" s="824">
        <v>0</v>
      </c>
      <c r="F78" s="823">
        <v>0</v>
      </c>
      <c r="G78" s="824">
        <v>0</v>
      </c>
      <c r="H78" s="823">
        <v>0</v>
      </c>
      <c r="I78" s="824">
        <v>0</v>
      </c>
      <c r="J78" s="823" t="s">
        <v>2574</v>
      </c>
      <c r="K78" s="824" t="s">
        <v>2746</v>
      </c>
      <c r="L78" s="825" t="s">
        <v>3417</v>
      </c>
      <c r="M78" s="826" t="s">
        <v>12</v>
      </c>
      <c r="N78" s="827" t="s">
        <v>3815</v>
      </c>
      <c r="O78" s="828" t="s">
        <v>8</v>
      </c>
      <c r="P78" s="829" t="s">
        <v>4532</v>
      </c>
      <c r="Q78" s="830" t="s">
        <v>589</v>
      </c>
      <c r="R78" s="829" t="s">
        <v>5511</v>
      </c>
      <c r="S78" s="830" t="s">
        <v>331</v>
      </c>
      <c r="T78" s="831" t="s">
        <v>4522</v>
      </c>
      <c r="U78" s="832" t="s">
        <v>524</v>
      </c>
      <c r="V78" s="831" t="s">
        <v>5928</v>
      </c>
      <c r="W78" s="832" t="s">
        <v>674</v>
      </c>
      <c r="X78" s="831" t="s">
        <v>257</v>
      </c>
      <c r="Y78" s="832" t="s">
        <v>3568</v>
      </c>
      <c r="Z78" s="831"/>
      <c r="AA78" s="832"/>
    </row>
    <row r="79" spans="1:27" ht="15">
      <c r="A79" s="6" t="s">
        <v>2993</v>
      </c>
      <c r="B79" s="823">
        <v>0</v>
      </c>
      <c r="C79" s="824">
        <v>0</v>
      </c>
      <c r="D79" s="823">
        <v>0</v>
      </c>
      <c r="E79" s="824">
        <v>0</v>
      </c>
      <c r="F79" s="823">
        <v>0</v>
      </c>
      <c r="G79" s="824">
        <v>0</v>
      </c>
      <c r="H79" s="823">
        <v>0</v>
      </c>
      <c r="I79" s="824">
        <v>0</v>
      </c>
      <c r="J79" s="823" t="s">
        <v>449</v>
      </c>
      <c r="K79" s="824" t="s">
        <v>147</v>
      </c>
      <c r="L79" s="825" t="s">
        <v>2575</v>
      </c>
      <c r="M79" s="826" t="s">
        <v>3418</v>
      </c>
      <c r="N79" s="827" t="s">
        <v>3816</v>
      </c>
      <c r="O79" s="828" t="s">
        <v>3817</v>
      </c>
      <c r="P79" s="829" t="s">
        <v>4533</v>
      </c>
      <c r="Q79" s="830" t="s">
        <v>358</v>
      </c>
      <c r="R79" s="829" t="s">
        <v>5512</v>
      </c>
      <c r="S79" s="830" t="s">
        <v>447</v>
      </c>
      <c r="T79" s="831" t="s">
        <v>3103</v>
      </c>
      <c r="U79" s="832" t="s">
        <v>1174</v>
      </c>
      <c r="V79" s="831" t="s">
        <v>277</v>
      </c>
      <c r="W79" s="832" t="s">
        <v>5505</v>
      </c>
      <c r="X79" s="831" t="s">
        <v>265</v>
      </c>
      <c r="Y79" s="832" t="s">
        <v>589</v>
      </c>
      <c r="Z79" s="831"/>
      <c r="AA79" s="832"/>
    </row>
    <row r="80" spans="1:27" ht="15">
      <c r="A80" s="6" t="s">
        <v>2994</v>
      </c>
      <c r="B80" s="823">
        <v>0</v>
      </c>
      <c r="C80" s="824">
        <v>0</v>
      </c>
      <c r="D80" s="823">
        <v>0</v>
      </c>
      <c r="E80" s="824">
        <v>0</v>
      </c>
      <c r="F80" s="823">
        <v>0</v>
      </c>
      <c r="G80" s="824">
        <v>0</v>
      </c>
      <c r="H80" s="823">
        <v>0</v>
      </c>
      <c r="I80" s="824">
        <v>0</v>
      </c>
      <c r="J80" s="823" t="s">
        <v>2575</v>
      </c>
      <c r="K80" s="824" t="s">
        <v>2747</v>
      </c>
      <c r="L80" s="825" t="s">
        <v>244</v>
      </c>
      <c r="M80" s="826" t="s">
        <v>2521</v>
      </c>
      <c r="N80" s="827"/>
      <c r="O80" s="828"/>
      <c r="P80" s="829" t="s">
        <v>4534</v>
      </c>
      <c r="Q80" s="830" t="s">
        <v>322</v>
      </c>
      <c r="R80" s="829" t="s">
        <v>5012</v>
      </c>
      <c r="S80" s="830" t="s">
        <v>355</v>
      </c>
      <c r="T80" s="831" t="s">
        <v>124</v>
      </c>
      <c r="U80" s="832" t="s">
        <v>331</v>
      </c>
      <c r="V80" s="831" t="s">
        <v>5929</v>
      </c>
      <c r="W80" s="832" t="s">
        <v>5930</v>
      </c>
      <c r="X80" s="831" t="s">
        <v>6673</v>
      </c>
      <c r="Y80" s="832" t="s">
        <v>6674</v>
      </c>
      <c r="Z80" s="831"/>
      <c r="AA80" s="832"/>
    </row>
    <row r="81" spans="1:27" ht="15">
      <c r="A81" s="6" t="s">
        <v>2995</v>
      </c>
      <c r="B81" s="823"/>
      <c r="C81" s="824">
        <v>0</v>
      </c>
      <c r="D81" s="823">
        <v>0</v>
      </c>
      <c r="E81" s="824">
        <v>0</v>
      </c>
      <c r="F81" s="823">
        <v>0</v>
      </c>
      <c r="G81" s="824">
        <v>0</v>
      </c>
      <c r="H81" s="823">
        <v>0</v>
      </c>
      <c r="I81" s="824">
        <v>0</v>
      </c>
      <c r="J81" s="823" t="s">
        <v>2576</v>
      </c>
      <c r="K81" s="824" t="s">
        <v>533</v>
      </c>
      <c r="L81" s="825" t="s">
        <v>3419</v>
      </c>
      <c r="M81" s="826" t="s">
        <v>3420</v>
      </c>
      <c r="N81" s="827"/>
      <c r="O81" s="828"/>
      <c r="P81" s="829" t="s">
        <v>4535</v>
      </c>
      <c r="Q81" s="830" t="s">
        <v>163</v>
      </c>
      <c r="R81" s="829" t="s">
        <v>5513</v>
      </c>
      <c r="S81" s="830" t="s">
        <v>447</v>
      </c>
      <c r="T81" s="831" t="s">
        <v>4790</v>
      </c>
      <c r="U81" s="832" t="s">
        <v>447</v>
      </c>
      <c r="V81" s="831"/>
      <c r="W81" s="832"/>
      <c r="X81" s="831" t="s">
        <v>6675</v>
      </c>
      <c r="Y81" s="832" t="s">
        <v>6674</v>
      </c>
      <c r="Z81" s="831"/>
      <c r="AA81" s="832"/>
    </row>
    <row r="82" spans="1:27" ht="15">
      <c r="A82" s="810"/>
      <c r="B82" s="819"/>
      <c r="C82" s="793"/>
      <c r="D82" s="793"/>
      <c r="E82" s="793"/>
      <c r="F82" s="793"/>
      <c r="G82" s="793"/>
      <c r="H82" s="792"/>
      <c r="I82" s="792"/>
      <c r="J82" s="791"/>
      <c r="K82" s="791"/>
      <c r="L82" s="791"/>
      <c r="M82" s="791"/>
      <c r="N82" s="791"/>
      <c r="O82" s="791"/>
      <c r="P82" s="791"/>
      <c r="Q82" s="791"/>
      <c r="R82" s="791"/>
      <c r="S82" s="791"/>
      <c r="T82" s="543"/>
      <c r="U82" s="543"/>
    </row>
    <row r="83" spans="1:27" ht="15.75">
      <c r="A83" s="3"/>
      <c r="B83" s="1469">
        <v>2010</v>
      </c>
      <c r="C83" s="1469"/>
      <c r="D83" s="1469">
        <v>2011</v>
      </c>
      <c r="E83" s="1469"/>
      <c r="F83" s="1469" t="s">
        <v>1185</v>
      </c>
      <c r="G83" s="1469"/>
      <c r="H83" s="1460">
        <v>2012</v>
      </c>
      <c r="I83" s="1460"/>
      <c r="J83" s="1460" t="s">
        <v>2325</v>
      </c>
      <c r="K83" s="1460"/>
      <c r="L83" s="1460" t="s">
        <v>2913</v>
      </c>
      <c r="M83" s="1463"/>
      <c r="N83" s="1460" t="s">
        <v>3553</v>
      </c>
      <c r="O83" s="1463"/>
      <c r="P83" s="1460" t="s">
        <v>4165</v>
      </c>
      <c r="Q83" s="1463"/>
      <c r="R83" s="1460" t="s">
        <v>4674</v>
      </c>
      <c r="S83" s="1463"/>
      <c r="T83" s="1460" t="s">
        <v>4675</v>
      </c>
      <c r="U83" s="1463"/>
      <c r="V83" s="1460" t="s">
        <v>5846</v>
      </c>
      <c r="W83" s="1463"/>
      <c r="X83" s="1460" t="s">
        <v>6494</v>
      </c>
      <c r="Y83" s="1463"/>
      <c r="Z83" s="1482" t="s">
        <v>6914</v>
      </c>
      <c r="AA83" s="1483"/>
    </row>
    <row r="84" spans="1:27" ht="15.75">
      <c r="A84" s="3" t="s">
        <v>68</v>
      </c>
      <c r="B84" s="774" t="s">
        <v>95</v>
      </c>
      <c r="C84" s="774" t="s">
        <v>96</v>
      </c>
      <c r="D84" s="774" t="s">
        <v>95</v>
      </c>
      <c r="E84" s="774" t="s">
        <v>96</v>
      </c>
      <c r="F84" s="774" t="s">
        <v>95</v>
      </c>
      <c r="G84" s="774" t="s">
        <v>96</v>
      </c>
      <c r="H84" s="770" t="s">
        <v>95</v>
      </c>
      <c r="I84" s="770" t="s">
        <v>96</v>
      </c>
      <c r="J84" s="770" t="s">
        <v>95</v>
      </c>
      <c r="K84" s="770" t="s">
        <v>96</v>
      </c>
      <c r="L84" s="770" t="s">
        <v>95</v>
      </c>
      <c r="M84" s="820" t="s">
        <v>96</v>
      </c>
      <c r="N84" s="770" t="s">
        <v>95</v>
      </c>
      <c r="O84" s="820" t="s">
        <v>96</v>
      </c>
      <c r="P84" s="770" t="s">
        <v>95</v>
      </c>
      <c r="Q84" s="820" t="s">
        <v>96</v>
      </c>
      <c r="R84" s="770" t="s">
        <v>95</v>
      </c>
      <c r="S84" s="770" t="s">
        <v>96</v>
      </c>
      <c r="T84" s="770" t="s">
        <v>95</v>
      </c>
      <c r="U84" s="770" t="s">
        <v>96</v>
      </c>
      <c r="V84" s="821" t="s">
        <v>95</v>
      </c>
      <c r="W84" s="770" t="s">
        <v>96</v>
      </c>
      <c r="X84" s="821" t="s">
        <v>95</v>
      </c>
      <c r="Y84" s="820" t="s">
        <v>96</v>
      </c>
      <c r="Z84" s="822" t="s">
        <v>6934</v>
      </c>
      <c r="AA84" s="780" t="s">
        <v>96</v>
      </c>
    </row>
    <row r="85" spans="1:27" ht="15">
      <c r="A85" s="6" t="s">
        <v>2922</v>
      </c>
      <c r="B85" s="823" t="s">
        <v>257</v>
      </c>
      <c r="C85" s="824" t="s">
        <v>318</v>
      </c>
      <c r="D85" s="823" t="s">
        <v>257</v>
      </c>
      <c r="E85" s="824" t="s">
        <v>318</v>
      </c>
      <c r="F85" s="823">
        <v>0</v>
      </c>
      <c r="G85" s="824">
        <v>0</v>
      </c>
      <c r="H85" s="823">
        <v>0</v>
      </c>
      <c r="I85" s="824">
        <v>0</v>
      </c>
      <c r="J85" s="823" t="s">
        <v>2581</v>
      </c>
      <c r="K85" s="824" t="s">
        <v>2589</v>
      </c>
      <c r="L85" s="825" t="s">
        <v>3406</v>
      </c>
      <c r="M85" s="826" t="s">
        <v>533</v>
      </c>
      <c r="N85" s="827" t="s">
        <v>325</v>
      </c>
      <c r="O85" s="828" t="s">
        <v>533</v>
      </c>
      <c r="P85" s="829" t="s">
        <v>265</v>
      </c>
      <c r="Q85" s="830" t="s">
        <v>283</v>
      </c>
      <c r="R85" s="829" t="s">
        <v>168</v>
      </c>
      <c r="S85" s="830" t="s">
        <v>358</v>
      </c>
      <c r="T85" s="831" t="str">
        <f>([58]Questionnaire!$C162)</f>
        <v>Coca-Cola</v>
      </c>
      <c r="U85" s="832" t="str">
        <f>([58]Questionnaire!$D162)</f>
        <v>Beverages</v>
      </c>
      <c r="V85" s="831" t="s">
        <v>265</v>
      </c>
      <c r="W85" s="832" t="s">
        <v>952</v>
      </c>
      <c r="X85" s="831" t="s">
        <v>5934</v>
      </c>
      <c r="Y85" s="832" t="s">
        <v>549</v>
      </c>
      <c r="Z85" s="831" t="s">
        <v>6939</v>
      </c>
      <c r="AA85" s="832" t="s">
        <v>6935</v>
      </c>
    </row>
    <row r="86" spans="1:27" ht="15">
      <c r="A86" s="6" t="s">
        <v>2923</v>
      </c>
      <c r="B86" s="823" t="s">
        <v>0</v>
      </c>
      <c r="C86" s="824" t="s">
        <v>358</v>
      </c>
      <c r="D86" s="823" t="s">
        <v>0</v>
      </c>
      <c r="E86" s="824" t="s">
        <v>358</v>
      </c>
      <c r="F86" s="823">
        <v>0</v>
      </c>
      <c r="G86" s="824">
        <v>0</v>
      </c>
      <c r="H86" s="823">
        <v>0</v>
      </c>
      <c r="I86" s="824">
        <v>0</v>
      </c>
      <c r="J86" s="823" t="s">
        <v>2583</v>
      </c>
      <c r="K86" s="824" t="s">
        <v>533</v>
      </c>
      <c r="L86" s="825" t="s">
        <v>2581</v>
      </c>
      <c r="M86" s="826" t="s">
        <v>3407</v>
      </c>
      <c r="N86" s="827" t="s">
        <v>244</v>
      </c>
      <c r="O86" s="828" t="s">
        <v>387</v>
      </c>
      <c r="P86" s="829" t="s">
        <v>990</v>
      </c>
      <c r="Q86" s="830" t="s">
        <v>399</v>
      </c>
      <c r="R86" s="829" t="s">
        <v>4522</v>
      </c>
      <c r="S86" s="830" t="s">
        <v>549</v>
      </c>
      <c r="T86" s="831" t="str">
        <f>([58]Questionnaire!$C163)</f>
        <v>Three Ships Whiskey</v>
      </c>
      <c r="U86" s="832" t="str">
        <f>([58]Questionnaire!$D163)</f>
        <v>Alcohol</v>
      </c>
      <c r="V86" s="831" t="s">
        <v>3414</v>
      </c>
      <c r="W86" s="832" t="s">
        <v>2140</v>
      </c>
      <c r="X86" s="831" t="s">
        <v>168</v>
      </c>
      <c r="Y86" s="832" t="s">
        <v>358</v>
      </c>
      <c r="Z86" s="831" t="s">
        <v>265</v>
      </c>
      <c r="AA86" s="832" t="s">
        <v>589</v>
      </c>
    </row>
    <row r="87" spans="1:27" ht="15">
      <c r="A87" s="6" t="s">
        <v>2924</v>
      </c>
      <c r="B87" s="823" t="s">
        <v>278</v>
      </c>
      <c r="C87" s="824" t="s">
        <v>358</v>
      </c>
      <c r="D87" s="823" t="s">
        <v>278</v>
      </c>
      <c r="E87" s="824" t="s">
        <v>358</v>
      </c>
      <c r="F87" s="823">
        <v>0</v>
      </c>
      <c r="G87" s="824">
        <v>0</v>
      </c>
      <c r="H87" s="823">
        <v>0</v>
      </c>
      <c r="I87" s="824">
        <v>0</v>
      </c>
      <c r="J87" s="823" t="s">
        <v>2590</v>
      </c>
      <c r="K87" s="824" t="s">
        <v>549</v>
      </c>
      <c r="L87" s="825" t="s">
        <v>124</v>
      </c>
      <c r="M87" s="826" t="s">
        <v>2032</v>
      </c>
      <c r="N87" s="827" t="s">
        <v>2581</v>
      </c>
      <c r="O87" s="828" t="s">
        <v>3843</v>
      </c>
      <c r="P87" s="829" t="s">
        <v>359</v>
      </c>
      <c r="Q87" s="830" t="s">
        <v>147</v>
      </c>
      <c r="R87" s="829" t="s">
        <v>5514</v>
      </c>
      <c r="S87" s="830" t="s">
        <v>163</v>
      </c>
      <c r="T87" s="831" t="str">
        <f>([58]Questionnaire!$C164)</f>
        <v>Vodacom</v>
      </c>
      <c r="U87" s="832" t="str">
        <f>([58]Questionnaire!$D164)</f>
        <v>Telecoms</v>
      </c>
      <c r="V87" s="831" t="s">
        <v>144</v>
      </c>
      <c r="W87" s="832" t="s">
        <v>331</v>
      </c>
      <c r="X87" s="831" t="s">
        <v>5005</v>
      </c>
      <c r="Y87" s="832" t="s">
        <v>549</v>
      </c>
      <c r="Z87" s="831" t="s">
        <v>144</v>
      </c>
      <c r="AA87" s="832" t="s">
        <v>5515</v>
      </c>
    </row>
    <row r="88" spans="1:27" ht="30">
      <c r="A88" s="6" t="s">
        <v>2925</v>
      </c>
      <c r="B88" s="823" t="s">
        <v>144</v>
      </c>
      <c r="C88" s="824" t="s">
        <v>7</v>
      </c>
      <c r="D88" s="823" t="s">
        <v>300</v>
      </c>
      <c r="E88" s="824" t="s">
        <v>986</v>
      </c>
      <c r="F88" s="823">
        <v>0</v>
      </c>
      <c r="G88" s="824">
        <v>0</v>
      </c>
      <c r="H88" s="823">
        <v>0</v>
      </c>
      <c r="I88" s="824">
        <v>0</v>
      </c>
      <c r="J88" s="823" t="s">
        <v>325</v>
      </c>
      <c r="K88" s="824" t="s">
        <v>533</v>
      </c>
      <c r="L88" s="825" t="s">
        <v>3408</v>
      </c>
      <c r="M88" s="826" t="s">
        <v>3409</v>
      </c>
      <c r="N88" s="827" t="s">
        <v>265</v>
      </c>
      <c r="O88" s="828" t="s">
        <v>3845</v>
      </c>
      <c r="P88" s="829" t="s">
        <v>3827</v>
      </c>
      <c r="Q88" s="830" t="s">
        <v>533</v>
      </c>
      <c r="R88" s="829" t="s">
        <v>217</v>
      </c>
      <c r="S88" s="830" t="s">
        <v>5515</v>
      </c>
      <c r="T88" s="831" t="str">
        <f>([58]Questionnaire!$C165)</f>
        <v>KFC</v>
      </c>
      <c r="U88" s="832" t="str">
        <f>([58]Questionnaire!$D165)</f>
        <v>Fast Food</v>
      </c>
      <c r="V88" s="831" t="s">
        <v>5931</v>
      </c>
      <c r="W88" s="832" t="s">
        <v>160</v>
      </c>
      <c r="X88" s="831" t="s">
        <v>217</v>
      </c>
      <c r="Y88" s="832" t="s">
        <v>5515</v>
      </c>
      <c r="Z88" s="831" t="s">
        <v>2570</v>
      </c>
      <c r="AA88" s="832" t="s">
        <v>589</v>
      </c>
    </row>
    <row r="89" spans="1:27" ht="30">
      <c r="A89" s="6" t="s">
        <v>2926</v>
      </c>
      <c r="B89" s="823" t="s">
        <v>300</v>
      </c>
      <c r="C89" s="824" t="s">
        <v>8</v>
      </c>
      <c r="D89" s="823" t="s">
        <v>144</v>
      </c>
      <c r="E89" s="824" t="s">
        <v>988</v>
      </c>
      <c r="F89" s="823">
        <v>0</v>
      </c>
      <c r="G89" s="824">
        <v>0</v>
      </c>
      <c r="H89" s="823">
        <v>0</v>
      </c>
      <c r="I89" s="824">
        <v>0</v>
      </c>
      <c r="J89" s="823" t="s">
        <v>926</v>
      </c>
      <c r="K89" s="824" t="s">
        <v>163</v>
      </c>
      <c r="L89" s="825" t="s">
        <v>3410</v>
      </c>
      <c r="M89" s="826" t="s">
        <v>674</v>
      </c>
      <c r="N89" s="827" t="s">
        <v>3419</v>
      </c>
      <c r="O89" s="828" t="s">
        <v>3846</v>
      </c>
      <c r="P89" s="829" t="s">
        <v>2570</v>
      </c>
      <c r="Q89" s="830" t="s">
        <v>283</v>
      </c>
      <c r="R89" s="829" t="s">
        <v>5</v>
      </c>
      <c r="S89" s="830" t="s">
        <v>2521</v>
      </c>
      <c r="T89" s="831" t="str">
        <f>([58]Questionnaire!$C166)</f>
        <v>Twisp</v>
      </c>
      <c r="U89" s="832" t="str">
        <f>([58]Questionnaire!$D166)</f>
        <v>E-cigarettes</v>
      </c>
      <c r="V89" s="831" t="s">
        <v>5932</v>
      </c>
      <c r="W89" s="832" t="s">
        <v>242</v>
      </c>
      <c r="X89" s="831" t="s">
        <v>926</v>
      </c>
      <c r="Y89" s="832" t="s">
        <v>163</v>
      </c>
      <c r="Z89" s="831" t="s">
        <v>499</v>
      </c>
      <c r="AA89" s="832" t="s">
        <v>6935</v>
      </c>
    </row>
    <row r="90" spans="1:27" ht="15">
      <c r="A90" s="6" t="s">
        <v>2927</v>
      </c>
      <c r="B90" s="823" t="s">
        <v>286</v>
      </c>
      <c r="C90" s="824" t="s">
        <v>358</v>
      </c>
      <c r="D90" s="823" t="s">
        <v>325</v>
      </c>
      <c r="E90" s="824" t="s">
        <v>358</v>
      </c>
      <c r="F90" s="823">
        <v>0</v>
      </c>
      <c r="G90" s="824">
        <v>0</v>
      </c>
      <c r="H90" s="823">
        <v>0</v>
      </c>
      <c r="I90" s="824">
        <v>0</v>
      </c>
      <c r="J90" s="823" t="s">
        <v>2591</v>
      </c>
      <c r="K90" s="824" t="s">
        <v>549</v>
      </c>
      <c r="L90" s="825" t="s">
        <v>926</v>
      </c>
      <c r="M90" s="826" t="s">
        <v>163</v>
      </c>
      <c r="N90" s="827" t="s">
        <v>926</v>
      </c>
      <c r="O90" s="828" t="s">
        <v>163</v>
      </c>
      <c r="P90" s="829" t="s">
        <v>2581</v>
      </c>
      <c r="Q90" s="830" t="s">
        <v>4536</v>
      </c>
      <c r="R90" s="829" t="s">
        <v>2570</v>
      </c>
      <c r="S90" s="830" t="s">
        <v>2521</v>
      </c>
      <c r="T90" s="831" t="str">
        <f>([58]Questionnaire!$C167)</f>
        <v>Ford</v>
      </c>
      <c r="U90" s="832" t="str">
        <f>([58]Questionnaire!$D167)</f>
        <v>Automotive</v>
      </c>
      <c r="V90" s="831" t="s">
        <v>926</v>
      </c>
      <c r="W90" s="832" t="s">
        <v>447</v>
      </c>
      <c r="X90" s="831" t="s">
        <v>5</v>
      </c>
      <c r="Y90" s="832" t="s">
        <v>589</v>
      </c>
      <c r="Z90" s="831" t="s">
        <v>2582</v>
      </c>
      <c r="AA90" s="832" t="s">
        <v>318</v>
      </c>
    </row>
    <row r="91" spans="1:27" ht="15">
      <c r="A91" s="6" t="s">
        <v>2928</v>
      </c>
      <c r="B91" s="823" t="s">
        <v>325</v>
      </c>
      <c r="C91" s="824" t="s">
        <v>358</v>
      </c>
      <c r="D91" s="823" t="s">
        <v>277</v>
      </c>
      <c r="E91" s="824" t="s">
        <v>984</v>
      </c>
      <c r="F91" s="823">
        <v>0</v>
      </c>
      <c r="G91" s="824">
        <v>0</v>
      </c>
      <c r="H91" s="823">
        <v>0</v>
      </c>
      <c r="I91" s="824">
        <v>0</v>
      </c>
      <c r="J91" s="823" t="s">
        <v>265</v>
      </c>
      <c r="K91" s="824" t="s">
        <v>2521</v>
      </c>
      <c r="L91" s="825" t="s">
        <v>3400</v>
      </c>
      <c r="M91" s="826" t="s">
        <v>163</v>
      </c>
      <c r="N91" s="827" t="s">
        <v>3847</v>
      </c>
      <c r="O91" s="828" t="s">
        <v>399</v>
      </c>
      <c r="P91" s="829" t="s">
        <v>926</v>
      </c>
      <c r="Q91" s="830" t="s">
        <v>447</v>
      </c>
      <c r="R91" s="829" t="s">
        <v>228</v>
      </c>
      <c r="S91" s="830" t="s">
        <v>5515</v>
      </c>
      <c r="T91" s="831" t="str">
        <f>([58]Questionnaire!$C168)</f>
        <v>Savannah / Hunters</v>
      </c>
      <c r="U91" s="832" t="str">
        <f>([58]Questionnaire!$D168)</f>
        <v>Alcohol</v>
      </c>
      <c r="V91" s="831" t="s">
        <v>4522</v>
      </c>
      <c r="W91" s="832" t="s">
        <v>524</v>
      </c>
      <c r="X91" s="831" t="s">
        <v>6676</v>
      </c>
      <c r="Y91" s="832" t="s">
        <v>674</v>
      </c>
      <c r="Z91" s="831" t="s">
        <v>5934</v>
      </c>
      <c r="AA91" s="832" t="s">
        <v>6940</v>
      </c>
    </row>
    <row r="92" spans="1:27" ht="30">
      <c r="A92" s="6" t="s">
        <v>2929</v>
      </c>
      <c r="B92" s="823" t="s">
        <v>265</v>
      </c>
      <c r="C92" s="824" t="s">
        <v>8</v>
      </c>
      <c r="D92" s="823" t="s">
        <v>989</v>
      </c>
      <c r="E92" s="824" t="s">
        <v>988</v>
      </c>
      <c r="F92" s="823">
        <v>0</v>
      </c>
      <c r="G92" s="824">
        <v>0</v>
      </c>
      <c r="H92" s="823">
        <v>0</v>
      </c>
      <c r="I92" s="824">
        <v>0</v>
      </c>
      <c r="J92" s="823" t="s">
        <v>2582</v>
      </c>
      <c r="K92" s="824" t="s">
        <v>674</v>
      </c>
      <c r="L92" s="825" t="s">
        <v>244</v>
      </c>
      <c r="M92" s="826" t="s">
        <v>387</v>
      </c>
      <c r="N92" s="827" t="s">
        <v>3410</v>
      </c>
      <c r="O92" s="828" t="s">
        <v>318</v>
      </c>
      <c r="P92" s="829" t="s">
        <v>3419</v>
      </c>
      <c r="Q92" s="830" t="s">
        <v>4524</v>
      </c>
      <c r="R92" s="829" t="s">
        <v>2581</v>
      </c>
      <c r="S92" s="830" t="s">
        <v>4420</v>
      </c>
      <c r="T92" s="831" t="str">
        <f>([58]Questionnaire!$C169)</f>
        <v>Multichoice</v>
      </c>
      <c r="U92" s="832" t="str">
        <f>([58]Questionnaire!$D169)</f>
        <v>Broadcast</v>
      </c>
      <c r="V92" s="831" t="s">
        <v>5933</v>
      </c>
      <c r="W92" s="832" t="s">
        <v>454</v>
      </c>
      <c r="X92" s="831" t="s">
        <v>5006</v>
      </c>
      <c r="Y92" s="832" t="s">
        <v>6677</v>
      </c>
      <c r="Z92" s="831" t="s">
        <v>6678</v>
      </c>
      <c r="AA92" s="832" t="s">
        <v>318</v>
      </c>
    </row>
    <row r="93" spans="1:27" ht="30">
      <c r="A93" s="6" t="s">
        <v>2930</v>
      </c>
      <c r="B93" s="823" t="s">
        <v>270</v>
      </c>
      <c r="C93" s="824" t="s">
        <v>7</v>
      </c>
      <c r="D93" s="823" t="s">
        <v>990</v>
      </c>
      <c r="E93" s="824" t="s">
        <v>318</v>
      </c>
      <c r="F93" s="823">
        <v>0</v>
      </c>
      <c r="G93" s="824">
        <v>0</v>
      </c>
      <c r="H93" s="823">
        <v>0</v>
      </c>
      <c r="I93" s="824">
        <v>0</v>
      </c>
      <c r="J93" s="823" t="s">
        <v>191</v>
      </c>
      <c r="K93" s="824" t="s">
        <v>533</v>
      </c>
      <c r="L93" s="825" t="s">
        <v>0</v>
      </c>
      <c r="M93" s="826" t="s">
        <v>533</v>
      </c>
      <c r="N93" s="827" t="s">
        <v>3848</v>
      </c>
      <c r="O93" s="828" t="s">
        <v>331</v>
      </c>
      <c r="P93" s="829" t="s">
        <v>3828</v>
      </c>
      <c r="Q93" s="830" t="s">
        <v>4537</v>
      </c>
      <c r="R93" s="829" t="s">
        <v>499</v>
      </c>
      <c r="S93" s="830" t="s">
        <v>163</v>
      </c>
      <c r="T93" s="831" t="str">
        <f>([58]Questionnaire!$C170)</f>
        <v>Jameson Whiskey</v>
      </c>
      <c r="U93" s="832" t="str">
        <f>([58]Questionnaire!$D170)</f>
        <v>Alcohol</v>
      </c>
      <c r="V93" s="831" t="s">
        <v>770</v>
      </c>
      <c r="W93" s="832" t="s">
        <v>331</v>
      </c>
      <c r="X93" s="831" t="s">
        <v>6678</v>
      </c>
      <c r="Y93" s="832" t="s">
        <v>674</v>
      </c>
      <c r="Z93" s="831" t="s">
        <v>1652</v>
      </c>
      <c r="AA93" s="832" t="s">
        <v>6935</v>
      </c>
    </row>
    <row r="94" spans="1:27" ht="30">
      <c r="A94" s="6" t="s">
        <v>2931</v>
      </c>
      <c r="B94" s="823" t="s">
        <v>373</v>
      </c>
      <c r="C94" s="824" t="s">
        <v>7</v>
      </c>
      <c r="D94" s="823" t="s">
        <v>991</v>
      </c>
      <c r="E94" s="824" t="s">
        <v>992</v>
      </c>
      <c r="F94" s="823">
        <v>0</v>
      </c>
      <c r="G94" s="824">
        <v>0</v>
      </c>
      <c r="H94" s="823">
        <v>0</v>
      </c>
      <c r="I94" s="824">
        <v>0</v>
      </c>
      <c r="J94" s="823" t="s">
        <v>2587</v>
      </c>
      <c r="K94" s="824" t="s">
        <v>147</v>
      </c>
      <c r="L94" s="825" t="s">
        <v>120</v>
      </c>
      <c r="M94" s="826" t="s">
        <v>387</v>
      </c>
      <c r="N94" s="827" t="s">
        <v>3849</v>
      </c>
      <c r="O94" s="828" t="s">
        <v>331</v>
      </c>
      <c r="P94" s="829" t="s">
        <v>3819</v>
      </c>
      <c r="Q94" s="830" t="s">
        <v>533</v>
      </c>
      <c r="R94" s="829" t="s">
        <v>5516</v>
      </c>
      <c r="S94" s="830" t="s">
        <v>672</v>
      </c>
      <c r="T94" s="831" t="str">
        <f>([58]Questionnaire!$C171)</f>
        <v>Telkom</v>
      </c>
      <c r="U94" s="832" t="str">
        <f>([58]Questionnaire!$D171)</f>
        <v>Telecoms</v>
      </c>
      <c r="V94" s="831" t="s">
        <v>228</v>
      </c>
      <c r="W94" s="832" t="s">
        <v>331</v>
      </c>
      <c r="X94" s="831" t="s">
        <v>2581</v>
      </c>
      <c r="Y94" s="832" t="s">
        <v>2707</v>
      </c>
      <c r="Z94" s="831" t="s">
        <v>3410</v>
      </c>
      <c r="AA94" s="832" t="s">
        <v>318</v>
      </c>
    </row>
    <row r="95" spans="1:27" ht="30">
      <c r="A95" s="6" t="s">
        <v>2986</v>
      </c>
      <c r="B95" s="823" t="s">
        <v>127</v>
      </c>
      <c r="C95" s="824" t="s">
        <v>1</v>
      </c>
      <c r="D95" s="823">
        <v>0</v>
      </c>
      <c r="E95" s="824">
        <v>0</v>
      </c>
      <c r="F95" s="823">
        <v>0</v>
      </c>
      <c r="G95" s="824">
        <v>0</v>
      </c>
      <c r="H95" s="823">
        <v>0</v>
      </c>
      <c r="I95" s="824">
        <v>0</v>
      </c>
      <c r="J95" s="823" t="s">
        <v>144</v>
      </c>
      <c r="K95" s="824" t="s">
        <v>147</v>
      </c>
      <c r="L95" s="825" t="s">
        <v>278</v>
      </c>
      <c r="M95" s="826" t="s">
        <v>533</v>
      </c>
      <c r="N95" s="827" t="s">
        <v>3818</v>
      </c>
      <c r="O95" s="828" t="s">
        <v>525</v>
      </c>
      <c r="P95" s="829" t="s">
        <v>4538</v>
      </c>
      <c r="Q95" s="830" t="s">
        <v>589</v>
      </c>
      <c r="R95" s="829" t="s">
        <v>325</v>
      </c>
      <c r="S95" s="830" t="s">
        <v>533</v>
      </c>
      <c r="T95" s="831" t="s">
        <v>265</v>
      </c>
      <c r="U95" s="832" t="s">
        <v>589</v>
      </c>
      <c r="V95" s="831" t="s">
        <v>5934</v>
      </c>
      <c r="W95" s="832" t="s">
        <v>549</v>
      </c>
      <c r="X95" s="831" t="s">
        <v>6679</v>
      </c>
      <c r="Y95" s="832" t="s">
        <v>322</v>
      </c>
      <c r="Z95" s="831" t="s">
        <v>6947</v>
      </c>
      <c r="AA95" s="832" t="s">
        <v>358</v>
      </c>
    </row>
    <row r="96" spans="1:27" ht="15">
      <c r="A96" s="6" t="s">
        <v>2987</v>
      </c>
      <c r="B96" s="823" t="s">
        <v>2</v>
      </c>
      <c r="C96" s="824" t="s">
        <v>3</v>
      </c>
      <c r="D96" s="823">
        <v>0</v>
      </c>
      <c r="E96" s="824">
        <v>0</v>
      </c>
      <c r="F96" s="823">
        <v>0</v>
      </c>
      <c r="G96" s="824">
        <v>0</v>
      </c>
      <c r="H96" s="823">
        <v>0</v>
      </c>
      <c r="I96" s="824">
        <v>0</v>
      </c>
      <c r="J96" s="823" t="s">
        <v>989</v>
      </c>
      <c r="K96" s="824" t="s">
        <v>147</v>
      </c>
      <c r="L96" s="825" t="s">
        <v>2581</v>
      </c>
      <c r="M96" s="826" t="s">
        <v>535</v>
      </c>
      <c r="N96" s="827" t="s">
        <v>265</v>
      </c>
      <c r="O96" s="828" t="s">
        <v>589</v>
      </c>
      <c r="P96" s="829" t="s">
        <v>4539</v>
      </c>
      <c r="Q96" s="830" t="s">
        <v>454</v>
      </c>
      <c r="R96" s="829" t="s">
        <v>265</v>
      </c>
      <c r="S96" s="830" t="s">
        <v>169</v>
      </c>
      <c r="T96" s="831" t="s">
        <v>2570</v>
      </c>
      <c r="U96" s="832" t="s">
        <v>589</v>
      </c>
      <c r="V96" s="831" t="s">
        <v>5005</v>
      </c>
      <c r="W96" s="832" t="s">
        <v>549</v>
      </c>
      <c r="X96" s="831" t="s">
        <v>265</v>
      </c>
      <c r="Y96" s="832" t="s">
        <v>589</v>
      </c>
      <c r="Z96" s="831" t="s">
        <v>6948</v>
      </c>
      <c r="AA96" s="832" t="s">
        <v>320</v>
      </c>
    </row>
    <row r="97" spans="1:27" ht="15">
      <c r="A97" s="6" t="s">
        <v>2988</v>
      </c>
      <c r="B97" s="823" t="s">
        <v>4</v>
      </c>
      <c r="C97" s="824"/>
      <c r="D97" s="823">
        <v>0</v>
      </c>
      <c r="E97" s="824"/>
      <c r="F97" s="823">
        <v>0</v>
      </c>
      <c r="G97" s="824">
        <v>0</v>
      </c>
      <c r="H97" s="823">
        <v>0</v>
      </c>
      <c r="I97" s="824">
        <v>0</v>
      </c>
      <c r="J97" s="823" t="s">
        <v>2577</v>
      </c>
      <c r="K97" s="824" t="s">
        <v>533</v>
      </c>
      <c r="L97" s="825" t="s">
        <v>359</v>
      </c>
      <c r="M97" s="826" t="s">
        <v>147</v>
      </c>
      <c r="N97" s="827" t="s">
        <v>990</v>
      </c>
      <c r="O97" s="828" t="s">
        <v>399</v>
      </c>
      <c r="P97" s="829" t="s">
        <v>4535</v>
      </c>
      <c r="Q97" s="830" t="s">
        <v>163</v>
      </c>
      <c r="R97" s="829" t="s">
        <v>926</v>
      </c>
      <c r="S97" s="830" t="s">
        <v>447</v>
      </c>
      <c r="T97" s="831" t="s">
        <v>3414</v>
      </c>
      <c r="U97" s="832" t="s">
        <v>358</v>
      </c>
      <c r="V97" s="831" t="s">
        <v>926</v>
      </c>
      <c r="W97" s="832" t="s">
        <v>5925</v>
      </c>
      <c r="X97" s="831" t="s">
        <v>6680</v>
      </c>
      <c r="Y97" s="832" t="s">
        <v>621</v>
      </c>
      <c r="Z97" s="831" t="s">
        <v>5934</v>
      </c>
      <c r="AA97" s="832" t="s">
        <v>549</v>
      </c>
    </row>
    <row r="98" spans="1:27" ht="30">
      <c r="A98" s="6" t="s">
        <v>2989</v>
      </c>
      <c r="B98" s="823" t="s">
        <v>5</v>
      </c>
      <c r="C98" s="824" t="s">
        <v>334</v>
      </c>
      <c r="D98" s="823">
        <v>0</v>
      </c>
      <c r="E98" s="824">
        <v>0</v>
      </c>
      <c r="F98" s="823">
        <v>0</v>
      </c>
      <c r="G98" s="824">
        <v>0</v>
      </c>
      <c r="H98" s="823">
        <v>0</v>
      </c>
      <c r="I98" s="824">
        <v>0</v>
      </c>
      <c r="J98" s="823" t="s">
        <v>2578</v>
      </c>
      <c r="K98" s="824" t="s">
        <v>2579</v>
      </c>
      <c r="L98" s="825" t="s">
        <v>499</v>
      </c>
      <c r="M98" s="826" t="s">
        <v>447</v>
      </c>
      <c r="N98" s="827" t="s">
        <v>3827</v>
      </c>
      <c r="O98" s="828" t="s">
        <v>533</v>
      </c>
      <c r="P98" s="829" t="s">
        <v>4528</v>
      </c>
      <c r="Q98" s="830" t="s">
        <v>358</v>
      </c>
      <c r="R98" s="829" t="s">
        <v>144</v>
      </c>
      <c r="S98" s="830" t="s">
        <v>331</v>
      </c>
      <c r="T98" s="831" t="s">
        <v>144</v>
      </c>
      <c r="U98" s="832" t="s">
        <v>331</v>
      </c>
      <c r="V98" s="831" t="s">
        <v>3406</v>
      </c>
      <c r="W98" s="832" t="s">
        <v>533</v>
      </c>
      <c r="X98" s="831" t="s">
        <v>2582</v>
      </c>
      <c r="Y98" s="832" t="s">
        <v>3568</v>
      </c>
      <c r="Z98" s="831" t="s">
        <v>6678</v>
      </c>
      <c r="AA98" s="832" t="s">
        <v>3568</v>
      </c>
    </row>
    <row r="99" spans="1:27" ht="15">
      <c r="A99" s="6" t="s">
        <v>2990</v>
      </c>
      <c r="B99" s="823" t="s">
        <v>124</v>
      </c>
      <c r="C99" s="824" t="s">
        <v>147</v>
      </c>
      <c r="D99" s="823">
        <v>0</v>
      </c>
      <c r="E99" s="824">
        <v>0</v>
      </c>
      <c r="F99" s="823">
        <v>0</v>
      </c>
      <c r="G99" s="824">
        <v>0</v>
      </c>
      <c r="H99" s="823">
        <v>0</v>
      </c>
      <c r="I99" s="824">
        <v>0</v>
      </c>
      <c r="J99" s="823" t="s">
        <v>325</v>
      </c>
      <c r="K99" s="824" t="s">
        <v>533</v>
      </c>
      <c r="L99" s="825" t="s">
        <v>926</v>
      </c>
      <c r="M99" s="826" t="s">
        <v>447</v>
      </c>
      <c r="N99" s="827" t="s">
        <v>359</v>
      </c>
      <c r="O99" s="828" t="s">
        <v>3823</v>
      </c>
      <c r="P99" s="829" t="s">
        <v>4540</v>
      </c>
      <c r="Q99" s="830" t="s">
        <v>4541</v>
      </c>
      <c r="R99" s="829" t="s">
        <v>4522</v>
      </c>
      <c r="S99" s="830" t="s">
        <v>5510</v>
      </c>
      <c r="T99" s="831" t="s">
        <v>926</v>
      </c>
      <c r="U99" s="832" t="s">
        <v>447</v>
      </c>
      <c r="V99" s="831" t="s">
        <v>5006</v>
      </c>
      <c r="W99" s="832" t="s">
        <v>5935</v>
      </c>
      <c r="X99" s="831" t="s">
        <v>5</v>
      </c>
      <c r="Y99" s="832" t="s">
        <v>589</v>
      </c>
      <c r="Z99" s="831" t="s">
        <v>5</v>
      </c>
      <c r="AA99" s="832" t="s">
        <v>320</v>
      </c>
    </row>
    <row r="100" spans="1:27" ht="30">
      <c r="A100" s="6" t="s">
        <v>2991</v>
      </c>
      <c r="B100" s="823" t="s">
        <v>125</v>
      </c>
      <c r="C100" s="824" t="s">
        <v>683</v>
      </c>
      <c r="D100" s="823">
        <v>0</v>
      </c>
      <c r="E100" s="824">
        <v>0</v>
      </c>
      <c r="F100" s="823">
        <v>0</v>
      </c>
      <c r="G100" s="824">
        <v>0</v>
      </c>
      <c r="H100" s="823">
        <v>0</v>
      </c>
      <c r="I100" s="824">
        <v>0</v>
      </c>
      <c r="J100" s="823" t="s">
        <v>575</v>
      </c>
      <c r="K100" s="824" t="s">
        <v>387</v>
      </c>
      <c r="L100" s="825" t="s">
        <v>3421</v>
      </c>
      <c r="M100" s="826" t="s">
        <v>2521</v>
      </c>
      <c r="N100" s="827" t="s">
        <v>3828</v>
      </c>
      <c r="O100" s="828" t="s">
        <v>3823</v>
      </c>
      <c r="P100" s="829" t="s">
        <v>4530</v>
      </c>
      <c r="Q100" s="830" t="s">
        <v>549</v>
      </c>
      <c r="R100" s="829" t="s">
        <v>2570</v>
      </c>
      <c r="S100" s="830" t="s">
        <v>169</v>
      </c>
      <c r="T100" s="831" t="s">
        <v>4522</v>
      </c>
      <c r="U100" s="832" t="s">
        <v>524</v>
      </c>
      <c r="V100" s="831" t="s">
        <v>2581</v>
      </c>
      <c r="W100" s="832" t="s">
        <v>3829</v>
      </c>
      <c r="X100" s="831" t="s">
        <v>6681</v>
      </c>
      <c r="Y100" s="832" t="s">
        <v>3568</v>
      </c>
      <c r="Z100" s="831" t="s">
        <v>6949</v>
      </c>
      <c r="AA100" s="832" t="s">
        <v>3568</v>
      </c>
    </row>
    <row r="101" spans="1:27" ht="15">
      <c r="A101" s="6" t="s">
        <v>2992</v>
      </c>
      <c r="B101" s="823" t="s">
        <v>126</v>
      </c>
      <c r="C101" s="824" t="s">
        <v>684</v>
      </c>
      <c r="D101" s="823">
        <v>0</v>
      </c>
      <c r="E101" s="824">
        <v>0</v>
      </c>
      <c r="F101" s="823">
        <v>0</v>
      </c>
      <c r="G101" s="824">
        <v>0</v>
      </c>
      <c r="H101" s="823">
        <v>0</v>
      </c>
      <c r="I101" s="824">
        <v>0</v>
      </c>
      <c r="J101" s="823" t="s">
        <v>2580</v>
      </c>
      <c r="K101" s="824" t="s">
        <v>147</v>
      </c>
      <c r="L101" s="825" t="s">
        <v>265</v>
      </c>
      <c r="M101" s="826" t="s">
        <v>2521</v>
      </c>
      <c r="N101" s="827" t="s">
        <v>3419</v>
      </c>
      <c r="O101" s="828" t="s">
        <v>3820</v>
      </c>
      <c r="P101" s="829" t="s">
        <v>4542</v>
      </c>
      <c r="Q101" s="830" t="s">
        <v>318</v>
      </c>
      <c r="R101" s="829" t="s">
        <v>2571</v>
      </c>
      <c r="S101" s="830" t="s">
        <v>355</v>
      </c>
      <c r="T101" s="831" t="s">
        <v>2571</v>
      </c>
      <c r="U101" s="832" t="s">
        <v>5010</v>
      </c>
      <c r="V101" s="831" t="s">
        <v>300</v>
      </c>
      <c r="W101" s="832" t="s">
        <v>952</v>
      </c>
      <c r="X101" s="831" t="s">
        <v>926</v>
      </c>
      <c r="Y101" s="832" t="s">
        <v>6682</v>
      </c>
      <c r="Z101" s="831" t="s">
        <v>6950</v>
      </c>
      <c r="AA101" s="832" t="s">
        <v>1890</v>
      </c>
    </row>
    <row r="102" spans="1:27" ht="15">
      <c r="A102" s="6" t="s">
        <v>2993</v>
      </c>
      <c r="B102" s="823" t="s">
        <v>127</v>
      </c>
      <c r="C102" s="824" t="s">
        <v>684</v>
      </c>
      <c r="D102" s="823">
        <v>0</v>
      </c>
      <c r="E102" s="824">
        <v>0</v>
      </c>
      <c r="F102" s="823">
        <v>0</v>
      </c>
      <c r="G102" s="824">
        <v>0</v>
      </c>
      <c r="H102" s="823">
        <v>0</v>
      </c>
      <c r="I102" s="824">
        <v>0</v>
      </c>
      <c r="J102" s="823" t="s">
        <v>926</v>
      </c>
      <c r="K102" s="824" t="s">
        <v>163</v>
      </c>
      <c r="L102" s="825" t="s">
        <v>3414</v>
      </c>
      <c r="M102" s="826" t="s">
        <v>533</v>
      </c>
      <c r="N102" s="827" t="s">
        <v>2581</v>
      </c>
      <c r="O102" s="828" t="s">
        <v>3829</v>
      </c>
      <c r="P102" s="829" t="s">
        <v>4543</v>
      </c>
      <c r="Q102" s="830" t="s">
        <v>469</v>
      </c>
      <c r="R102" s="829" t="s">
        <v>5516</v>
      </c>
      <c r="S102" s="830" t="s">
        <v>672</v>
      </c>
      <c r="T102" s="831" t="s">
        <v>5011</v>
      </c>
      <c r="U102" s="832" t="s">
        <v>674</v>
      </c>
      <c r="V102" s="831" t="s">
        <v>5933</v>
      </c>
      <c r="W102" s="832" t="s">
        <v>3829</v>
      </c>
      <c r="X102" s="831" t="s">
        <v>2570</v>
      </c>
      <c r="Y102" s="832" t="s">
        <v>589</v>
      </c>
      <c r="Z102" s="831" t="s">
        <v>277</v>
      </c>
      <c r="AA102" s="832" t="s">
        <v>320</v>
      </c>
    </row>
    <row r="103" spans="1:27" ht="15">
      <c r="A103" s="6" t="s">
        <v>2994</v>
      </c>
      <c r="B103" s="823" t="s">
        <v>129</v>
      </c>
      <c r="C103" s="824" t="s">
        <v>685</v>
      </c>
      <c r="D103" s="823">
        <v>0</v>
      </c>
      <c r="E103" s="824">
        <v>0</v>
      </c>
      <c r="F103" s="823">
        <v>0</v>
      </c>
      <c r="G103" s="824">
        <v>0</v>
      </c>
      <c r="H103" s="823">
        <v>0</v>
      </c>
      <c r="I103" s="824">
        <v>0</v>
      </c>
      <c r="J103" s="823" t="s">
        <v>2581</v>
      </c>
      <c r="K103" s="824" t="s">
        <v>454</v>
      </c>
      <c r="L103" s="825" t="s">
        <v>989</v>
      </c>
      <c r="M103" s="826" t="s">
        <v>3422</v>
      </c>
      <c r="N103" s="827" t="s">
        <v>926</v>
      </c>
      <c r="O103" s="828" t="s">
        <v>249</v>
      </c>
      <c r="P103" s="829" t="s">
        <v>4544</v>
      </c>
      <c r="Q103" s="830" t="s">
        <v>318</v>
      </c>
      <c r="R103" s="829" t="s">
        <v>5</v>
      </c>
      <c r="S103" s="830" t="s">
        <v>169</v>
      </c>
      <c r="T103" s="831" t="s">
        <v>5012</v>
      </c>
      <c r="U103" s="832" t="s">
        <v>5013</v>
      </c>
      <c r="V103" s="831" t="s">
        <v>2570</v>
      </c>
      <c r="W103" s="832" t="s">
        <v>2521</v>
      </c>
      <c r="X103" s="831" t="s">
        <v>3410</v>
      </c>
      <c r="Y103" s="832" t="s">
        <v>3568</v>
      </c>
      <c r="Z103" s="831" t="s">
        <v>6951</v>
      </c>
      <c r="AA103" s="832" t="s">
        <v>549</v>
      </c>
    </row>
    <row r="104" spans="1:27" ht="30">
      <c r="A104" s="6" t="s">
        <v>2995</v>
      </c>
      <c r="B104" s="823" t="s">
        <v>308</v>
      </c>
      <c r="C104" s="824" t="s">
        <v>147</v>
      </c>
      <c r="D104" s="823">
        <v>0</v>
      </c>
      <c r="E104" s="824">
        <v>0</v>
      </c>
      <c r="F104" s="823">
        <v>0</v>
      </c>
      <c r="G104" s="824">
        <v>0</v>
      </c>
      <c r="H104" s="823">
        <v>0</v>
      </c>
      <c r="I104" s="824">
        <v>0</v>
      </c>
      <c r="J104" s="823" t="s">
        <v>2582</v>
      </c>
      <c r="K104" s="824" t="s">
        <v>318</v>
      </c>
      <c r="L104" s="825" t="s">
        <v>244</v>
      </c>
      <c r="M104" s="826" t="s">
        <v>2521</v>
      </c>
      <c r="N104" s="827" t="s">
        <v>3830</v>
      </c>
      <c r="O104" s="828" t="s">
        <v>249</v>
      </c>
      <c r="P104" s="829" t="s">
        <v>4545</v>
      </c>
      <c r="Q104" s="830" t="s">
        <v>163</v>
      </c>
      <c r="R104" s="829" t="s">
        <v>5011</v>
      </c>
      <c r="S104" s="830" t="s">
        <v>399</v>
      </c>
      <c r="T104" s="831" t="s">
        <v>5</v>
      </c>
      <c r="U104" s="832" t="s">
        <v>96</v>
      </c>
      <c r="V104" s="831" t="s">
        <v>228</v>
      </c>
      <c r="W104" s="832" t="s">
        <v>1380</v>
      </c>
      <c r="X104" s="831" t="s">
        <v>3569</v>
      </c>
      <c r="Y104" s="832" t="s">
        <v>6682</v>
      </c>
      <c r="Z104" s="831" t="s">
        <v>6952</v>
      </c>
      <c r="AA104" s="832" t="s">
        <v>3568</v>
      </c>
    </row>
    <row r="105" spans="1:27" ht="15">
      <c r="A105" s="6"/>
      <c r="B105" s="823" t="s">
        <v>678</v>
      </c>
      <c r="C105" s="824" t="s">
        <v>684</v>
      </c>
      <c r="D105" s="823">
        <v>0</v>
      </c>
      <c r="E105" s="824">
        <v>0</v>
      </c>
      <c r="F105" s="823">
        <v>0</v>
      </c>
      <c r="G105" s="824">
        <v>0</v>
      </c>
      <c r="H105" s="823">
        <v>0</v>
      </c>
      <c r="I105" s="824">
        <v>0</v>
      </c>
      <c r="J105" s="823">
        <v>0</v>
      </c>
      <c r="K105" s="824">
        <v>0</v>
      </c>
      <c r="L105" s="825"/>
      <c r="M105" s="826"/>
      <c r="N105" s="827"/>
      <c r="O105" s="828"/>
      <c r="P105" s="827"/>
      <c r="Q105" s="828"/>
      <c r="R105" s="827"/>
      <c r="S105" s="828"/>
      <c r="T105" s="543"/>
      <c r="U105" s="543"/>
    </row>
    <row r="106" spans="1:27" ht="15">
      <c r="A106" s="810"/>
      <c r="B106" s="793"/>
      <c r="C106" s="793"/>
      <c r="D106" s="791"/>
      <c r="E106" s="791"/>
      <c r="F106" s="793"/>
      <c r="G106" s="793"/>
      <c r="H106" s="792"/>
      <c r="I106" s="792"/>
      <c r="J106" s="834"/>
      <c r="K106" s="834"/>
      <c r="L106" s="791"/>
      <c r="M106" s="791"/>
      <c r="N106" s="791"/>
      <c r="O106" s="791"/>
      <c r="P106" s="791"/>
      <c r="Q106" s="791"/>
      <c r="R106" s="791"/>
      <c r="S106" s="791"/>
      <c r="T106" s="543"/>
      <c r="U106" s="543"/>
    </row>
    <row r="107" spans="1:27" ht="15.75">
      <c r="A107" s="3"/>
      <c r="B107" s="1469">
        <v>2010</v>
      </c>
      <c r="C107" s="1469"/>
      <c r="D107" s="1469">
        <v>2011</v>
      </c>
      <c r="E107" s="1469"/>
      <c r="F107" s="1469" t="s">
        <v>1185</v>
      </c>
      <c r="G107" s="1469"/>
      <c r="H107" s="1460">
        <v>2012</v>
      </c>
      <c r="I107" s="1460"/>
      <c r="J107" s="1460" t="s">
        <v>2325</v>
      </c>
      <c r="K107" s="1460"/>
      <c r="L107" s="1460" t="s">
        <v>2913</v>
      </c>
      <c r="M107" s="1463"/>
      <c r="N107" s="1460" t="s">
        <v>3553</v>
      </c>
      <c r="O107" s="1463"/>
      <c r="P107" s="1460" t="s">
        <v>4165</v>
      </c>
      <c r="Q107" s="1463"/>
      <c r="R107" s="1460" t="s">
        <v>4674</v>
      </c>
      <c r="S107" s="1463"/>
      <c r="T107" s="1460" t="s">
        <v>4675</v>
      </c>
      <c r="U107" s="1463"/>
      <c r="V107" s="1460" t="s">
        <v>5846</v>
      </c>
      <c r="W107" s="1463"/>
      <c r="X107" s="1460" t="s">
        <v>6494</v>
      </c>
      <c r="Y107" s="1463"/>
      <c r="Z107" s="1482" t="s">
        <v>6914</v>
      </c>
      <c r="AA107" s="1483"/>
    </row>
    <row r="108" spans="1:27" ht="15.75">
      <c r="A108" s="3" t="s">
        <v>97</v>
      </c>
      <c r="B108" s="774" t="s">
        <v>95</v>
      </c>
      <c r="C108" s="774" t="s">
        <v>96</v>
      </c>
      <c r="D108" s="774" t="s">
        <v>95</v>
      </c>
      <c r="E108" s="774" t="s">
        <v>96</v>
      </c>
      <c r="F108" s="774" t="s">
        <v>95</v>
      </c>
      <c r="G108" s="774" t="s">
        <v>96</v>
      </c>
      <c r="H108" s="770" t="s">
        <v>95</v>
      </c>
      <c r="I108" s="770" t="s">
        <v>96</v>
      </c>
      <c r="J108" s="770" t="s">
        <v>95</v>
      </c>
      <c r="K108" s="770" t="s">
        <v>96</v>
      </c>
      <c r="L108" s="770" t="s">
        <v>95</v>
      </c>
      <c r="M108" s="820" t="s">
        <v>96</v>
      </c>
      <c r="N108" s="770" t="s">
        <v>95</v>
      </c>
      <c r="O108" s="820" t="s">
        <v>96</v>
      </c>
      <c r="P108" s="770" t="s">
        <v>95</v>
      </c>
      <c r="Q108" s="820" t="s">
        <v>96</v>
      </c>
      <c r="R108" s="770" t="s">
        <v>95</v>
      </c>
      <c r="S108" s="770" t="s">
        <v>96</v>
      </c>
      <c r="T108" s="770" t="s">
        <v>95</v>
      </c>
      <c r="U108" s="770" t="s">
        <v>96</v>
      </c>
      <c r="V108" s="821" t="s">
        <v>95</v>
      </c>
      <c r="W108" s="770" t="s">
        <v>96</v>
      </c>
      <c r="X108" s="821" t="s">
        <v>95</v>
      </c>
      <c r="Y108" s="820" t="s">
        <v>96</v>
      </c>
      <c r="Z108" s="822" t="s">
        <v>6934</v>
      </c>
      <c r="AA108" s="780" t="s">
        <v>96</v>
      </c>
    </row>
    <row r="109" spans="1:27" ht="15">
      <c r="A109" s="6" t="s">
        <v>2922</v>
      </c>
      <c r="B109" s="823">
        <v>0</v>
      </c>
      <c r="C109" s="824">
        <v>0</v>
      </c>
      <c r="D109" s="823" t="s">
        <v>277</v>
      </c>
      <c r="E109" s="824" t="s">
        <v>984</v>
      </c>
      <c r="F109" s="823">
        <v>0</v>
      </c>
      <c r="G109" s="824">
        <v>0</v>
      </c>
      <c r="H109" s="823">
        <v>0</v>
      </c>
      <c r="I109" s="824">
        <v>0</v>
      </c>
      <c r="J109" s="823" t="s">
        <v>2580</v>
      </c>
      <c r="K109" s="824" t="s">
        <v>147</v>
      </c>
      <c r="L109" s="825" t="s">
        <v>3411</v>
      </c>
      <c r="M109" s="826" t="s">
        <v>3412</v>
      </c>
      <c r="N109" s="827" t="s">
        <v>3850</v>
      </c>
      <c r="O109" s="828" t="s">
        <v>3851</v>
      </c>
      <c r="P109" s="827" t="s">
        <v>2580</v>
      </c>
      <c r="Q109" s="828" t="s">
        <v>147</v>
      </c>
      <c r="R109" s="827" t="s">
        <v>3850</v>
      </c>
      <c r="S109" s="828" t="s">
        <v>249</v>
      </c>
      <c r="T109" s="831" t="str">
        <f>([58]Questionnaire!$C182)</f>
        <v>N/A</v>
      </c>
      <c r="U109" s="832"/>
      <c r="V109" s="835" t="s">
        <v>1225</v>
      </c>
      <c r="W109" s="832"/>
      <c r="X109" s="835" t="s">
        <v>6683</v>
      </c>
      <c r="Y109" s="832"/>
      <c r="Z109" s="835"/>
      <c r="AA109" s="832"/>
    </row>
    <row r="110" spans="1:27" ht="30">
      <c r="A110" s="6" t="s">
        <v>2923</v>
      </c>
      <c r="B110" s="823">
        <v>0</v>
      </c>
      <c r="C110" s="824">
        <v>0</v>
      </c>
      <c r="D110" s="823" t="s">
        <v>449</v>
      </c>
      <c r="E110" s="824" t="s">
        <v>985</v>
      </c>
      <c r="F110" s="823">
        <v>0</v>
      </c>
      <c r="G110" s="824">
        <v>0</v>
      </c>
      <c r="H110" s="823">
        <v>0</v>
      </c>
      <c r="I110" s="824">
        <v>0</v>
      </c>
      <c r="J110" s="823">
        <v>0</v>
      </c>
      <c r="K110" s="824">
        <v>0</v>
      </c>
      <c r="L110" s="825" t="s">
        <v>3423</v>
      </c>
      <c r="M110" s="826" t="s">
        <v>3424</v>
      </c>
      <c r="N110" s="827" t="s">
        <v>339</v>
      </c>
      <c r="O110" s="828" t="s">
        <v>1954</v>
      </c>
      <c r="P110" s="827" t="s">
        <v>4546</v>
      </c>
      <c r="Q110" s="828" t="s">
        <v>1954</v>
      </c>
      <c r="R110" s="827"/>
      <c r="S110" s="828"/>
      <c r="T110" s="831"/>
      <c r="U110" s="832"/>
      <c r="V110" s="831"/>
      <c r="W110" s="832"/>
      <c r="X110" s="831"/>
      <c r="Y110" s="832"/>
      <c r="Z110" s="836"/>
      <c r="AA110" s="649"/>
    </row>
    <row r="111" spans="1:27" ht="30">
      <c r="A111" s="6" t="s">
        <v>2924</v>
      </c>
      <c r="B111" s="823">
        <v>0</v>
      </c>
      <c r="C111" s="824">
        <v>0</v>
      </c>
      <c r="D111" s="823" t="s">
        <v>372</v>
      </c>
      <c r="E111" s="824" t="s">
        <v>985</v>
      </c>
      <c r="F111" s="823">
        <v>0</v>
      </c>
      <c r="G111" s="824">
        <v>0</v>
      </c>
      <c r="H111" s="823">
        <v>0</v>
      </c>
      <c r="I111" s="824">
        <v>0</v>
      </c>
      <c r="J111" s="823">
        <v>0</v>
      </c>
      <c r="K111" s="824">
        <v>0</v>
      </c>
      <c r="L111" s="825">
        <v>0</v>
      </c>
      <c r="M111" s="826">
        <v>0</v>
      </c>
      <c r="N111" s="837">
        <v>0</v>
      </c>
      <c r="O111" s="824">
        <v>0</v>
      </c>
      <c r="P111" s="827" t="s">
        <v>3850</v>
      </c>
      <c r="Q111" s="828" t="s">
        <v>249</v>
      </c>
      <c r="R111" s="827"/>
      <c r="S111" s="828"/>
      <c r="T111" s="831"/>
      <c r="U111" s="832"/>
      <c r="V111" s="831"/>
      <c r="W111" s="832"/>
      <c r="X111" s="831"/>
      <c r="Y111" s="832"/>
      <c r="Z111" s="836"/>
      <c r="AA111" s="649"/>
    </row>
    <row r="112" spans="1:27" ht="15">
      <c r="A112" s="6" t="s">
        <v>2925</v>
      </c>
      <c r="B112" s="823">
        <v>0</v>
      </c>
      <c r="C112" s="824">
        <v>0</v>
      </c>
      <c r="D112" s="823" t="s">
        <v>191</v>
      </c>
      <c r="E112" s="824" t="s">
        <v>533</v>
      </c>
      <c r="F112" s="823">
        <v>0</v>
      </c>
      <c r="G112" s="824">
        <v>0</v>
      </c>
      <c r="H112" s="823">
        <v>0</v>
      </c>
      <c r="I112" s="824">
        <v>0</v>
      </c>
      <c r="J112" s="823">
        <v>0</v>
      </c>
      <c r="K112" s="824">
        <v>0</v>
      </c>
      <c r="L112" s="825">
        <v>0</v>
      </c>
      <c r="M112" s="826">
        <v>0</v>
      </c>
      <c r="N112" s="837">
        <v>0</v>
      </c>
      <c r="O112" s="824">
        <v>0</v>
      </c>
      <c r="P112" s="837">
        <v>0</v>
      </c>
      <c r="Q112" s="824">
        <v>0</v>
      </c>
      <c r="R112" s="837">
        <v>0</v>
      </c>
      <c r="S112" s="824"/>
      <c r="T112" s="831"/>
      <c r="U112" s="832"/>
      <c r="V112" s="831"/>
      <c r="W112" s="832"/>
      <c r="X112" s="831"/>
      <c r="Y112" s="832"/>
      <c r="Z112" s="836"/>
      <c r="AA112" s="649"/>
    </row>
    <row r="113" spans="1:27" ht="15">
      <c r="A113" s="6" t="s">
        <v>2926</v>
      </c>
      <c r="B113" s="823">
        <v>0</v>
      </c>
      <c r="C113" s="824">
        <v>0</v>
      </c>
      <c r="D113" s="823" t="s">
        <v>987</v>
      </c>
      <c r="E113" s="824" t="s">
        <v>533</v>
      </c>
      <c r="F113" s="823">
        <v>0</v>
      </c>
      <c r="G113" s="824">
        <v>0</v>
      </c>
      <c r="H113" s="823">
        <v>0</v>
      </c>
      <c r="I113" s="824">
        <v>0</v>
      </c>
      <c r="J113" s="823">
        <v>0</v>
      </c>
      <c r="K113" s="824">
        <v>0</v>
      </c>
      <c r="L113" s="825">
        <v>0</v>
      </c>
      <c r="M113" s="826">
        <v>0</v>
      </c>
      <c r="N113" s="837">
        <v>0</v>
      </c>
      <c r="O113" s="824">
        <v>0</v>
      </c>
      <c r="P113" s="837">
        <v>0</v>
      </c>
      <c r="Q113" s="824">
        <v>0</v>
      </c>
      <c r="R113" s="837">
        <v>0</v>
      </c>
      <c r="S113" s="824"/>
      <c r="T113" s="831"/>
      <c r="U113" s="832"/>
      <c r="V113" s="831"/>
      <c r="W113" s="832"/>
      <c r="X113" s="831"/>
      <c r="Y113" s="832"/>
      <c r="Z113" s="836"/>
      <c r="AA113" s="649"/>
    </row>
    <row r="114" spans="1:27" ht="15">
      <c r="A114" s="6" t="s">
        <v>2927</v>
      </c>
      <c r="B114" s="823">
        <v>0</v>
      </c>
      <c r="C114" s="824">
        <v>0</v>
      </c>
      <c r="D114" s="823">
        <v>0</v>
      </c>
      <c r="E114" s="824">
        <v>0</v>
      </c>
      <c r="F114" s="823">
        <v>0</v>
      </c>
      <c r="G114" s="824">
        <v>0</v>
      </c>
      <c r="H114" s="823">
        <v>0</v>
      </c>
      <c r="I114" s="824">
        <v>0</v>
      </c>
      <c r="J114" s="823">
        <v>0</v>
      </c>
      <c r="K114" s="824">
        <v>0</v>
      </c>
      <c r="L114" s="825">
        <v>0</v>
      </c>
      <c r="M114" s="826">
        <v>0</v>
      </c>
      <c r="N114" s="837">
        <v>0</v>
      </c>
      <c r="O114" s="824">
        <v>0</v>
      </c>
      <c r="P114" s="837">
        <v>0</v>
      </c>
      <c r="Q114" s="824">
        <v>0</v>
      </c>
      <c r="R114" s="837">
        <v>0</v>
      </c>
      <c r="S114" s="824">
        <v>0</v>
      </c>
      <c r="T114" s="831"/>
      <c r="U114" s="832"/>
      <c r="V114" s="831"/>
      <c r="W114" s="832"/>
      <c r="X114" s="831"/>
      <c r="Y114" s="832"/>
      <c r="Z114" s="836"/>
      <c r="AA114" s="649"/>
    </row>
    <row r="115" spans="1:27" ht="15">
      <c r="A115" s="6" t="s">
        <v>2928</v>
      </c>
      <c r="B115" s="823">
        <v>0</v>
      </c>
      <c r="C115" s="824">
        <v>0</v>
      </c>
      <c r="D115" s="823">
        <v>0</v>
      </c>
      <c r="E115" s="824">
        <v>0</v>
      </c>
      <c r="F115" s="823">
        <v>0</v>
      </c>
      <c r="G115" s="824">
        <v>0</v>
      </c>
      <c r="H115" s="823">
        <v>0</v>
      </c>
      <c r="I115" s="824">
        <v>0</v>
      </c>
      <c r="J115" s="823">
        <v>0</v>
      </c>
      <c r="K115" s="824">
        <v>0</v>
      </c>
      <c r="L115" s="825">
        <v>0</v>
      </c>
      <c r="M115" s="826">
        <v>0</v>
      </c>
      <c r="N115" s="837">
        <v>0</v>
      </c>
      <c r="O115" s="824">
        <v>0</v>
      </c>
      <c r="P115" s="837">
        <v>0</v>
      </c>
      <c r="Q115" s="824">
        <v>0</v>
      </c>
      <c r="R115" s="837">
        <v>0</v>
      </c>
      <c r="S115" s="824">
        <v>0</v>
      </c>
      <c r="T115" s="831"/>
      <c r="U115" s="832"/>
      <c r="V115" s="831"/>
      <c r="W115" s="832"/>
      <c r="X115" s="831"/>
      <c r="Y115" s="832"/>
      <c r="Z115" s="836"/>
      <c r="AA115" s="649"/>
    </row>
    <row r="116" spans="1:27" ht="15">
      <c r="A116" s="6" t="s">
        <v>2929</v>
      </c>
      <c r="B116" s="823">
        <v>0</v>
      </c>
      <c r="C116" s="824">
        <v>0</v>
      </c>
      <c r="D116" s="823">
        <v>0</v>
      </c>
      <c r="E116" s="824">
        <v>0</v>
      </c>
      <c r="F116" s="823">
        <v>0</v>
      </c>
      <c r="G116" s="824">
        <v>0</v>
      </c>
      <c r="H116" s="823">
        <v>0</v>
      </c>
      <c r="I116" s="824">
        <v>0</v>
      </c>
      <c r="J116" s="823">
        <v>0</v>
      </c>
      <c r="K116" s="824">
        <v>0</v>
      </c>
      <c r="L116" s="825">
        <v>0</v>
      </c>
      <c r="M116" s="826">
        <v>0</v>
      </c>
      <c r="N116" s="837">
        <v>0</v>
      </c>
      <c r="O116" s="824">
        <v>0</v>
      </c>
      <c r="P116" s="837">
        <v>0</v>
      </c>
      <c r="Q116" s="824">
        <v>0</v>
      </c>
      <c r="R116" s="837">
        <v>0</v>
      </c>
      <c r="S116" s="824">
        <v>0</v>
      </c>
      <c r="T116" s="831"/>
      <c r="U116" s="832"/>
      <c r="V116" s="831"/>
      <c r="W116" s="832"/>
      <c r="X116" s="831"/>
      <c r="Y116" s="832"/>
      <c r="Z116" s="836"/>
      <c r="AA116" s="649"/>
    </row>
    <row r="117" spans="1:27" ht="15">
      <c r="A117" s="6" t="s">
        <v>2930</v>
      </c>
      <c r="B117" s="823">
        <v>0</v>
      </c>
      <c r="C117" s="824">
        <v>0</v>
      </c>
      <c r="D117" s="823">
        <v>0</v>
      </c>
      <c r="E117" s="824">
        <v>0</v>
      </c>
      <c r="F117" s="823">
        <v>0</v>
      </c>
      <c r="G117" s="824">
        <v>0</v>
      </c>
      <c r="H117" s="823">
        <v>0</v>
      </c>
      <c r="I117" s="824">
        <v>0</v>
      </c>
      <c r="J117" s="823">
        <v>0</v>
      </c>
      <c r="K117" s="824">
        <v>0</v>
      </c>
      <c r="L117" s="825">
        <v>0</v>
      </c>
      <c r="M117" s="826">
        <v>0</v>
      </c>
      <c r="N117" s="837">
        <v>0</v>
      </c>
      <c r="O117" s="824">
        <v>0</v>
      </c>
      <c r="P117" s="837">
        <v>0</v>
      </c>
      <c r="Q117" s="824">
        <v>0</v>
      </c>
      <c r="R117" s="837">
        <v>0</v>
      </c>
      <c r="S117" s="824">
        <v>0</v>
      </c>
      <c r="T117" s="831"/>
      <c r="U117" s="832"/>
      <c r="V117" s="831"/>
      <c r="W117" s="832"/>
      <c r="X117" s="831"/>
      <c r="Y117" s="832"/>
      <c r="Z117" s="836"/>
      <c r="AA117" s="649"/>
    </row>
    <row r="118" spans="1:27" ht="15">
      <c r="A118" s="6" t="s">
        <v>2931</v>
      </c>
      <c r="B118" s="823">
        <v>0</v>
      </c>
      <c r="C118" s="824">
        <v>0</v>
      </c>
      <c r="D118" s="823">
        <v>0</v>
      </c>
      <c r="E118" s="824">
        <v>0</v>
      </c>
      <c r="F118" s="823">
        <v>0</v>
      </c>
      <c r="G118" s="824">
        <v>0</v>
      </c>
      <c r="H118" s="823">
        <v>0</v>
      </c>
      <c r="I118" s="824">
        <v>0</v>
      </c>
      <c r="J118" s="823">
        <v>0</v>
      </c>
      <c r="K118" s="824">
        <v>0</v>
      </c>
      <c r="L118" s="825">
        <v>0</v>
      </c>
      <c r="M118" s="826">
        <v>0</v>
      </c>
      <c r="N118" s="837">
        <v>0</v>
      </c>
      <c r="O118" s="824">
        <v>0</v>
      </c>
      <c r="P118" s="837">
        <v>0</v>
      </c>
      <c r="Q118" s="824">
        <v>0</v>
      </c>
      <c r="R118" s="837">
        <v>0</v>
      </c>
      <c r="S118" s="824">
        <v>0</v>
      </c>
      <c r="T118" s="831"/>
      <c r="U118" s="832"/>
      <c r="V118" s="831"/>
      <c r="W118" s="832"/>
      <c r="X118" s="831"/>
      <c r="Y118" s="832"/>
      <c r="Z118" s="836"/>
      <c r="AA118" s="649"/>
    </row>
    <row r="119" spans="1:27">
      <c r="V119"/>
      <c r="W119"/>
    </row>
  </sheetData>
  <mergeCells count="39">
    <mergeCell ref="B83:C83"/>
    <mergeCell ref="D83:E83"/>
    <mergeCell ref="R83:S83"/>
    <mergeCell ref="T83:U83"/>
    <mergeCell ref="B107:C107"/>
    <mergeCell ref="D107:E107"/>
    <mergeCell ref="F107:G107"/>
    <mergeCell ref="H107:I107"/>
    <mergeCell ref="J107:K107"/>
    <mergeCell ref="L107:M107"/>
    <mergeCell ref="N107:O107"/>
    <mergeCell ref="P107:Q107"/>
    <mergeCell ref="R107:S107"/>
    <mergeCell ref="T107:U107"/>
    <mergeCell ref="H83:I83"/>
    <mergeCell ref="J83:K83"/>
    <mergeCell ref="B60:C60"/>
    <mergeCell ref="D60:E60"/>
    <mergeCell ref="F60:G60"/>
    <mergeCell ref="H60:I60"/>
    <mergeCell ref="J60:K60"/>
    <mergeCell ref="F83:G83"/>
    <mergeCell ref="P83:Q83"/>
    <mergeCell ref="V60:W60"/>
    <mergeCell ref="V83:W83"/>
    <mergeCell ref="V107:W107"/>
    <mergeCell ref="L60:M60"/>
    <mergeCell ref="N60:O60"/>
    <mergeCell ref="P60:Q60"/>
    <mergeCell ref="R60:S60"/>
    <mergeCell ref="T60:U60"/>
    <mergeCell ref="L83:M83"/>
    <mergeCell ref="N83:O83"/>
    <mergeCell ref="Z60:AA60"/>
    <mergeCell ref="Z83:AA83"/>
    <mergeCell ref="Z107:AA107"/>
    <mergeCell ref="X60:Y60"/>
    <mergeCell ref="X83:Y83"/>
    <mergeCell ref="X107:Y107"/>
  </mergeCells>
  <conditionalFormatting sqref="A8">
    <cfRule type="cellIs" dxfId="15" priority="1" stopIfTrue="1" operator="equal">
      <formula>0</formula>
    </cfRule>
    <cfRule type="cellIs" dxfId="14" priority="2" stopIfTrue="1" operator="equal">
      <formula>"na"</formula>
    </cfRule>
  </conditionalFormatting>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5"/>
  <sheetViews>
    <sheetView showGridLines="0" zoomScale="85" zoomScaleNormal="85" workbookViewId="0"/>
  </sheetViews>
  <sheetFormatPr defaultRowHeight="12.75"/>
  <cols>
    <col min="1" max="1" width="42.28515625" style="543" customWidth="1"/>
    <col min="2" max="2" width="24.5703125" style="543" customWidth="1"/>
    <col min="3" max="3" width="36.140625" style="543" bestFit="1" customWidth="1"/>
    <col min="4" max="34" width="24.5703125" style="543" customWidth="1"/>
    <col min="35" max="16384" width="9.140625" style="543"/>
  </cols>
  <sheetData>
    <row r="1" spans="1:4" ht="15">
      <c r="A1" s="790"/>
      <c r="B1" s="791"/>
      <c r="C1" s="791"/>
    </row>
    <row r="2" spans="1:4" ht="15">
      <c r="A2" s="790"/>
      <c r="B2" s="791"/>
      <c r="C2" s="791"/>
    </row>
    <row r="3" spans="1:4" ht="15">
      <c r="A3" s="790"/>
      <c r="B3" s="791"/>
      <c r="C3" s="791"/>
    </row>
    <row r="4" spans="1:4" ht="15">
      <c r="A4" s="790"/>
      <c r="B4" s="791"/>
      <c r="C4" s="791"/>
    </row>
    <row r="5" spans="1:4" ht="15">
      <c r="A5" s="790"/>
      <c r="B5" s="791"/>
      <c r="C5" s="791"/>
    </row>
    <row r="6" spans="1:4" ht="15">
      <c r="A6" s="790"/>
      <c r="B6" s="791"/>
      <c r="C6" s="791"/>
    </row>
    <row r="7" spans="1:4" ht="15">
      <c r="A7" s="790"/>
      <c r="B7" s="791"/>
      <c r="C7" s="791"/>
    </row>
    <row r="8" spans="1:4" ht="36">
      <c r="A8" s="13" t="s">
        <v>6203</v>
      </c>
      <c r="B8" s="791"/>
      <c r="C8" s="791"/>
    </row>
    <row r="9" spans="1:4" ht="15">
      <c r="A9" s="790"/>
      <c r="B9" s="791"/>
      <c r="C9" s="791"/>
    </row>
    <row r="10" spans="1:4" ht="31.5">
      <c r="A10" s="3" t="s">
        <v>2289</v>
      </c>
      <c r="B10" s="4" t="s">
        <v>5846</v>
      </c>
      <c r="C10" s="4" t="s">
        <v>6494</v>
      </c>
      <c r="D10" s="238" t="s">
        <v>6914</v>
      </c>
    </row>
    <row r="11" spans="1:4" ht="15">
      <c r="A11" s="128" t="s">
        <v>2285</v>
      </c>
      <c r="B11" s="795">
        <v>10706666.300000001</v>
      </c>
      <c r="C11" s="795">
        <v>22152441.47236364</v>
      </c>
      <c r="D11" s="795">
        <v>12744000</v>
      </c>
    </row>
    <row r="12" spans="1:4" ht="15">
      <c r="A12" s="128" t="s">
        <v>2303</v>
      </c>
      <c r="B12" s="998">
        <v>9733333</v>
      </c>
      <c r="C12" s="998">
        <v>20898529.690909091</v>
      </c>
      <c r="D12" s="998">
        <v>10800000</v>
      </c>
    </row>
    <row r="13" spans="1:4" ht="15">
      <c r="A13" s="128"/>
      <c r="B13" s="791"/>
      <c r="C13" s="791"/>
      <c r="D13" s="791"/>
    </row>
    <row r="14" spans="1:4" ht="15">
      <c r="A14" s="6"/>
      <c r="B14" s="791"/>
      <c r="C14" s="791"/>
      <c r="D14" s="791"/>
    </row>
    <row r="15" spans="1:4" ht="15.75">
      <c r="A15" s="3" t="s">
        <v>53</v>
      </c>
      <c r="B15" s="4" t="s">
        <v>5846</v>
      </c>
      <c r="C15" s="4" t="s">
        <v>6494</v>
      </c>
      <c r="D15" s="238" t="s">
        <v>6914</v>
      </c>
    </row>
    <row r="16" spans="1:4" ht="15">
      <c r="A16" s="239" t="s">
        <v>54</v>
      </c>
      <c r="B16" s="804">
        <v>3536</v>
      </c>
      <c r="C16" s="804">
        <v>2829</v>
      </c>
      <c r="D16" s="804">
        <v>3429</v>
      </c>
    </row>
    <row r="17" spans="1:4" ht="15">
      <c r="A17" s="239" t="s">
        <v>90</v>
      </c>
      <c r="B17" s="804">
        <v>0</v>
      </c>
      <c r="C17" s="804">
        <v>732</v>
      </c>
      <c r="D17" s="804">
        <v>0</v>
      </c>
    </row>
    <row r="18" spans="1:4" ht="15">
      <c r="A18" s="239" t="s">
        <v>1457</v>
      </c>
      <c r="B18" s="804">
        <v>0</v>
      </c>
      <c r="C18" s="804">
        <v>0</v>
      </c>
      <c r="D18" s="804">
        <v>107</v>
      </c>
    </row>
    <row r="19" spans="1:4" ht="15">
      <c r="A19" s="239" t="s">
        <v>91</v>
      </c>
      <c r="B19" s="804">
        <v>3536</v>
      </c>
      <c r="C19" s="804">
        <v>3561</v>
      </c>
      <c r="D19" s="804">
        <v>3536</v>
      </c>
    </row>
    <row r="20" spans="1:4" ht="15">
      <c r="A20" s="6"/>
      <c r="B20" s="791"/>
      <c r="C20" s="791"/>
      <c r="D20" s="791"/>
    </row>
    <row r="21" spans="1:4" ht="15">
      <c r="A21" s="6"/>
      <c r="B21" s="791"/>
      <c r="C21" s="791"/>
      <c r="D21" s="791"/>
    </row>
    <row r="22" spans="1:4" ht="15.75">
      <c r="A22" s="3" t="s">
        <v>2290</v>
      </c>
      <c r="B22" s="4" t="s">
        <v>5846</v>
      </c>
      <c r="C22" s="4" t="s">
        <v>6494</v>
      </c>
      <c r="D22" s="238" t="s">
        <v>6914</v>
      </c>
    </row>
    <row r="23" spans="1:4" ht="15">
      <c r="A23" s="128" t="s">
        <v>2285</v>
      </c>
      <c r="B23" s="791" t="s">
        <v>2908</v>
      </c>
      <c r="C23" s="795">
        <v>638848911.12</v>
      </c>
      <c r="D23" s="791" t="s">
        <v>2908</v>
      </c>
    </row>
    <row r="24" spans="1:4" ht="15">
      <c r="A24" s="128" t="s">
        <v>2303</v>
      </c>
      <c r="B24" s="791" t="s">
        <v>2908</v>
      </c>
      <c r="C24" s="998">
        <v>602687652</v>
      </c>
      <c r="D24" s="791" t="s">
        <v>2908</v>
      </c>
    </row>
    <row r="25" spans="1:4" ht="15">
      <c r="A25" s="6"/>
      <c r="B25" s="791"/>
      <c r="C25" s="791"/>
      <c r="D25" s="791"/>
    </row>
    <row r="26" spans="1:4" ht="15.75">
      <c r="A26" s="3" t="s">
        <v>59</v>
      </c>
      <c r="B26" s="4" t="s">
        <v>5846</v>
      </c>
      <c r="C26" s="4" t="s">
        <v>6494</v>
      </c>
      <c r="D26" s="238" t="s">
        <v>6914</v>
      </c>
    </row>
    <row r="27" spans="1:4" ht="15">
      <c r="A27" s="6"/>
      <c r="B27" s="791" t="s">
        <v>2908</v>
      </c>
      <c r="C27" s="804">
        <v>100447942</v>
      </c>
      <c r="D27" s="804">
        <v>48390526</v>
      </c>
    </row>
    <row r="28" spans="1:4" ht="15">
      <c r="A28" s="6"/>
      <c r="B28" s="791"/>
      <c r="C28" s="791"/>
      <c r="D28" s="791"/>
    </row>
    <row r="29" spans="1:4" ht="15">
      <c r="A29" s="6"/>
      <c r="B29" s="791"/>
      <c r="C29" s="791"/>
      <c r="D29" s="791"/>
    </row>
    <row r="30" spans="1:4" ht="15.75">
      <c r="A30" s="3" t="s">
        <v>60</v>
      </c>
      <c r="B30" s="4" t="s">
        <v>5846</v>
      </c>
      <c r="C30" s="4" t="s">
        <v>6494</v>
      </c>
      <c r="D30" s="238" t="s">
        <v>6914</v>
      </c>
    </row>
    <row r="31" spans="1:4" ht="15.75">
      <c r="A31" s="7" t="s">
        <v>2284</v>
      </c>
      <c r="B31" s="137">
        <v>0</v>
      </c>
      <c r="C31" s="150">
        <v>44300000</v>
      </c>
      <c r="D31" s="137">
        <v>0</v>
      </c>
    </row>
    <row r="32" spans="1:4" ht="15">
      <c r="A32" s="128" t="s">
        <v>61</v>
      </c>
      <c r="B32" s="791" t="s">
        <v>2908</v>
      </c>
      <c r="C32" s="806">
        <v>0.43469999999999998</v>
      </c>
      <c r="D32" s="791" t="s">
        <v>2908</v>
      </c>
    </row>
    <row r="33" spans="1:4" ht="15">
      <c r="A33" s="128" t="s">
        <v>62</v>
      </c>
      <c r="B33" s="791" t="s">
        <v>2908</v>
      </c>
      <c r="C33" s="806">
        <v>0.56530000000000002</v>
      </c>
      <c r="D33" s="791" t="s">
        <v>2908</v>
      </c>
    </row>
    <row r="34" spans="1:4" ht="15">
      <c r="A34" s="128" t="s">
        <v>92</v>
      </c>
      <c r="B34" s="791" t="s">
        <v>2908</v>
      </c>
      <c r="C34" s="806">
        <v>0.03</v>
      </c>
      <c r="D34" s="791" t="s">
        <v>2908</v>
      </c>
    </row>
    <row r="35" spans="1:4" ht="15">
      <c r="A35" s="128" t="s">
        <v>1745</v>
      </c>
      <c r="B35" s="791" t="s">
        <v>2908</v>
      </c>
      <c r="C35" s="806">
        <v>8.8200000000000001E-2</v>
      </c>
      <c r="D35" s="791" t="s">
        <v>2908</v>
      </c>
    </row>
    <row r="36" spans="1:4" ht="15">
      <c r="A36" s="128" t="s">
        <v>1746</v>
      </c>
      <c r="B36" s="791" t="s">
        <v>2908</v>
      </c>
      <c r="C36" s="806">
        <v>0.30509999999999998</v>
      </c>
      <c r="D36" s="791" t="s">
        <v>2908</v>
      </c>
    </row>
    <row r="37" spans="1:4" ht="15">
      <c r="A37" s="128" t="s">
        <v>64</v>
      </c>
      <c r="B37" s="791" t="s">
        <v>2908</v>
      </c>
      <c r="C37" s="806">
        <v>0.18659999999999999</v>
      </c>
      <c r="D37" s="791" t="s">
        <v>2908</v>
      </c>
    </row>
    <row r="38" spans="1:4" ht="15">
      <c r="A38" s="128" t="s">
        <v>703</v>
      </c>
      <c r="B38" s="791" t="s">
        <v>2908</v>
      </c>
      <c r="C38" s="806">
        <v>0.3891</v>
      </c>
      <c r="D38" s="791" t="s">
        <v>2908</v>
      </c>
    </row>
    <row r="39" spans="1:4" ht="15">
      <c r="A39" s="6"/>
      <c r="B39" s="791"/>
      <c r="C39" s="791"/>
      <c r="D39" s="791"/>
    </row>
    <row r="40" spans="1:4" ht="31.5">
      <c r="A40" s="3" t="s">
        <v>67</v>
      </c>
      <c r="B40" s="4" t="s">
        <v>5846</v>
      </c>
      <c r="C40" s="4" t="s">
        <v>6494</v>
      </c>
      <c r="D40" s="238" t="s">
        <v>6914</v>
      </c>
    </row>
    <row r="41" spans="1:4" ht="15">
      <c r="A41" s="6"/>
      <c r="B41" s="791" t="s">
        <v>2908</v>
      </c>
      <c r="C41" s="791" t="s">
        <v>121</v>
      </c>
      <c r="D41" s="791" t="s">
        <v>2908</v>
      </c>
    </row>
    <row r="42" spans="1:4" ht="15">
      <c r="A42" s="6"/>
      <c r="B42" s="791"/>
      <c r="C42" s="791"/>
      <c r="D42" s="791"/>
    </row>
    <row r="43" spans="1:4" ht="15">
      <c r="A43" s="6"/>
      <c r="B43" s="791"/>
      <c r="C43" s="791"/>
      <c r="D43" s="791"/>
    </row>
    <row r="44" spans="1:4" ht="15.75">
      <c r="A44" s="3" t="s">
        <v>94</v>
      </c>
      <c r="B44" s="4" t="s">
        <v>5846</v>
      </c>
      <c r="C44" s="4" t="s">
        <v>6494</v>
      </c>
      <c r="D44" s="238" t="s">
        <v>6914</v>
      </c>
    </row>
    <row r="45" spans="1:4" ht="30">
      <c r="A45" s="128" t="s">
        <v>66</v>
      </c>
      <c r="B45" s="791" t="s">
        <v>2908</v>
      </c>
      <c r="C45" s="791" t="s">
        <v>1186</v>
      </c>
      <c r="D45" s="809">
        <v>3.0000000000000001E-3</v>
      </c>
    </row>
    <row r="46" spans="1:4" ht="15">
      <c r="A46" s="810"/>
      <c r="B46" s="791"/>
      <c r="C46" s="791"/>
    </row>
    <row r="47" spans="1:4" ht="15">
      <c r="A47" s="790"/>
      <c r="B47" s="791"/>
      <c r="C47" s="791"/>
    </row>
    <row r="48" spans="1:4" ht="15">
      <c r="A48" s="790"/>
      <c r="B48" s="791"/>
      <c r="C48" s="791"/>
    </row>
    <row r="49" spans="1:7" ht="31.5">
      <c r="A49" s="3" t="s">
        <v>2288</v>
      </c>
      <c r="B49" s="4" t="s">
        <v>5846</v>
      </c>
      <c r="C49" s="3" t="s">
        <v>2288</v>
      </c>
      <c r="D49" s="3" t="s">
        <v>6510</v>
      </c>
      <c r="E49" s="3" t="s">
        <v>6508</v>
      </c>
      <c r="F49" s="238" t="s">
        <v>7052</v>
      </c>
      <c r="G49" s="238" t="s">
        <v>6919</v>
      </c>
    </row>
    <row r="50" spans="1:7" ht="15.75">
      <c r="A50" s="128" t="s">
        <v>46</v>
      </c>
      <c r="B50" s="297" t="s">
        <v>1186</v>
      </c>
      <c r="C50" s="379" t="s">
        <v>6496</v>
      </c>
      <c r="D50" s="998">
        <v>800000</v>
      </c>
      <c r="E50" s="795">
        <v>848000</v>
      </c>
      <c r="F50" s="998">
        <v>0</v>
      </c>
      <c r="G50" s="795">
        <v>0</v>
      </c>
    </row>
    <row r="51" spans="1:7" ht="15.75">
      <c r="A51" s="128" t="s">
        <v>47</v>
      </c>
      <c r="B51" s="815"/>
      <c r="C51" s="379" t="s">
        <v>6497</v>
      </c>
      <c r="D51" s="998">
        <v>900000</v>
      </c>
      <c r="E51" s="795">
        <v>954000</v>
      </c>
      <c r="F51" s="998">
        <v>0</v>
      </c>
      <c r="G51" s="795">
        <v>0</v>
      </c>
    </row>
    <row r="52" spans="1:7" ht="15.75">
      <c r="A52" s="128" t="s">
        <v>48</v>
      </c>
      <c r="B52" s="815"/>
      <c r="C52" s="380" t="s">
        <v>6498</v>
      </c>
      <c r="D52" s="998">
        <v>0</v>
      </c>
      <c r="E52" s="795">
        <v>0</v>
      </c>
      <c r="F52" s="998">
        <v>0</v>
      </c>
      <c r="G52" s="795">
        <v>0</v>
      </c>
    </row>
    <row r="53" spans="1:7" ht="15.75">
      <c r="A53" s="128" t="s">
        <v>50</v>
      </c>
      <c r="B53" s="815"/>
      <c r="C53" s="379" t="s">
        <v>6499</v>
      </c>
      <c r="D53" s="998">
        <v>0</v>
      </c>
      <c r="E53" s="795">
        <v>0</v>
      </c>
      <c r="F53" s="998">
        <v>0</v>
      </c>
      <c r="G53" s="795">
        <v>0</v>
      </c>
    </row>
    <row r="54" spans="1:7" ht="15.75">
      <c r="A54" s="128" t="s">
        <v>51</v>
      </c>
      <c r="B54" s="815"/>
      <c r="C54" s="379" t="s">
        <v>6500</v>
      </c>
      <c r="D54" s="998">
        <v>0</v>
      </c>
      <c r="E54" s="795">
        <v>0</v>
      </c>
      <c r="F54" s="998">
        <v>0</v>
      </c>
      <c r="G54" s="795">
        <v>0</v>
      </c>
    </row>
    <row r="55" spans="1:7" ht="15.75">
      <c r="A55" s="128" t="s">
        <v>5210</v>
      </c>
      <c r="B55" s="815"/>
      <c r="C55" s="379" t="s">
        <v>6501</v>
      </c>
      <c r="D55" s="998">
        <v>0</v>
      </c>
      <c r="E55" s="795">
        <v>0</v>
      </c>
      <c r="F55" s="998">
        <v>0</v>
      </c>
      <c r="G55" s="795">
        <v>0</v>
      </c>
    </row>
    <row r="56" spans="1:7" ht="15">
      <c r="A56" s="128" t="s">
        <v>5211</v>
      </c>
      <c r="B56" s="815"/>
      <c r="C56" s="999"/>
      <c r="D56" s="999"/>
      <c r="E56" s="600"/>
      <c r="F56" s="999"/>
      <c r="G56" s="600"/>
    </row>
    <row r="57" spans="1:7" ht="15">
      <c r="A57" s="128" t="s">
        <v>49</v>
      </c>
      <c r="B57" s="815"/>
      <c r="C57" s="999"/>
      <c r="D57" s="999"/>
      <c r="E57" s="600"/>
      <c r="F57" s="999"/>
      <c r="G57" s="600"/>
    </row>
    <row r="58" spans="1:7" ht="15.75">
      <c r="A58" s="128" t="s">
        <v>479</v>
      </c>
      <c r="B58" s="815"/>
      <c r="C58" s="379" t="s">
        <v>479</v>
      </c>
      <c r="D58" s="999">
        <v>1700000</v>
      </c>
      <c r="E58" s="272">
        <v>1802000</v>
      </c>
      <c r="F58" s="999"/>
      <c r="G58" s="272"/>
    </row>
    <row r="59" spans="1:7" ht="15">
      <c r="A59" s="810"/>
      <c r="B59" s="791"/>
      <c r="C59" s="791"/>
    </row>
    <row r="60" spans="1:7" ht="15.75">
      <c r="A60" s="3"/>
      <c r="B60" s="1469" t="s">
        <v>5846</v>
      </c>
      <c r="C60" s="1469"/>
      <c r="D60" s="1469" t="s">
        <v>6494</v>
      </c>
      <c r="E60" s="1469"/>
      <c r="F60" s="1493" t="s">
        <v>6914</v>
      </c>
      <c r="G60" s="1493"/>
    </row>
    <row r="61" spans="1:7" ht="15.75">
      <c r="A61" s="3" t="s">
        <v>2326</v>
      </c>
      <c r="B61" s="775" t="s">
        <v>95</v>
      </c>
      <c r="C61" s="775" t="s">
        <v>96</v>
      </c>
      <c r="D61" s="775" t="s">
        <v>95</v>
      </c>
      <c r="E61" s="775" t="s">
        <v>96</v>
      </c>
      <c r="F61" s="778" t="s">
        <v>95</v>
      </c>
      <c r="G61" s="778" t="s">
        <v>96</v>
      </c>
    </row>
    <row r="62" spans="1:7" ht="15">
      <c r="A62" s="6" t="s">
        <v>2922</v>
      </c>
      <c r="B62" s="825" t="s">
        <v>6204</v>
      </c>
      <c r="C62" s="790" t="s">
        <v>618</v>
      </c>
      <c r="D62" s="825" t="s">
        <v>2508</v>
      </c>
      <c r="E62" s="790" t="s">
        <v>6511</v>
      </c>
      <c r="F62" s="825" t="s">
        <v>1048</v>
      </c>
      <c r="G62" s="825" t="s">
        <v>1380</v>
      </c>
    </row>
    <row r="63" spans="1:7" ht="15">
      <c r="A63" s="6" t="s">
        <v>2923</v>
      </c>
      <c r="B63" s="825" t="s">
        <v>6205</v>
      </c>
      <c r="C63" s="790" t="s">
        <v>1380</v>
      </c>
      <c r="D63" s="298" t="s">
        <v>581</v>
      </c>
      <c r="E63" s="790" t="s">
        <v>1938</v>
      </c>
      <c r="F63" s="825" t="s">
        <v>7147</v>
      </c>
      <c r="G63" s="825" t="s">
        <v>525</v>
      </c>
    </row>
    <row r="64" spans="1:7" ht="15">
      <c r="A64" s="6" t="s">
        <v>2924</v>
      </c>
      <c r="B64" s="825" t="s">
        <v>1048</v>
      </c>
      <c r="C64" s="790" t="s">
        <v>1380</v>
      </c>
      <c r="D64" s="825" t="s">
        <v>6340</v>
      </c>
      <c r="E64" s="790" t="s">
        <v>249</v>
      </c>
      <c r="F64" s="825" t="s">
        <v>6477</v>
      </c>
      <c r="G64" s="825" t="s">
        <v>387</v>
      </c>
    </row>
    <row r="65" spans="1:7" ht="15">
      <c r="A65" s="6" t="s">
        <v>2925</v>
      </c>
      <c r="B65" s="825" t="s">
        <v>6206</v>
      </c>
      <c r="C65" s="790" t="s">
        <v>6207</v>
      </c>
      <c r="D65" s="825" t="s">
        <v>228</v>
      </c>
      <c r="E65" s="790" t="s">
        <v>147</v>
      </c>
      <c r="F65" s="825" t="s">
        <v>6206</v>
      </c>
      <c r="G65" s="825" t="s">
        <v>249</v>
      </c>
    </row>
    <row r="66" spans="1:7" ht="15">
      <c r="A66" s="6" t="s">
        <v>2926</v>
      </c>
      <c r="B66" s="825" t="s">
        <v>6208</v>
      </c>
      <c r="C66" s="790" t="s">
        <v>6209</v>
      </c>
      <c r="D66" s="825" t="s">
        <v>1961</v>
      </c>
      <c r="E66" s="790" t="s">
        <v>2021</v>
      </c>
      <c r="F66" s="825" t="s">
        <v>7148</v>
      </c>
      <c r="G66" s="825" t="s">
        <v>7149</v>
      </c>
    </row>
    <row r="67" spans="1:7" ht="15">
      <c r="A67" s="6" t="s">
        <v>2927</v>
      </c>
      <c r="B67" s="825" t="s">
        <v>6210</v>
      </c>
      <c r="C67" s="790" t="s">
        <v>6211</v>
      </c>
      <c r="D67" s="825" t="s">
        <v>6512</v>
      </c>
      <c r="E67" s="790" t="s">
        <v>2021</v>
      </c>
      <c r="F67" s="825" t="s">
        <v>7150</v>
      </c>
      <c r="G67" s="825" t="s">
        <v>7149</v>
      </c>
    </row>
    <row r="68" spans="1:7" ht="15">
      <c r="A68" s="6" t="s">
        <v>2928</v>
      </c>
      <c r="B68" s="825" t="s">
        <v>6212</v>
      </c>
      <c r="C68" s="790" t="s">
        <v>1380</v>
      </c>
      <c r="D68" s="825" t="s">
        <v>6343</v>
      </c>
      <c r="E68" s="790" t="s">
        <v>316</v>
      </c>
      <c r="F68" s="825" t="s">
        <v>7151</v>
      </c>
      <c r="G68" s="825" t="s">
        <v>7149</v>
      </c>
    </row>
    <row r="69" spans="1:7" ht="15">
      <c r="A69" s="6" t="s">
        <v>2929</v>
      </c>
      <c r="B69" s="825" t="s">
        <v>6213</v>
      </c>
      <c r="C69" s="790" t="s">
        <v>399</v>
      </c>
      <c r="D69" s="825" t="s">
        <v>6204</v>
      </c>
      <c r="E69" s="790" t="s">
        <v>618</v>
      </c>
      <c r="F69" s="825" t="s">
        <v>7152</v>
      </c>
      <c r="G69" s="825" t="s">
        <v>7149</v>
      </c>
    </row>
    <row r="70" spans="1:7" ht="15">
      <c r="A70" s="6" t="s">
        <v>2930</v>
      </c>
      <c r="B70" s="825" t="s">
        <v>6214</v>
      </c>
      <c r="C70" s="790" t="s">
        <v>316</v>
      </c>
      <c r="D70" s="825" t="s">
        <v>3094</v>
      </c>
      <c r="E70" s="790" t="s">
        <v>6513</v>
      </c>
      <c r="F70" s="825" t="s">
        <v>7153</v>
      </c>
      <c r="G70" s="825" t="s">
        <v>618</v>
      </c>
    </row>
    <row r="71" spans="1:7" ht="15">
      <c r="A71" s="6" t="s">
        <v>2931</v>
      </c>
      <c r="B71" s="825" t="s">
        <v>6215</v>
      </c>
      <c r="C71" s="790" t="s">
        <v>6216</v>
      </c>
      <c r="D71" s="825" t="s">
        <v>6219</v>
      </c>
      <c r="E71" s="790" t="s">
        <v>554</v>
      </c>
      <c r="F71" s="825" t="s">
        <v>3094</v>
      </c>
      <c r="G71" s="825" t="s">
        <v>7154</v>
      </c>
    </row>
    <row r="72" spans="1:7" ht="15">
      <c r="A72" s="810"/>
      <c r="B72" s="791"/>
      <c r="C72" s="791"/>
      <c r="D72" s="791"/>
      <c r="E72" s="791"/>
      <c r="F72" s="791"/>
      <c r="G72" s="791"/>
    </row>
    <row r="73" spans="1:7" ht="15.75">
      <c r="A73" s="3"/>
      <c r="B73" s="1469" t="s">
        <v>5846</v>
      </c>
      <c r="C73" s="1469"/>
      <c r="D73" s="1469" t="s">
        <v>6494</v>
      </c>
      <c r="E73" s="1469"/>
      <c r="F73" s="1493" t="s">
        <v>6914</v>
      </c>
      <c r="G73" s="1493"/>
    </row>
    <row r="74" spans="1:7" ht="15.75">
      <c r="A74" s="3" t="s">
        <v>68</v>
      </c>
      <c r="B74" s="775" t="s">
        <v>95</v>
      </c>
      <c r="C74" s="775" t="s">
        <v>96</v>
      </c>
      <c r="D74" s="775" t="s">
        <v>95</v>
      </c>
      <c r="E74" s="775" t="s">
        <v>96</v>
      </c>
      <c r="F74" s="778" t="s">
        <v>95</v>
      </c>
      <c r="G74" s="778" t="s">
        <v>96</v>
      </c>
    </row>
    <row r="75" spans="1:7" ht="15">
      <c r="A75" s="6" t="s">
        <v>2922</v>
      </c>
      <c r="B75" s="825" t="s">
        <v>217</v>
      </c>
      <c r="C75" s="790" t="s">
        <v>1380</v>
      </c>
      <c r="D75" s="825" t="s">
        <v>6204</v>
      </c>
      <c r="E75" s="790" t="s">
        <v>618</v>
      </c>
      <c r="F75" s="825" t="s">
        <v>1401</v>
      </c>
      <c r="G75" s="825" t="s">
        <v>1380</v>
      </c>
    </row>
    <row r="76" spans="1:7" ht="15">
      <c r="A76" s="6" t="s">
        <v>2923</v>
      </c>
      <c r="B76" s="825" t="s">
        <v>6204</v>
      </c>
      <c r="C76" s="790" t="s">
        <v>618</v>
      </c>
      <c r="D76" s="825" t="s">
        <v>2420</v>
      </c>
      <c r="E76" s="790" t="s">
        <v>147</v>
      </c>
      <c r="F76" s="825" t="s">
        <v>172</v>
      </c>
      <c r="G76" s="825" t="s">
        <v>387</v>
      </c>
    </row>
    <row r="77" spans="1:7" ht="30">
      <c r="A77" s="6" t="s">
        <v>2924</v>
      </c>
      <c r="B77" s="825" t="s">
        <v>1059</v>
      </c>
      <c r="C77" s="790" t="s">
        <v>1380</v>
      </c>
      <c r="D77" s="825" t="s">
        <v>1048</v>
      </c>
      <c r="E77" s="790" t="s">
        <v>147</v>
      </c>
      <c r="F77" s="825" t="s">
        <v>7155</v>
      </c>
      <c r="G77" s="825" t="s">
        <v>618</v>
      </c>
    </row>
    <row r="78" spans="1:7" ht="15">
      <c r="A78" s="6" t="s">
        <v>2925</v>
      </c>
      <c r="B78" s="825" t="s">
        <v>5361</v>
      </c>
      <c r="C78" s="790" t="s">
        <v>683</v>
      </c>
      <c r="D78" s="825" t="s">
        <v>1401</v>
      </c>
      <c r="E78" s="790" t="s">
        <v>147</v>
      </c>
      <c r="F78" s="825" t="s">
        <v>873</v>
      </c>
      <c r="G78" s="825" t="s">
        <v>387</v>
      </c>
    </row>
    <row r="79" spans="1:7" ht="15">
      <c r="A79" s="6" t="s">
        <v>2926</v>
      </c>
      <c r="B79" s="825" t="s">
        <v>3101</v>
      </c>
      <c r="C79" s="790" t="s">
        <v>6217</v>
      </c>
      <c r="D79" s="825" t="s">
        <v>6514</v>
      </c>
      <c r="E79" s="790" t="s">
        <v>6207</v>
      </c>
      <c r="F79" s="825" t="s">
        <v>1048</v>
      </c>
      <c r="G79" s="825" t="s">
        <v>1380</v>
      </c>
    </row>
    <row r="80" spans="1:7" ht="15">
      <c r="A80" s="6" t="s">
        <v>2927</v>
      </c>
      <c r="B80" s="825" t="s">
        <v>6218</v>
      </c>
      <c r="C80" s="790" t="s">
        <v>399</v>
      </c>
      <c r="D80" s="825" t="s">
        <v>6515</v>
      </c>
      <c r="E80" s="790" t="s">
        <v>147</v>
      </c>
      <c r="F80" s="825" t="s">
        <v>7156</v>
      </c>
      <c r="G80" s="825" t="s">
        <v>318</v>
      </c>
    </row>
    <row r="81" spans="1:7" ht="15">
      <c r="A81" s="6" t="s">
        <v>2928</v>
      </c>
      <c r="B81" s="825" t="s">
        <v>228</v>
      </c>
      <c r="C81" s="790" t="s">
        <v>1380</v>
      </c>
      <c r="D81" s="825" t="s">
        <v>873</v>
      </c>
      <c r="E81" s="790" t="s">
        <v>6220</v>
      </c>
      <c r="F81" s="825" t="s">
        <v>7157</v>
      </c>
      <c r="G81" s="825" t="s">
        <v>318</v>
      </c>
    </row>
    <row r="82" spans="1:7" ht="15">
      <c r="A82" s="6" t="s">
        <v>2929</v>
      </c>
      <c r="B82" s="825" t="s">
        <v>6219</v>
      </c>
      <c r="C82" s="790" t="s">
        <v>6209</v>
      </c>
      <c r="D82" s="825" t="s">
        <v>172</v>
      </c>
      <c r="E82" s="790" t="s">
        <v>6516</v>
      </c>
      <c r="F82" s="825" t="s">
        <v>7158</v>
      </c>
      <c r="G82" s="825" t="s">
        <v>469</v>
      </c>
    </row>
    <row r="83" spans="1:7" ht="15">
      <c r="A83" s="6" t="s">
        <v>2930</v>
      </c>
      <c r="B83" s="825" t="s">
        <v>122</v>
      </c>
      <c r="C83" s="790" t="s">
        <v>1380</v>
      </c>
      <c r="D83" s="825" t="s">
        <v>4973</v>
      </c>
      <c r="E83" s="790" t="s">
        <v>6220</v>
      </c>
      <c r="F83" s="825" t="s">
        <v>7159</v>
      </c>
      <c r="G83" s="825" t="s">
        <v>525</v>
      </c>
    </row>
    <row r="84" spans="1:7" ht="15">
      <c r="A84" s="6" t="s">
        <v>2931</v>
      </c>
      <c r="B84" s="825" t="s">
        <v>312</v>
      </c>
      <c r="C84" s="790" t="s">
        <v>6220</v>
      </c>
      <c r="D84" s="825" t="s">
        <v>6517</v>
      </c>
      <c r="E84" s="790" t="s">
        <v>550</v>
      </c>
      <c r="F84" s="825" t="s">
        <v>942</v>
      </c>
      <c r="G84" s="825" t="s">
        <v>387</v>
      </c>
    </row>
    <row r="85" spans="1:7" ht="15">
      <c r="A85" s="6"/>
      <c r="B85" s="825"/>
      <c r="C85" s="790"/>
      <c r="D85" s="825"/>
      <c r="E85" s="790"/>
      <c r="F85" s="825"/>
      <c r="G85" s="825"/>
    </row>
    <row r="86" spans="1:7" ht="15">
      <c r="A86" s="810"/>
      <c r="B86" s="791"/>
      <c r="C86" s="791"/>
      <c r="D86" s="791"/>
      <c r="E86" s="791"/>
      <c r="F86" s="791"/>
      <c r="G86" s="791"/>
    </row>
    <row r="87" spans="1:7" ht="15.75">
      <c r="A87" s="3"/>
      <c r="B87" s="1469" t="s">
        <v>5846</v>
      </c>
      <c r="C87" s="1469"/>
      <c r="D87" s="1469" t="s">
        <v>6494</v>
      </c>
      <c r="E87" s="1469"/>
      <c r="F87" s="1493" t="s">
        <v>6914</v>
      </c>
      <c r="G87" s="1493"/>
    </row>
    <row r="88" spans="1:7" ht="15.75">
      <c r="A88" s="3" t="s">
        <v>97</v>
      </c>
      <c r="B88" s="775" t="s">
        <v>95</v>
      </c>
      <c r="C88" s="775" t="s">
        <v>96</v>
      </c>
      <c r="D88" s="775" t="s">
        <v>95</v>
      </c>
      <c r="E88" s="775" t="s">
        <v>96</v>
      </c>
      <c r="F88" s="778" t="s">
        <v>95</v>
      </c>
      <c r="G88" s="778" t="s">
        <v>96</v>
      </c>
    </row>
    <row r="89" spans="1:7" ht="15">
      <c r="A89" s="6" t="s">
        <v>2922</v>
      </c>
      <c r="B89" s="298" t="s">
        <v>6221</v>
      </c>
      <c r="C89" s="790"/>
      <c r="D89" s="298"/>
      <c r="E89" s="790"/>
      <c r="F89" s="298"/>
      <c r="G89" s="790"/>
    </row>
    <row r="90" spans="1:7" ht="15">
      <c r="A90" s="6" t="s">
        <v>2923</v>
      </c>
      <c r="B90" s="825"/>
      <c r="C90" s="790"/>
      <c r="D90" s="825"/>
      <c r="E90" s="790"/>
      <c r="F90" s="825"/>
      <c r="G90" s="790"/>
    </row>
    <row r="91" spans="1:7" ht="15">
      <c r="A91" s="6" t="s">
        <v>2924</v>
      </c>
      <c r="B91" s="825"/>
      <c r="C91" s="823"/>
      <c r="D91" s="825"/>
      <c r="E91" s="823"/>
      <c r="F91" s="825"/>
      <c r="G91" s="823"/>
    </row>
    <row r="92" spans="1:7" ht="15">
      <c r="A92" s="6" t="s">
        <v>2925</v>
      </c>
      <c r="B92" s="825"/>
      <c r="C92" s="823"/>
      <c r="D92" s="825"/>
      <c r="E92" s="823"/>
      <c r="F92" s="825"/>
      <c r="G92" s="823"/>
    </row>
    <row r="93" spans="1:7" ht="15">
      <c r="A93" s="6" t="s">
        <v>2926</v>
      </c>
      <c r="B93" s="825"/>
      <c r="C93" s="823"/>
      <c r="D93" s="825"/>
      <c r="E93" s="823"/>
      <c r="F93" s="825"/>
      <c r="G93" s="823"/>
    </row>
    <row r="94" spans="1:7" ht="15">
      <c r="A94" s="6" t="s">
        <v>2927</v>
      </c>
      <c r="B94" s="825"/>
      <c r="C94" s="823"/>
      <c r="D94" s="825"/>
      <c r="E94" s="823"/>
      <c r="F94" s="825"/>
      <c r="G94" s="823"/>
    </row>
    <row r="95" spans="1:7" ht="15">
      <c r="A95" s="6" t="s">
        <v>2928</v>
      </c>
      <c r="B95" s="825"/>
      <c r="C95" s="823"/>
      <c r="D95" s="825"/>
      <c r="E95" s="823"/>
      <c r="F95" s="825"/>
      <c r="G95" s="823"/>
    </row>
    <row r="96" spans="1:7" ht="15">
      <c r="A96" s="6" t="s">
        <v>2929</v>
      </c>
      <c r="B96" s="825"/>
      <c r="C96" s="823"/>
      <c r="D96" s="825"/>
      <c r="E96" s="823"/>
      <c r="F96" s="825"/>
      <c r="G96" s="823"/>
    </row>
    <row r="97" spans="1:7" ht="15">
      <c r="A97" s="6" t="s">
        <v>2930</v>
      </c>
      <c r="B97" s="825"/>
      <c r="C97" s="823"/>
      <c r="D97" s="825"/>
      <c r="E97" s="823"/>
      <c r="F97" s="825"/>
      <c r="G97" s="823"/>
    </row>
    <row r="98" spans="1:7" ht="15.75" customHeight="1">
      <c r="A98" s="6" t="s">
        <v>2931</v>
      </c>
      <c r="B98" s="825"/>
      <c r="C98" s="823"/>
      <c r="D98" s="825"/>
      <c r="E98" s="823"/>
      <c r="F98" s="825"/>
      <c r="G98" s="823"/>
    </row>
    <row r="99" spans="1:7">
      <c r="B99" s="600"/>
      <c r="C99" s="600"/>
      <c r="D99" s="600"/>
      <c r="E99" s="600"/>
    </row>
    <row r="100" spans="1:7">
      <c r="B100" s="600"/>
      <c r="C100" s="600"/>
      <c r="D100" s="600"/>
      <c r="E100" s="600"/>
    </row>
    <row r="101" spans="1:7">
      <c r="B101" s="600"/>
      <c r="C101" s="600"/>
      <c r="D101" s="600"/>
      <c r="E101" s="600"/>
    </row>
    <row r="102" spans="1:7">
      <c r="B102" s="600"/>
      <c r="C102" s="600"/>
      <c r="D102" s="600"/>
      <c r="E102" s="600"/>
    </row>
    <row r="103" spans="1:7">
      <c r="B103" s="600"/>
      <c r="C103" s="600"/>
      <c r="D103" s="600"/>
      <c r="E103" s="600"/>
    </row>
    <row r="104" spans="1:7">
      <c r="B104" s="600"/>
      <c r="C104" s="600"/>
      <c r="D104" s="600"/>
      <c r="E104" s="600"/>
    </row>
    <row r="105" spans="1:7">
      <c r="B105" s="600"/>
      <c r="C105" s="600"/>
      <c r="D105" s="600"/>
      <c r="E105" s="600"/>
    </row>
    <row r="106" spans="1:7">
      <c r="B106" s="600"/>
      <c r="C106" s="600"/>
      <c r="D106" s="600"/>
      <c r="E106" s="600"/>
    </row>
    <row r="107" spans="1:7">
      <c r="B107" s="600"/>
      <c r="C107" s="600"/>
      <c r="D107" s="600"/>
      <c r="E107" s="600"/>
    </row>
    <row r="108" spans="1:7">
      <c r="B108" s="600"/>
      <c r="C108" s="600"/>
      <c r="D108" s="600"/>
      <c r="E108" s="600"/>
    </row>
    <row r="109" spans="1:7">
      <c r="B109" s="600"/>
      <c r="C109" s="600"/>
      <c r="D109" s="600"/>
      <c r="E109" s="600"/>
    </row>
    <row r="110" spans="1:7">
      <c r="B110" s="600"/>
      <c r="C110" s="600"/>
      <c r="D110" s="600"/>
      <c r="E110" s="600"/>
    </row>
    <row r="111" spans="1:7">
      <c r="B111" s="600"/>
      <c r="C111" s="600"/>
      <c r="D111" s="600"/>
      <c r="E111" s="600"/>
    </row>
    <row r="112" spans="1:7">
      <c r="B112" s="600"/>
      <c r="C112" s="600"/>
      <c r="D112" s="600"/>
      <c r="E112" s="600"/>
    </row>
    <row r="113" spans="2:3">
      <c r="B113" s="600"/>
      <c r="C113" s="600"/>
    </row>
    <row r="114" spans="2:3">
      <c r="B114" s="600"/>
      <c r="C114" s="600"/>
    </row>
    <row r="115" spans="2:3">
      <c r="B115" s="600"/>
      <c r="C115" s="600"/>
    </row>
  </sheetData>
  <mergeCells count="9">
    <mergeCell ref="F60:G60"/>
    <mergeCell ref="F73:G73"/>
    <mergeCell ref="F87:G87"/>
    <mergeCell ref="B60:C60"/>
    <mergeCell ref="B73:C73"/>
    <mergeCell ref="B87:C87"/>
    <mergeCell ref="D60:E60"/>
    <mergeCell ref="D73:E73"/>
    <mergeCell ref="D87:E87"/>
  </mergeCells>
  <conditionalFormatting sqref="A8">
    <cfRule type="cellIs" dxfId="13" priority="1" stopIfTrue="1" operator="equal">
      <formula>0</formula>
    </cfRule>
    <cfRule type="cellIs" dxfId="12" priority="2" stopIfTrue="1" operator="equal">
      <formula>"na"</formula>
    </cfRule>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9"/>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RowHeight="12.75"/>
  <cols>
    <col min="1" max="1" width="42" style="543" customWidth="1"/>
    <col min="2" max="21" width="20.7109375" style="543" customWidth="1"/>
    <col min="22" max="22" width="23.85546875" style="543" bestFit="1" customWidth="1"/>
    <col min="23" max="23" width="35.140625" style="543" bestFit="1" customWidth="1"/>
    <col min="24" max="25" width="28" style="543" customWidth="1"/>
    <col min="26" max="27" width="21.7109375" style="543" customWidth="1"/>
    <col min="28" max="65" width="20.7109375" style="543" customWidth="1"/>
    <col min="66" max="16384" width="9.140625" style="543"/>
  </cols>
  <sheetData>
    <row r="1" spans="1:21" ht="15">
      <c r="A1" s="810"/>
      <c r="B1" s="801"/>
      <c r="C1" s="793"/>
      <c r="D1" s="793"/>
      <c r="E1" s="801"/>
      <c r="F1" s="801"/>
      <c r="G1" s="801"/>
      <c r="H1" s="801"/>
      <c r="I1" s="801"/>
      <c r="J1" s="801"/>
      <c r="K1" s="801"/>
      <c r="L1" s="801"/>
      <c r="M1" s="801"/>
      <c r="N1" s="801"/>
      <c r="O1" s="801"/>
      <c r="P1" s="801"/>
      <c r="Q1" s="801"/>
      <c r="R1" s="801"/>
      <c r="S1" s="801"/>
      <c r="T1" s="801"/>
      <c r="U1" s="801"/>
    </row>
    <row r="2" spans="1:21" ht="15">
      <c r="A2" s="810"/>
      <c r="B2" s="801"/>
      <c r="C2" s="801"/>
      <c r="D2" s="801"/>
      <c r="E2" s="801"/>
      <c r="F2" s="801"/>
      <c r="G2" s="801"/>
      <c r="H2" s="801"/>
      <c r="I2" s="801"/>
      <c r="J2" s="801"/>
      <c r="K2" s="801"/>
      <c r="L2" s="801"/>
      <c r="M2" s="801"/>
      <c r="N2" s="801"/>
      <c r="O2" s="801"/>
      <c r="P2" s="801"/>
      <c r="Q2" s="801"/>
      <c r="R2" s="801"/>
      <c r="S2" s="801"/>
      <c r="T2" s="801"/>
      <c r="U2" s="801"/>
    </row>
    <row r="3" spans="1:21" ht="15">
      <c r="A3" s="810"/>
      <c r="B3" s="801"/>
      <c r="C3" s="801"/>
      <c r="D3" s="801"/>
      <c r="E3" s="801"/>
      <c r="F3" s="801"/>
      <c r="G3" s="801"/>
      <c r="H3" s="801"/>
      <c r="I3" s="801"/>
      <c r="J3" s="801"/>
      <c r="K3" s="801"/>
      <c r="L3" s="801"/>
      <c r="M3" s="801"/>
      <c r="N3" s="801"/>
      <c r="O3" s="801"/>
      <c r="P3" s="801"/>
      <c r="Q3" s="801"/>
      <c r="R3" s="801"/>
      <c r="S3" s="801"/>
      <c r="T3" s="801"/>
      <c r="U3" s="801"/>
    </row>
    <row r="4" spans="1:21" ht="15">
      <c r="A4" s="810"/>
      <c r="B4" s="801"/>
      <c r="C4" s="801"/>
      <c r="D4" s="801"/>
      <c r="E4" s="801"/>
      <c r="F4" s="801"/>
      <c r="G4" s="801"/>
      <c r="H4" s="801"/>
      <c r="I4" s="801"/>
      <c r="J4" s="801"/>
      <c r="K4" s="801"/>
      <c r="L4" s="801"/>
      <c r="M4" s="801"/>
      <c r="N4" s="801"/>
      <c r="O4" s="801"/>
      <c r="P4" s="801"/>
      <c r="Q4" s="801"/>
      <c r="R4" s="801"/>
      <c r="S4" s="801"/>
      <c r="T4" s="801"/>
      <c r="U4" s="801"/>
    </row>
    <row r="5" spans="1:21" ht="15">
      <c r="A5" s="810"/>
      <c r="B5" s="801"/>
      <c r="C5" s="801"/>
      <c r="D5" s="801"/>
      <c r="E5" s="801"/>
      <c r="F5" s="801"/>
      <c r="G5" s="801"/>
      <c r="H5" s="801"/>
      <c r="I5" s="801"/>
      <c r="J5" s="801"/>
      <c r="K5" s="801"/>
      <c r="L5" s="801"/>
      <c r="M5" s="801"/>
      <c r="N5" s="801"/>
      <c r="O5" s="801"/>
      <c r="P5" s="801"/>
      <c r="Q5" s="801"/>
      <c r="R5" s="801"/>
      <c r="S5" s="801"/>
      <c r="T5" s="801"/>
      <c r="U5" s="801"/>
    </row>
    <row r="6" spans="1:21" ht="15">
      <c r="A6" s="810"/>
      <c r="B6" s="801"/>
      <c r="C6" s="801"/>
      <c r="D6" s="801"/>
      <c r="E6" s="801"/>
      <c r="F6" s="801"/>
      <c r="G6" s="801"/>
      <c r="H6" s="801"/>
      <c r="I6" s="801"/>
      <c r="J6" s="801"/>
      <c r="K6" s="801"/>
      <c r="L6" s="801"/>
      <c r="M6" s="801"/>
      <c r="N6" s="801"/>
      <c r="O6" s="801"/>
      <c r="P6" s="801"/>
      <c r="Q6" s="801"/>
      <c r="R6" s="801"/>
      <c r="S6" s="801"/>
      <c r="T6" s="801"/>
      <c r="U6" s="801"/>
    </row>
    <row r="7" spans="1:21" ht="36">
      <c r="A7" s="13" t="s">
        <v>38</v>
      </c>
      <c r="B7" s="793"/>
      <c r="C7" s="793"/>
      <c r="D7" s="793"/>
      <c r="E7" s="793"/>
      <c r="F7" s="793"/>
      <c r="G7" s="793"/>
      <c r="H7" s="801"/>
      <c r="I7" s="801"/>
      <c r="J7" s="801"/>
      <c r="K7" s="801"/>
      <c r="L7" s="801"/>
      <c r="M7" s="801"/>
      <c r="N7" s="801"/>
      <c r="O7" s="801"/>
      <c r="P7" s="801"/>
      <c r="Q7" s="801"/>
      <c r="R7" s="801"/>
      <c r="S7" s="801"/>
      <c r="T7" s="801"/>
      <c r="U7" s="801"/>
    </row>
    <row r="8" spans="1:21" ht="15">
      <c r="A8" s="810"/>
      <c r="B8" s="801"/>
      <c r="C8" s="801"/>
      <c r="D8" s="801"/>
      <c r="E8" s="801"/>
      <c r="F8" s="801"/>
      <c r="G8" s="801"/>
      <c r="H8" s="801"/>
      <c r="I8" s="801"/>
      <c r="J8" s="801"/>
      <c r="K8" s="801"/>
      <c r="L8" s="801"/>
      <c r="M8" s="801"/>
      <c r="N8" s="801"/>
      <c r="O8" s="801"/>
      <c r="P8" s="801"/>
      <c r="Q8" s="801"/>
      <c r="R8" s="801"/>
      <c r="S8" s="801"/>
      <c r="T8" s="801"/>
      <c r="U8" s="801"/>
    </row>
    <row r="9" spans="1:21" ht="31.5">
      <c r="A9" s="3" t="s">
        <v>2289</v>
      </c>
      <c r="B9" s="4">
        <v>2009</v>
      </c>
      <c r="C9" s="4">
        <v>2010</v>
      </c>
      <c r="D9" s="4">
        <v>2011</v>
      </c>
      <c r="E9" s="4" t="s">
        <v>1185</v>
      </c>
      <c r="F9" s="4">
        <v>2012</v>
      </c>
      <c r="G9" s="4" t="s">
        <v>2325</v>
      </c>
      <c r="H9" s="84" t="s">
        <v>2913</v>
      </c>
      <c r="I9" s="84" t="s">
        <v>3553</v>
      </c>
      <c r="J9" s="84" t="s">
        <v>4165</v>
      </c>
      <c r="K9" s="84" t="s">
        <v>4674</v>
      </c>
      <c r="L9" s="84" t="s">
        <v>4675</v>
      </c>
      <c r="M9" s="84" t="s">
        <v>5846</v>
      </c>
      <c r="N9" s="84" t="s">
        <v>6494</v>
      </c>
      <c r="O9" s="238" t="s">
        <v>6914</v>
      </c>
      <c r="P9" s="801"/>
      <c r="Q9" s="801"/>
      <c r="R9" s="801"/>
      <c r="S9" s="801"/>
      <c r="T9" s="801"/>
      <c r="U9" s="801"/>
    </row>
    <row r="10" spans="1:21" ht="15">
      <c r="A10" s="6" t="s">
        <v>2285</v>
      </c>
      <c r="B10" s="977">
        <v>20592381.666666664</v>
      </c>
      <c r="C10" s="977">
        <v>27150933</v>
      </c>
      <c r="D10" s="977">
        <v>28565087.400000002</v>
      </c>
      <c r="E10" s="977">
        <v>10798768.7806662</v>
      </c>
      <c r="F10" s="977">
        <v>26259396.473536149</v>
      </c>
      <c r="G10" s="977">
        <v>11519563.115849679</v>
      </c>
      <c r="H10" s="795">
        <v>27533804.622496147</v>
      </c>
      <c r="I10" s="795">
        <v>13247811.409824384</v>
      </c>
      <c r="J10" s="795">
        <v>28005559.64057539</v>
      </c>
      <c r="K10" s="795">
        <v>11008770</v>
      </c>
      <c r="L10" s="795">
        <v>25427044.32</v>
      </c>
      <c r="M10" s="795">
        <v>10117782.290000001</v>
      </c>
      <c r="N10" s="1420" t="s">
        <v>1186</v>
      </c>
      <c r="O10" s="795">
        <v>14190240</v>
      </c>
      <c r="P10" s="801"/>
      <c r="Q10" s="801"/>
      <c r="R10" s="801"/>
      <c r="S10" s="801"/>
      <c r="T10" s="801"/>
      <c r="U10" s="801"/>
    </row>
    <row r="11" spans="1:21" ht="15">
      <c r="A11" s="6" t="s">
        <v>2301</v>
      </c>
      <c r="B11" s="978">
        <v>141772370.06049997</v>
      </c>
      <c r="C11" s="978">
        <v>186926028.42509997</v>
      </c>
      <c r="D11" s="978">
        <v>196662057.22277999</v>
      </c>
      <c r="E11" s="978">
        <v>70868000</v>
      </c>
      <c r="F11" s="978">
        <v>170820000</v>
      </c>
      <c r="G11" s="978">
        <v>74119173</v>
      </c>
      <c r="H11" s="979">
        <v>178694392</v>
      </c>
      <c r="I11" s="979">
        <v>89241232</v>
      </c>
      <c r="J11" s="979">
        <v>217858049</v>
      </c>
      <c r="K11" s="979">
        <v>92723238</v>
      </c>
      <c r="L11" s="979">
        <v>211892036</v>
      </c>
      <c r="M11" s="979">
        <v>91979839</v>
      </c>
      <c r="N11" s="1421" t="s">
        <v>1186</v>
      </c>
      <c r="O11" s="979">
        <v>118252000</v>
      </c>
      <c r="P11" s="801"/>
      <c r="Q11" s="801"/>
      <c r="R11" s="801"/>
      <c r="S11" s="801"/>
      <c r="T11" s="801"/>
      <c r="U11" s="801"/>
    </row>
    <row r="12" spans="1:21" ht="15">
      <c r="A12" s="6"/>
      <c r="B12" s="980"/>
      <c r="C12" s="980"/>
      <c r="D12" s="980"/>
      <c r="E12" s="980"/>
      <c r="F12" s="980"/>
      <c r="G12" s="980"/>
      <c r="H12" s="791"/>
      <c r="I12" s="791"/>
      <c r="J12" s="791"/>
      <c r="K12" s="791"/>
      <c r="L12" s="791"/>
      <c r="M12" s="791"/>
      <c r="N12" s="791"/>
      <c r="O12" s="791"/>
      <c r="P12" s="801"/>
      <c r="Q12" s="801"/>
      <c r="R12" s="801"/>
      <c r="S12" s="801"/>
      <c r="T12" s="801"/>
      <c r="U12" s="801"/>
    </row>
    <row r="13" spans="1:21" ht="15">
      <c r="A13" s="6"/>
      <c r="B13" s="801"/>
      <c r="C13" s="801"/>
      <c r="D13" s="801"/>
      <c r="E13" s="801"/>
      <c r="F13" s="801"/>
      <c r="G13" s="801"/>
      <c r="H13" s="791"/>
      <c r="I13" s="791"/>
      <c r="J13" s="791"/>
      <c r="K13" s="791"/>
      <c r="L13" s="791"/>
      <c r="M13" s="791"/>
      <c r="N13" s="791"/>
      <c r="O13" s="791"/>
      <c r="P13" s="801"/>
      <c r="Q13" s="801"/>
      <c r="R13" s="801"/>
      <c r="S13" s="801"/>
      <c r="T13" s="801"/>
      <c r="U13" s="801"/>
    </row>
    <row r="14" spans="1:21" ht="15.75">
      <c r="A14" s="3" t="s">
        <v>53</v>
      </c>
      <c r="B14" s="4">
        <v>2009</v>
      </c>
      <c r="C14" s="4">
        <v>2010</v>
      </c>
      <c r="D14" s="4">
        <v>2011</v>
      </c>
      <c r="E14" s="4" t="s">
        <v>1185</v>
      </c>
      <c r="F14" s="4">
        <v>2012</v>
      </c>
      <c r="G14" s="4" t="s">
        <v>2325</v>
      </c>
      <c r="H14" s="84" t="s">
        <v>2913</v>
      </c>
      <c r="I14" s="84" t="s">
        <v>3553</v>
      </c>
      <c r="J14" s="84" t="s">
        <v>4165</v>
      </c>
      <c r="K14" s="84" t="s">
        <v>4674</v>
      </c>
      <c r="L14" s="84" t="s">
        <v>4675</v>
      </c>
      <c r="M14" s="84" t="s">
        <v>5846</v>
      </c>
      <c r="N14" s="84" t="s">
        <v>6494</v>
      </c>
      <c r="O14" s="238" t="s">
        <v>6914</v>
      </c>
      <c r="P14" s="801"/>
      <c r="Q14" s="801"/>
      <c r="R14" s="801"/>
      <c r="S14" s="801"/>
      <c r="T14" s="801"/>
      <c r="U14" s="801"/>
    </row>
    <row r="15" spans="1:21" ht="15">
      <c r="A15" s="18" t="s">
        <v>54</v>
      </c>
      <c r="B15" s="802">
        <v>30</v>
      </c>
      <c r="C15" s="802">
        <v>120</v>
      </c>
      <c r="D15" s="802">
        <v>232</v>
      </c>
      <c r="E15" s="802">
        <v>379</v>
      </c>
      <c r="F15" s="802">
        <v>418</v>
      </c>
      <c r="G15" s="802">
        <v>418</v>
      </c>
      <c r="H15" s="802">
        <v>416</v>
      </c>
      <c r="I15" s="802">
        <v>416</v>
      </c>
      <c r="J15" s="802">
        <v>416</v>
      </c>
      <c r="K15" s="802">
        <v>742</v>
      </c>
      <c r="L15" s="804">
        <v>791</v>
      </c>
      <c r="M15" s="804">
        <v>791</v>
      </c>
      <c r="N15" s="804">
        <v>791</v>
      </c>
      <c r="O15" s="804">
        <v>791</v>
      </c>
      <c r="P15" s="801"/>
      <c r="Q15" s="801"/>
      <c r="R15" s="801"/>
      <c r="S15" s="801"/>
      <c r="T15" s="801"/>
      <c r="U15" s="801"/>
    </row>
    <row r="16" spans="1:21" ht="15">
      <c r="A16" s="18" t="s">
        <v>90</v>
      </c>
      <c r="B16" s="802">
        <v>20</v>
      </c>
      <c r="C16" s="802">
        <v>116</v>
      </c>
      <c r="D16" s="802">
        <v>223</v>
      </c>
      <c r="E16" s="802">
        <v>301</v>
      </c>
      <c r="F16" s="802">
        <v>217</v>
      </c>
      <c r="G16" s="802">
        <v>301</v>
      </c>
      <c r="H16" s="802">
        <v>217</v>
      </c>
      <c r="I16" s="802">
        <v>217</v>
      </c>
      <c r="J16" s="802">
        <v>217</v>
      </c>
      <c r="K16" s="802">
        <v>442</v>
      </c>
      <c r="L16" s="804">
        <v>550</v>
      </c>
      <c r="M16" s="804">
        <v>550</v>
      </c>
      <c r="N16" s="804">
        <v>550</v>
      </c>
      <c r="O16" s="804">
        <v>550</v>
      </c>
      <c r="P16" s="801"/>
      <c r="Q16" s="801"/>
      <c r="R16" s="801"/>
      <c r="S16" s="801"/>
      <c r="T16" s="801"/>
      <c r="U16" s="801"/>
    </row>
    <row r="17" spans="1:21" ht="15">
      <c r="A17" s="18" t="s">
        <v>1457</v>
      </c>
      <c r="B17" s="842">
        <v>0</v>
      </c>
      <c r="C17" s="842">
        <v>0</v>
      </c>
      <c r="D17" s="842">
        <v>0</v>
      </c>
      <c r="E17" s="842">
        <v>0</v>
      </c>
      <c r="F17" s="802">
        <v>0</v>
      </c>
      <c r="G17" s="802">
        <v>0</v>
      </c>
      <c r="H17" s="802">
        <v>0</v>
      </c>
      <c r="I17" s="802">
        <v>0</v>
      </c>
      <c r="J17" s="802" t="s">
        <v>1530</v>
      </c>
      <c r="K17" s="802">
        <v>0</v>
      </c>
      <c r="L17" s="804">
        <v>9</v>
      </c>
      <c r="M17" s="804">
        <v>9</v>
      </c>
      <c r="N17" s="804">
        <v>9</v>
      </c>
      <c r="O17" s="804">
        <v>9</v>
      </c>
      <c r="P17" s="801"/>
      <c r="Q17" s="801"/>
      <c r="R17" s="801"/>
      <c r="S17" s="801"/>
      <c r="T17" s="801"/>
      <c r="U17" s="801"/>
    </row>
    <row r="18" spans="1:21" ht="15">
      <c r="A18" s="18" t="s">
        <v>91</v>
      </c>
      <c r="B18" s="802">
        <v>1200</v>
      </c>
      <c r="C18" s="802">
        <v>1200</v>
      </c>
      <c r="D18" s="802">
        <v>830</v>
      </c>
      <c r="E18" s="802">
        <v>830</v>
      </c>
      <c r="F18" s="802">
        <v>418</v>
      </c>
      <c r="G18" s="802">
        <v>418</v>
      </c>
      <c r="H18" s="802">
        <v>416</v>
      </c>
      <c r="I18" s="802">
        <v>416</v>
      </c>
      <c r="J18" s="802">
        <v>416</v>
      </c>
      <c r="K18" s="802">
        <v>765</v>
      </c>
      <c r="L18" s="804">
        <v>800</v>
      </c>
      <c r="M18" s="804">
        <v>800</v>
      </c>
      <c r="N18" s="804">
        <v>800</v>
      </c>
      <c r="O18" s="804">
        <v>800</v>
      </c>
      <c r="P18" s="801"/>
      <c r="Q18" s="801"/>
      <c r="R18" s="801"/>
      <c r="S18" s="801"/>
      <c r="T18" s="801"/>
      <c r="U18" s="801"/>
    </row>
    <row r="19" spans="1:21" ht="15">
      <c r="A19" s="6"/>
      <c r="B19" s="801"/>
      <c r="C19" s="801"/>
      <c r="D19" s="801"/>
      <c r="E19" s="801"/>
      <c r="F19" s="801"/>
      <c r="G19" s="801"/>
      <c r="H19" s="791"/>
      <c r="I19" s="791"/>
      <c r="J19" s="791"/>
      <c r="K19" s="791"/>
      <c r="L19" s="791"/>
      <c r="M19" s="791"/>
      <c r="N19" s="791"/>
      <c r="O19" s="791"/>
      <c r="P19" s="801"/>
      <c r="Q19" s="801"/>
      <c r="R19" s="801"/>
      <c r="S19" s="801"/>
      <c r="T19" s="801"/>
      <c r="U19" s="801"/>
    </row>
    <row r="20" spans="1:21" ht="15">
      <c r="A20" s="6"/>
      <c r="B20" s="801"/>
      <c r="C20" s="801"/>
      <c r="D20" s="801"/>
      <c r="E20" s="801"/>
      <c r="F20" s="801"/>
      <c r="G20" s="801"/>
      <c r="H20" s="791"/>
      <c r="I20" s="791"/>
      <c r="J20" s="791"/>
      <c r="K20" s="791"/>
      <c r="L20" s="791"/>
      <c r="M20" s="791"/>
      <c r="N20" s="791"/>
      <c r="O20" s="791"/>
      <c r="P20" s="801"/>
      <c r="Q20" s="801"/>
      <c r="R20" s="801"/>
      <c r="S20" s="801"/>
      <c r="T20" s="801"/>
      <c r="U20" s="801"/>
    </row>
    <row r="21" spans="1:21" ht="15.75">
      <c r="A21" s="3" t="s">
        <v>2290</v>
      </c>
      <c r="B21" s="4">
        <v>2009</v>
      </c>
      <c r="C21" s="4">
        <v>2010</v>
      </c>
      <c r="D21" s="4">
        <v>2011</v>
      </c>
      <c r="E21" s="4" t="s">
        <v>1185</v>
      </c>
      <c r="F21" s="4">
        <v>2012</v>
      </c>
      <c r="G21" s="4" t="s">
        <v>2325</v>
      </c>
      <c r="H21" s="84" t="s">
        <v>2913</v>
      </c>
      <c r="I21" s="84" t="s">
        <v>3553</v>
      </c>
      <c r="J21" s="84" t="s">
        <v>4165</v>
      </c>
      <c r="K21" s="84" t="s">
        <v>4674</v>
      </c>
      <c r="L21" s="84" t="s">
        <v>4675</v>
      </c>
      <c r="M21" s="84" t="s">
        <v>5846</v>
      </c>
      <c r="N21" s="84" t="s">
        <v>6494</v>
      </c>
      <c r="O21" s="238" t="s">
        <v>6914</v>
      </c>
      <c r="P21" s="801"/>
      <c r="Q21" s="801"/>
      <c r="R21" s="801"/>
      <c r="S21" s="801"/>
      <c r="T21" s="801"/>
      <c r="U21" s="801"/>
    </row>
    <row r="22" spans="1:21" ht="15">
      <c r="A22" s="6" t="s">
        <v>2285</v>
      </c>
      <c r="B22" s="977">
        <v>203300583.33333331</v>
      </c>
      <c r="C22" s="977">
        <v>204025333.33333334</v>
      </c>
      <c r="D22" s="977">
        <v>241884150.60780001</v>
      </c>
      <c r="E22" s="977">
        <v>117386808.12482858</v>
      </c>
      <c r="F22" s="977">
        <v>279143132.77274758</v>
      </c>
      <c r="G22" s="977" t="s">
        <v>2908</v>
      </c>
      <c r="H22" s="795">
        <v>253280884.74576271</v>
      </c>
      <c r="I22" s="791" t="s">
        <v>2908</v>
      </c>
      <c r="J22" s="795">
        <v>212380686.71183044</v>
      </c>
      <c r="K22" s="791" t="s">
        <v>2908</v>
      </c>
      <c r="L22" s="795">
        <v>216859574.88</v>
      </c>
      <c r="M22" s="791" t="s">
        <v>2908</v>
      </c>
      <c r="N22" s="795">
        <v>179111849.84</v>
      </c>
      <c r="O22" s="791" t="s">
        <v>2908</v>
      </c>
      <c r="P22" s="801"/>
      <c r="Q22" s="801"/>
      <c r="R22" s="801"/>
      <c r="S22" s="801"/>
      <c r="T22" s="801"/>
      <c r="U22" s="801"/>
    </row>
    <row r="23" spans="1:21" ht="15">
      <c r="A23" s="6" t="s">
        <v>2301</v>
      </c>
      <c r="B23" s="978">
        <v>1399663526.0749996</v>
      </c>
      <c r="C23" s="978">
        <v>1404653212.3999999</v>
      </c>
      <c r="D23" s="978">
        <v>1665299811.6895206</v>
      </c>
      <c r="E23" s="978">
        <v>770362667</v>
      </c>
      <c r="F23" s="978">
        <v>1815853993</v>
      </c>
      <c r="G23" s="978" t="s">
        <v>2908</v>
      </c>
      <c r="H23" s="979">
        <v>1643792942</v>
      </c>
      <c r="I23" s="791" t="s">
        <v>2908</v>
      </c>
      <c r="J23" s="979">
        <v>1652130600</v>
      </c>
      <c r="K23" s="791" t="s">
        <v>2908</v>
      </c>
      <c r="L23" s="979">
        <v>1807163124</v>
      </c>
      <c r="M23" s="791" t="s">
        <v>2908</v>
      </c>
      <c r="N23" s="979">
        <v>1628289544</v>
      </c>
      <c r="O23" s="791" t="s">
        <v>2908</v>
      </c>
      <c r="P23" s="801"/>
      <c r="Q23" s="801"/>
      <c r="R23" s="801"/>
      <c r="S23" s="801"/>
      <c r="T23" s="801"/>
      <c r="U23" s="801"/>
    </row>
    <row r="24" spans="1:21" ht="15">
      <c r="A24" s="6"/>
      <c r="B24" s="801"/>
      <c r="C24" s="801"/>
      <c r="D24" s="801"/>
      <c r="E24" s="801"/>
      <c r="F24" s="801"/>
      <c r="G24" s="801"/>
      <c r="H24" s="791"/>
      <c r="I24" s="791"/>
      <c r="J24" s="791"/>
      <c r="K24" s="791"/>
      <c r="L24" s="791"/>
      <c r="M24" s="791"/>
      <c r="N24" s="791"/>
      <c r="O24" s="791"/>
      <c r="P24" s="801"/>
      <c r="Q24" s="801"/>
      <c r="R24" s="801"/>
      <c r="S24" s="801"/>
      <c r="T24" s="801"/>
      <c r="U24" s="801"/>
    </row>
    <row r="25" spans="1:21" ht="15.75">
      <c r="A25" s="3" t="s">
        <v>59</v>
      </c>
      <c r="B25" s="4">
        <v>2009</v>
      </c>
      <c r="C25" s="4">
        <v>2010</v>
      </c>
      <c r="D25" s="4">
        <v>2011</v>
      </c>
      <c r="E25" s="4" t="s">
        <v>1185</v>
      </c>
      <c r="F25" s="4">
        <v>2012</v>
      </c>
      <c r="G25" s="4" t="s">
        <v>2325</v>
      </c>
      <c r="H25" s="84" t="s">
        <v>2913</v>
      </c>
      <c r="I25" s="84" t="s">
        <v>3553</v>
      </c>
      <c r="J25" s="84" t="s">
        <v>4165</v>
      </c>
      <c r="K25" s="84" t="s">
        <v>4674</v>
      </c>
      <c r="L25" s="84" t="s">
        <v>4675</v>
      </c>
      <c r="M25" s="84" t="s">
        <v>5846</v>
      </c>
      <c r="N25" s="84" t="s">
        <v>6494</v>
      </c>
      <c r="O25" s="238" t="s">
        <v>6914</v>
      </c>
      <c r="P25" s="801"/>
      <c r="Q25" s="801"/>
      <c r="R25" s="801"/>
      <c r="S25" s="801"/>
      <c r="T25" s="801"/>
      <c r="U25" s="801"/>
    </row>
    <row r="26" spans="1:21" ht="15">
      <c r="A26" s="6"/>
      <c r="B26" s="802">
        <v>17396000</v>
      </c>
      <c r="C26" s="802">
        <v>15823000</v>
      </c>
      <c r="D26" s="802">
        <v>16413687</v>
      </c>
      <c r="E26" s="802">
        <v>8044295</v>
      </c>
      <c r="F26" s="802">
        <v>18367433</v>
      </c>
      <c r="G26" s="802" t="s">
        <v>2908</v>
      </c>
      <c r="H26" s="802">
        <v>16583665</v>
      </c>
      <c r="I26" s="791" t="s">
        <v>2908</v>
      </c>
      <c r="J26" s="802">
        <v>16263943</v>
      </c>
      <c r="K26" s="791" t="s">
        <v>2908</v>
      </c>
      <c r="L26" s="804">
        <v>16947726</v>
      </c>
      <c r="M26" s="791" t="s">
        <v>2908</v>
      </c>
      <c r="N26" s="804" t="s">
        <v>6582</v>
      </c>
      <c r="O26" s="804" t="s">
        <v>6917</v>
      </c>
      <c r="P26" s="801"/>
      <c r="Q26" s="801"/>
      <c r="R26" s="801"/>
      <c r="S26" s="801"/>
      <c r="T26" s="801"/>
      <c r="U26" s="801"/>
    </row>
    <row r="27" spans="1:21" ht="15">
      <c r="A27" s="6"/>
      <c r="B27" s="801"/>
      <c r="C27" s="801"/>
      <c r="D27" s="801"/>
      <c r="E27" s="801"/>
      <c r="F27" s="801"/>
      <c r="G27" s="801"/>
      <c r="H27" s="791"/>
      <c r="I27" s="791"/>
      <c r="J27" s="791"/>
      <c r="K27" s="791"/>
      <c r="L27" s="791"/>
      <c r="M27" s="791"/>
      <c r="N27" s="791"/>
      <c r="O27" s="791"/>
      <c r="P27" s="801"/>
      <c r="Q27" s="801"/>
      <c r="R27" s="801"/>
      <c r="S27" s="801"/>
      <c r="T27" s="801"/>
      <c r="U27" s="801"/>
    </row>
    <row r="28" spans="1:21" ht="15">
      <c r="A28" s="6"/>
      <c r="B28" s="801"/>
      <c r="C28" s="801"/>
      <c r="D28" s="801"/>
      <c r="E28" s="801"/>
      <c r="F28" s="801"/>
      <c r="G28" s="801"/>
      <c r="H28" s="791"/>
      <c r="I28" s="791"/>
      <c r="J28" s="791"/>
      <c r="K28" s="791"/>
      <c r="L28" s="791"/>
      <c r="M28" s="791"/>
      <c r="N28" s="791"/>
      <c r="O28" s="791"/>
      <c r="P28" s="801"/>
      <c r="Q28" s="801"/>
      <c r="R28" s="801"/>
      <c r="S28" s="801"/>
      <c r="T28" s="801"/>
      <c r="U28" s="801"/>
    </row>
    <row r="29" spans="1:21" ht="15.75">
      <c r="A29" s="3" t="s">
        <v>60</v>
      </c>
      <c r="B29" s="4">
        <v>2009</v>
      </c>
      <c r="C29" s="4">
        <v>2010</v>
      </c>
      <c r="D29" s="4">
        <v>2011</v>
      </c>
      <c r="E29" s="4" t="s">
        <v>1185</v>
      </c>
      <c r="F29" s="4">
        <v>2012</v>
      </c>
      <c r="G29" s="4" t="s">
        <v>2325</v>
      </c>
      <c r="H29" s="84" t="s">
        <v>2913</v>
      </c>
      <c r="I29" s="84" t="s">
        <v>3553</v>
      </c>
      <c r="J29" s="84" t="s">
        <v>4165</v>
      </c>
      <c r="K29" s="84" t="s">
        <v>4674</v>
      </c>
      <c r="L29" s="84" t="s">
        <v>4675</v>
      </c>
      <c r="M29" s="84" t="s">
        <v>5846</v>
      </c>
      <c r="N29" s="84" t="s">
        <v>6494</v>
      </c>
      <c r="O29" s="238" t="s">
        <v>6914</v>
      </c>
      <c r="P29" s="801"/>
      <c r="Q29" s="801"/>
      <c r="R29" s="801"/>
      <c r="S29" s="801"/>
      <c r="T29" s="801"/>
      <c r="U29" s="801"/>
    </row>
    <row r="30" spans="1:21" ht="15.75">
      <c r="A30" s="7" t="s">
        <v>2284</v>
      </c>
      <c r="B30" s="136"/>
      <c r="C30" s="136"/>
      <c r="D30" s="136"/>
      <c r="E30" s="136"/>
      <c r="F30" s="137">
        <v>9561254</v>
      </c>
      <c r="G30" s="136">
        <v>0</v>
      </c>
      <c r="H30" s="137">
        <v>9644864</v>
      </c>
      <c r="I30" s="136">
        <v>0</v>
      </c>
      <c r="J30" s="137">
        <v>9747355</v>
      </c>
      <c r="K30" s="137">
        <v>0</v>
      </c>
      <c r="L30" s="112">
        <v>9593000</v>
      </c>
      <c r="M30" s="112" t="s">
        <v>1530</v>
      </c>
      <c r="N30" s="150" t="s">
        <v>6583</v>
      </c>
      <c r="O30" s="112" t="s">
        <v>1530</v>
      </c>
      <c r="P30" s="2"/>
      <c r="Q30" s="2"/>
      <c r="R30" s="2"/>
      <c r="S30" s="2"/>
      <c r="T30" s="801"/>
      <c r="U30" s="801"/>
    </row>
    <row r="31" spans="1:21" ht="15">
      <c r="A31" s="6" t="s">
        <v>61</v>
      </c>
      <c r="B31" s="842">
        <v>0</v>
      </c>
      <c r="C31" s="805">
        <v>0.5</v>
      </c>
      <c r="D31" s="805">
        <v>0.48100000000000004</v>
      </c>
      <c r="E31" s="805">
        <v>0.48100000000000004</v>
      </c>
      <c r="F31" s="805">
        <v>0.49299999999999999</v>
      </c>
      <c r="G31" s="801" t="s">
        <v>2908</v>
      </c>
      <c r="H31" s="805">
        <v>0.504</v>
      </c>
      <c r="I31" s="791" t="s">
        <v>2908</v>
      </c>
      <c r="J31" s="806">
        <v>0.48299999999999998</v>
      </c>
      <c r="K31" s="791" t="s">
        <v>2908</v>
      </c>
      <c r="L31" s="806">
        <v>0.49</v>
      </c>
      <c r="M31" s="791" t="s">
        <v>2908</v>
      </c>
      <c r="N31" s="791"/>
      <c r="O31" s="791" t="s">
        <v>2908</v>
      </c>
      <c r="P31" s="801"/>
      <c r="Q31" s="801"/>
      <c r="R31" s="801"/>
      <c r="S31" s="801"/>
      <c r="T31" s="801"/>
      <c r="U31" s="801"/>
    </row>
    <row r="32" spans="1:21" ht="15">
      <c r="A32" s="6" t="s">
        <v>62</v>
      </c>
      <c r="B32" s="842">
        <v>0</v>
      </c>
      <c r="C32" s="805">
        <v>0.5</v>
      </c>
      <c r="D32" s="805">
        <v>0.51900000000000002</v>
      </c>
      <c r="E32" s="805">
        <v>0.51900000000000002</v>
      </c>
      <c r="F32" s="805">
        <v>0.50700000000000001</v>
      </c>
      <c r="G32" s="801" t="s">
        <v>2908</v>
      </c>
      <c r="H32" s="805">
        <v>0.496</v>
      </c>
      <c r="I32" s="791" t="s">
        <v>2908</v>
      </c>
      <c r="J32" s="806">
        <v>0.51700000000000002</v>
      </c>
      <c r="K32" s="791" t="s">
        <v>2908</v>
      </c>
      <c r="L32" s="806">
        <v>0.51</v>
      </c>
      <c r="M32" s="791" t="s">
        <v>2908</v>
      </c>
      <c r="N32" s="791"/>
      <c r="O32" s="791" t="s">
        <v>2908</v>
      </c>
      <c r="P32" s="801"/>
      <c r="Q32" s="801"/>
      <c r="R32" s="801"/>
      <c r="S32" s="801"/>
      <c r="T32" s="801"/>
      <c r="U32" s="801"/>
    </row>
    <row r="33" spans="1:27" ht="15">
      <c r="A33" s="6" t="s">
        <v>92</v>
      </c>
      <c r="B33" s="842">
        <v>0</v>
      </c>
      <c r="C33" s="805">
        <v>0.115</v>
      </c>
      <c r="D33" s="805">
        <v>0.122</v>
      </c>
      <c r="E33" s="805">
        <v>0.122</v>
      </c>
      <c r="F33" s="805">
        <v>0.115</v>
      </c>
      <c r="G33" s="801" t="s">
        <v>2908</v>
      </c>
      <c r="H33" s="805">
        <v>0.11932500000000001</v>
      </c>
      <c r="I33" s="791" t="s">
        <v>2908</v>
      </c>
      <c r="J33" s="806">
        <v>0.13300000000000001</v>
      </c>
      <c r="K33" s="791" t="s">
        <v>2908</v>
      </c>
      <c r="L33" s="806">
        <v>0.17</v>
      </c>
      <c r="M33" s="791" t="s">
        <v>2908</v>
      </c>
      <c r="N33" s="791"/>
      <c r="O33" s="791" t="s">
        <v>2908</v>
      </c>
      <c r="P33" s="801"/>
      <c r="Q33" s="801"/>
      <c r="R33" s="801"/>
      <c r="S33" s="801"/>
      <c r="T33" s="801"/>
      <c r="U33" s="801"/>
    </row>
    <row r="34" spans="1:27" ht="15">
      <c r="A34" s="6" t="s">
        <v>93</v>
      </c>
      <c r="B34" s="842">
        <v>0</v>
      </c>
      <c r="C34" s="805">
        <v>0.105</v>
      </c>
      <c r="D34" s="805">
        <v>8.900000000000001E-2</v>
      </c>
      <c r="E34" s="805">
        <v>8.900000000000001E-2</v>
      </c>
      <c r="F34" s="805">
        <v>7.0000000000000007E-2</v>
      </c>
      <c r="G34" s="801" t="s">
        <v>2908</v>
      </c>
      <c r="H34" s="805">
        <v>6.7574999999999996E-2</v>
      </c>
      <c r="I34" s="791" t="s">
        <v>2908</v>
      </c>
      <c r="J34" s="806">
        <v>5.1999999999999998E-2</v>
      </c>
      <c r="K34" s="791" t="s">
        <v>2908</v>
      </c>
      <c r="L34" s="806">
        <v>0.05</v>
      </c>
      <c r="M34" s="791" t="s">
        <v>2908</v>
      </c>
      <c r="N34" s="791"/>
      <c r="O34" s="791" t="s">
        <v>2908</v>
      </c>
      <c r="P34" s="801"/>
      <c r="Q34" s="801"/>
      <c r="R34" s="801"/>
      <c r="S34" s="801"/>
      <c r="T34" s="801"/>
      <c r="U34" s="801"/>
    </row>
    <row r="35" spans="1:27" ht="15">
      <c r="A35" s="6" t="s">
        <v>63</v>
      </c>
      <c r="B35" s="842">
        <v>0</v>
      </c>
      <c r="C35" s="805">
        <v>0.39</v>
      </c>
      <c r="D35" s="805">
        <v>0.36</v>
      </c>
      <c r="E35" s="805">
        <v>0.36</v>
      </c>
      <c r="F35" s="805">
        <v>0.377</v>
      </c>
      <c r="G35" s="801" t="s">
        <v>2908</v>
      </c>
      <c r="H35" s="805">
        <v>0.36720000000000003</v>
      </c>
      <c r="I35" s="791" t="s">
        <v>2908</v>
      </c>
      <c r="J35" s="806">
        <v>0.34899999999999998</v>
      </c>
      <c r="K35" s="791" t="s">
        <v>2908</v>
      </c>
      <c r="L35" s="806">
        <v>0.34</v>
      </c>
      <c r="M35" s="791" t="s">
        <v>2908</v>
      </c>
      <c r="N35" s="791"/>
      <c r="O35" s="791" t="s">
        <v>2908</v>
      </c>
      <c r="P35" s="801"/>
      <c r="Q35" s="801"/>
      <c r="R35" s="801"/>
      <c r="S35" s="801"/>
      <c r="T35" s="801"/>
      <c r="U35" s="801"/>
    </row>
    <row r="36" spans="1:27" ht="15">
      <c r="A36" s="6" t="s">
        <v>64</v>
      </c>
      <c r="B36" s="842">
        <v>0</v>
      </c>
      <c r="C36" s="805">
        <v>0.2</v>
      </c>
      <c r="D36" s="805">
        <v>0.20399999999999999</v>
      </c>
      <c r="E36" s="805">
        <v>0.20399999999999999</v>
      </c>
      <c r="F36" s="805">
        <v>0.20300000000000001</v>
      </c>
      <c r="G36" s="801" t="s">
        <v>2908</v>
      </c>
      <c r="H36" s="805">
        <v>0.20399999999999999</v>
      </c>
      <c r="I36" s="791" t="s">
        <v>2908</v>
      </c>
      <c r="J36" s="806">
        <v>0.20699999999999999</v>
      </c>
      <c r="K36" s="791" t="s">
        <v>2908</v>
      </c>
      <c r="L36" s="806">
        <v>0.21</v>
      </c>
      <c r="M36" s="791" t="s">
        <v>2908</v>
      </c>
      <c r="N36" s="791"/>
      <c r="O36" s="791" t="s">
        <v>2908</v>
      </c>
      <c r="P36" s="801"/>
      <c r="Q36" s="801"/>
      <c r="R36" s="801"/>
      <c r="S36" s="801"/>
      <c r="T36" s="801"/>
      <c r="U36" s="801"/>
    </row>
    <row r="37" spans="1:27" ht="15">
      <c r="A37" s="6" t="s">
        <v>703</v>
      </c>
      <c r="B37" s="842">
        <v>0</v>
      </c>
      <c r="C37" s="805">
        <v>0.19</v>
      </c>
      <c r="D37" s="805">
        <v>0.22500000000000001</v>
      </c>
      <c r="E37" s="805">
        <v>0.22500000000000001</v>
      </c>
      <c r="F37" s="805">
        <v>0.23499999999999999</v>
      </c>
      <c r="G37" s="801" t="s">
        <v>2908</v>
      </c>
      <c r="H37" s="805">
        <v>0.24189999999999998</v>
      </c>
      <c r="I37" s="791" t="s">
        <v>2908</v>
      </c>
      <c r="J37" s="806">
        <v>0.25800000000000001</v>
      </c>
      <c r="K37" s="791" t="s">
        <v>2908</v>
      </c>
      <c r="L37" s="806">
        <v>0.23</v>
      </c>
      <c r="M37" s="791" t="s">
        <v>2908</v>
      </c>
      <c r="N37" s="791"/>
      <c r="O37" s="791" t="s">
        <v>2908</v>
      </c>
      <c r="P37" s="801"/>
      <c r="Q37" s="801"/>
      <c r="R37" s="801"/>
      <c r="S37" s="801"/>
      <c r="T37" s="801"/>
      <c r="U37" s="801"/>
    </row>
    <row r="38" spans="1:27" ht="15">
      <c r="A38" s="6"/>
      <c r="B38" s="801"/>
      <c r="C38" s="801"/>
      <c r="D38" s="801"/>
      <c r="E38" s="801"/>
      <c r="F38" s="801"/>
      <c r="G38" s="801"/>
      <c r="H38" s="791"/>
      <c r="I38" s="791"/>
      <c r="J38" s="791"/>
      <c r="K38" s="791"/>
      <c r="L38" s="791"/>
      <c r="M38" s="791"/>
      <c r="N38" s="791"/>
      <c r="O38" s="791"/>
      <c r="P38" s="801"/>
      <c r="Q38" s="801"/>
      <c r="R38" s="801"/>
      <c r="S38" s="801"/>
      <c r="T38" s="801"/>
      <c r="U38" s="801"/>
    </row>
    <row r="39" spans="1:27" ht="31.5">
      <c r="A39" s="3" t="s">
        <v>67</v>
      </c>
      <c r="B39" s="4">
        <v>2009</v>
      </c>
      <c r="C39" s="4">
        <v>2010</v>
      </c>
      <c r="D39" s="4">
        <v>2011</v>
      </c>
      <c r="E39" s="4" t="s">
        <v>1185</v>
      </c>
      <c r="F39" s="4">
        <v>2012</v>
      </c>
      <c r="G39" s="4" t="s">
        <v>2325</v>
      </c>
      <c r="H39" s="84" t="s">
        <v>2913</v>
      </c>
      <c r="I39" s="84" t="s">
        <v>3553</v>
      </c>
      <c r="J39" s="84" t="s">
        <v>4165</v>
      </c>
      <c r="K39" s="84" t="s">
        <v>4674</v>
      </c>
      <c r="L39" s="84" t="s">
        <v>4675</v>
      </c>
      <c r="M39" s="84" t="s">
        <v>5846</v>
      </c>
      <c r="N39" s="84" t="s">
        <v>6494</v>
      </c>
      <c r="O39" s="238" t="s">
        <v>6914</v>
      </c>
      <c r="P39" s="801"/>
      <c r="Q39" s="801"/>
      <c r="R39" s="801"/>
      <c r="S39" s="801"/>
      <c r="T39" s="801"/>
      <c r="U39" s="801"/>
    </row>
    <row r="40" spans="1:27" ht="30">
      <c r="A40" s="6"/>
      <c r="B40" s="842">
        <v>0</v>
      </c>
      <c r="C40" s="981" t="s">
        <v>121</v>
      </c>
      <c r="D40" s="981" t="s">
        <v>121</v>
      </c>
      <c r="E40" s="981" t="s">
        <v>121</v>
      </c>
      <c r="F40" s="981" t="s">
        <v>121</v>
      </c>
      <c r="G40" s="801" t="s">
        <v>2908</v>
      </c>
      <c r="H40" s="981" t="s">
        <v>121</v>
      </c>
      <c r="I40" s="791" t="s">
        <v>2908</v>
      </c>
      <c r="J40" s="803" t="s">
        <v>121</v>
      </c>
      <c r="K40" s="791" t="s">
        <v>2908</v>
      </c>
      <c r="L40" s="791" t="s">
        <v>121</v>
      </c>
      <c r="M40" s="791" t="s">
        <v>2908</v>
      </c>
      <c r="N40" s="791" t="s">
        <v>121</v>
      </c>
      <c r="O40" s="791" t="s">
        <v>2908</v>
      </c>
      <c r="P40" s="801"/>
      <c r="Q40" s="801"/>
      <c r="R40" s="801"/>
      <c r="S40" s="801"/>
      <c r="T40" s="801"/>
      <c r="U40" s="801"/>
    </row>
    <row r="41" spans="1:27" ht="15">
      <c r="A41" s="6"/>
      <c r="B41" s="801"/>
      <c r="C41" s="801"/>
      <c r="D41" s="801"/>
      <c r="E41" s="801"/>
      <c r="F41" s="801"/>
      <c r="G41" s="801"/>
      <c r="H41" s="791"/>
      <c r="I41" s="791"/>
      <c r="J41" s="791"/>
      <c r="K41" s="791"/>
      <c r="L41" s="791"/>
      <c r="M41" s="791"/>
      <c r="N41" s="791"/>
      <c r="O41" s="791"/>
      <c r="P41" s="801"/>
      <c r="Q41" s="801"/>
      <c r="R41" s="801"/>
      <c r="S41" s="801"/>
      <c r="T41" s="801"/>
      <c r="U41" s="801"/>
    </row>
    <row r="42" spans="1:27" ht="15">
      <c r="A42" s="6"/>
      <c r="B42" s="801"/>
      <c r="C42" s="801"/>
      <c r="D42" s="801"/>
      <c r="E42" s="801"/>
      <c r="F42" s="801"/>
      <c r="G42" s="801"/>
      <c r="H42" s="791"/>
      <c r="I42" s="791"/>
      <c r="J42" s="791"/>
      <c r="K42" s="791"/>
      <c r="L42" s="791"/>
      <c r="M42" s="791"/>
      <c r="N42" s="791"/>
      <c r="O42" s="791"/>
      <c r="P42" s="801"/>
      <c r="Q42" s="801"/>
      <c r="R42" s="801"/>
      <c r="S42" s="801"/>
      <c r="T42" s="801"/>
      <c r="U42" s="801"/>
    </row>
    <row r="43" spans="1:27" ht="15.75">
      <c r="A43" s="3" t="s">
        <v>94</v>
      </c>
      <c r="B43" s="4">
        <v>2009</v>
      </c>
      <c r="C43" s="4">
        <v>2010</v>
      </c>
      <c r="D43" s="4">
        <v>2011</v>
      </c>
      <c r="E43" s="4" t="s">
        <v>1185</v>
      </c>
      <c r="F43" s="4">
        <v>2012</v>
      </c>
      <c r="G43" s="4" t="s">
        <v>2325</v>
      </c>
      <c r="H43" s="84" t="s">
        <v>2913</v>
      </c>
      <c r="I43" s="84" t="s">
        <v>3553</v>
      </c>
      <c r="J43" s="84" t="s">
        <v>4165</v>
      </c>
      <c r="K43" s="84" t="s">
        <v>4674</v>
      </c>
      <c r="L43" s="84" t="s">
        <v>4675</v>
      </c>
      <c r="M43" s="84" t="s">
        <v>5846</v>
      </c>
      <c r="N43" s="84" t="s">
        <v>6494</v>
      </c>
      <c r="O43" s="238" t="s">
        <v>6914</v>
      </c>
      <c r="P43" s="801"/>
      <c r="Q43" s="801"/>
      <c r="R43" s="801"/>
      <c r="S43" s="801"/>
      <c r="T43" s="801"/>
      <c r="U43" s="801"/>
    </row>
    <row r="44" spans="1:27" ht="30">
      <c r="A44" s="6" t="s">
        <v>66</v>
      </c>
      <c r="B44" s="842">
        <v>0</v>
      </c>
      <c r="C44" s="805">
        <v>7.0000000000000001E-3</v>
      </c>
      <c r="D44" s="805">
        <v>4.0000000000000001E-3</v>
      </c>
      <c r="E44" s="805">
        <v>4.0000000000000001E-3</v>
      </c>
      <c r="F44" s="805">
        <v>3.7000000000000002E-3</v>
      </c>
      <c r="G44" s="805" t="s">
        <v>2908</v>
      </c>
      <c r="H44" s="805">
        <v>4.0000000000000001E-3</v>
      </c>
      <c r="I44" s="791" t="s">
        <v>2908</v>
      </c>
      <c r="J44" s="805">
        <v>4.1999999999999997E-3</v>
      </c>
      <c r="K44" s="791" t="s">
        <v>2908</v>
      </c>
      <c r="L44" s="845">
        <v>4.1999999999999997E-3</v>
      </c>
      <c r="M44" s="791" t="s">
        <v>2908</v>
      </c>
      <c r="N44" s="845">
        <v>4.1999999999999997E-3</v>
      </c>
      <c r="O44" s="809">
        <v>4.4999999999999997E-3</v>
      </c>
      <c r="P44" s="801"/>
      <c r="Q44" s="801"/>
      <c r="R44" s="801"/>
      <c r="S44" s="801"/>
      <c r="T44" s="801"/>
      <c r="U44" s="801"/>
    </row>
    <row r="45" spans="1:27" ht="15">
      <c r="A45" s="810"/>
      <c r="B45" s="793"/>
      <c r="C45" s="793"/>
      <c r="D45" s="793"/>
      <c r="E45" s="793"/>
      <c r="F45" s="793"/>
      <c r="G45" s="793"/>
      <c r="H45" s="792"/>
      <c r="I45" s="792"/>
      <c r="J45" s="792"/>
      <c r="K45" s="792"/>
      <c r="L45" s="791"/>
      <c r="M45" s="791"/>
      <c r="N45" s="791"/>
      <c r="O45" s="791"/>
      <c r="P45" s="801"/>
      <c r="Q45" s="801"/>
      <c r="R45" s="801"/>
      <c r="S45" s="801"/>
      <c r="T45" s="801"/>
      <c r="U45" s="801"/>
    </row>
    <row r="46" spans="1:27" ht="15">
      <c r="A46" s="810"/>
      <c r="B46" s="801"/>
      <c r="C46" s="801"/>
      <c r="D46" s="801"/>
      <c r="E46" s="801"/>
      <c r="F46" s="801"/>
      <c r="G46" s="801"/>
      <c r="H46" s="791"/>
      <c r="I46" s="791"/>
      <c r="J46" s="791"/>
      <c r="K46" s="791"/>
      <c r="L46" s="791"/>
      <c r="M46" s="791"/>
      <c r="N46" s="791"/>
      <c r="O46" s="791"/>
      <c r="P46" s="801"/>
      <c r="Q46" s="801"/>
      <c r="R46" s="801"/>
      <c r="S46" s="801"/>
      <c r="T46" s="801"/>
      <c r="U46" s="801"/>
    </row>
    <row r="47" spans="1:27" ht="15">
      <c r="A47" s="810"/>
      <c r="B47" s="801"/>
      <c r="C47" s="801"/>
      <c r="D47" s="801"/>
      <c r="E47" s="801"/>
      <c r="F47" s="801"/>
      <c r="G47" s="801"/>
      <c r="H47" s="791"/>
      <c r="I47" s="791"/>
      <c r="J47" s="791"/>
      <c r="K47" s="791"/>
      <c r="L47" s="791"/>
      <c r="M47" s="791"/>
      <c r="N47" s="791"/>
      <c r="O47" s="791"/>
      <c r="P47" s="801"/>
      <c r="Q47" s="801"/>
      <c r="R47" s="801"/>
      <c r="S47" s="801"/>
      <c r="T47" s="801"/>
      <c r="U47" s="801"/>
    </row>
    <row r="48" spans="1:27" ht="31.5">
      <c r="A48" s="3" t="s">
        <v>2288</v>
      </c>
      <c r="B48" s="4">
        <v>2009</v>
      </c>
      <c r="C48" s="4">
        <v>2010</v>
      </c>
      <c r="D48" s="4">
        <v>2011</v>
      </c>
      <c r="E48" s="4" t="s">
        <v>3025</v>
      </c>
      <c r="F48" s="4" t="s">
        <v>2915</v>
      </c>
      <c r="G48" s="4" t="s">
        <v>3026</v>
      </c>
      <c r="H48" s="84" t="s">
        <v>2917</v>
      </c>
      <c r="I48" s="84" t="s">
        <v>3027</v>
      </c>
      <c r="J48" s="84" t="s">
        <v>2919</v>
      </c>
      <c r="K48" s="84" t="s">
        <v>3028</v>
      </c>
      <c r="L48" s="84" t="s">
        <v>2921</v>
      </c>
      <c r="M48" s="84" t="s">
        <v>3852</v>
      </c>
      <c r="N48" s="84" t="s">
        <v>3556</v>
      </c>
      <c r="O48" s="84" t="s">
        <v>4378</v>
      </c>
      <c r="P48" s="84" t="s">
        <v>4168</v>
      </c>
      <c r="Q48" s="84" t="s">
        <v>5409</v>
      </c>
      <c r="R48" s="84" t="s">
        <v>5169</v>
      </c>
      <c r="S48" s="84" t="s">
        <v>5410</v>
      </c>
      <c r="T48" s="84" t="s">
        <v>5171</v>
      </c>
      <c r="U48" s="84" t="s">
        <v>6130</v>
      </c>
      <c r="V48" s="84" t="s">
        <v>5850</v>
      </c>
      <c r="W48" s="982" t="s">
        <v>2288</v>
      </c>
      <c r="X48" s="982" t="s">
        <v>6584</v>
      </c>
      <c r="Y48" s="767" t="s">
        <v>6508</v>
      </c>
      <c r="Z48" s="983" t="s">
        <v>6918</v>
      </c>
      <c r="AA48" s="768" t="s">
        <v>6919</v>
      </c>
    </row>
    <row r="49" spans="1:27" ht="15.75">
      <c r="A49" s="6" t="s">
        <v>46</v>
      </c>
      <c r="B49" s="812">
        <v>0</v>
      </c>
      <c r="C49" s="812">
        <v>6732202</v>
      </c>
      <c r="D49" s="812">
        <v>268192.35000000003</v>
      </c>
      <c r="E49" s="978">
        <v>212630.51244933408</v>
      </c>
      <c r="F49" s="812">
        <v>32686.740011580776</v>
      </c>
      <c r="G49" s="978">
        <v>214510</v>
      </c>
      <c r="H49" s="814">
        <v>32975.665247267527</v>
      </c>
      <c r="I49" s="979">
        <v>66910</v>
      </c>
      <c r="J49" s="814">
        <v>10399.117217369681</v>
      </c>
      <c r="K49" s="979">
        <v>598747.25</v>
      </c>
      <c r="L49" s="814">
        <v>92256.895223420637</v>
      </c>
      <c r="M49" s="979">
        <v>401165</v>
      </c>
      <c r="N49" s="814">
        <v>59552.721820584004</v>
      </c>
      <c r="O49" s="979">
        <v>956712</v>
      </c>
      <c r="P49" s="814">
        <v>122984.92113483565</v>
      </c>
      <c r="Q49" s="979">
        <v>611655</v>
      </c>
      <c r="R49" s="814">
        <v>72620</v>
      </c>
      <c r="S49" s="979">
        <v>1633842</v>
      </c>
      <c r="T49" s="814">
        <v>196061.03999999998</v>
      </c>
      <c r="U49" s="979">
        <v>1939985</v>
      </c>
      <c r="V49" s="814">
        <v>213398.35</v>
      </c>
      <c r="W49" s="370" t="s">
        <v>6496</v>
      </c>
      <c r="X49" s="387" t="s">
        <v>1225</v>
      </c>
      <c r="Y49" s="769" t="s">
        <v>1225</v>
      </c>
      <c r="Z49" s="979">
        <v>0</v>
      </c>
      <c r="AA49" s="814">
        <v>0</v>
      </c>
    </row>
    <row r="50" spans="1:27" ht="15.75">
      <c r="A50" s="6" t="s">
        <v>722</v>
      </c>
      <c r="B50" s="812">
        <v>0</v>
      </c>
      <c r="C50" s="812">
        <v>198006</v>
      </c>
      <c r="D50" s="812">
        <v>168579.15</v>
      </c>
      <c r="E50" s="978">
        <v>1209606.0280681436</v>
      </c>
      <c r="F50" s="812">
        <v>185947.33794532655</v>
      </c>
      <c r="G50" s="978">
        <v>3537801</v>
      </c>
      <c r="H50" s="814">
        <v>543850.36356089835</v>
      </c>
      <c r="I50" s="979">
        <v>1157612</v>
      </c>
      <c r="J50" s="814">
        <v>179915.45180442012</v>
      </c>
      <c r="K50" s="979">
        <v>174063</v>
      </c>
      <c r="L50" s="814">
        <v>26820.184899845917</v>
      </c>
      <c r="M50" s="979">
        <v>17288</v>
      </c>
      <c r="N50" s="814">
        <v>2566.394014518356</v>
      </c>
      <c r="O50" s="979">
        <v>0</v>
      </c>
      <c r="P50" s="814">
        <v>0</v>
      </c>
      <c r="Q50" s="979">
        <v>267000</v>
      </c>
      <c r="R50" s="814">
        <v>31700</v>
      </c>
      <c r="S50" s="979">
        <v>0</v>
      </c>
      <c r="T50" s="814">
        <v>0</v>
      </c>
      <c r="U50" s="979">
        <v>0</v>
      </c>
      <c r="V50" s="814"/>
      <c r="W50" s="370" t="s">
        <v>6497</v>
      </c>
      <c r="X50" s="979"/>
      <c r="Y50" s="814"/>
      <c r="Z50" s="979">
        <v>0</v>
      </c>
      <c r="AA50" s="814">
        <v>0</v>
      </c>
    </row>
    <row r="51" spans="1:27" ht="15.75">
      <c r="A51" s="6" t="s">
        <v>721</v>
      </c>
      <c r="B51" s="812">
        <v>0</v>
      </c>
      <c r="C51" s="812">
        <v>0</v>
      </c>
      <c r="D51" s="812">
        <v>128448.6</v>
      </c>
      <c r="E51" s="978">
        <v>0</v>
      </c>
      <c r="F51" s="812">
        <v>0</v>
      </c>
      <c r="G51" s="978">
        <v>0</v>
      </c>
      <c r="H51" s="814">
        <v>0</v>
      </c>
      <c r="I51" s="979">
        <v>0</v>
      </c>
      <c r="J51" s="814">
        <v>0</v>
      </c>
      <c r="K51" s="979">
        <v>208485</v>
      </c>
      <c r="L51" s="814">
        <v>32124.036979969183</v>
      </c>
      <c r="M51" s="979">
        <v>0</v>
      </c>
      <c r="N51" s="814">
        <v>0</v>
      </c>
      <c r="O51" s="979">
        <v>0</v>
      </c>
      <c r="P51" s="814">
        <v>0</v>
      </c>
      <c r="Q51" s="979">
        <v>0</v>
      </c>
      <c r="R51" s="814">
        <v>0</v>
      </c>
      <c r="S51" s="979">
        <v>0</v>
      </c>
      <c r="T51" s="814">
        <v>0</v>
      </c>
      <c r="U51" s="979"/>
      <c r="V51" s="814"/>
      <c r="W51" s="371" t="s">
        <v>6498</v>
      </c>
      <c r="X51" s="979"/>
      <c r="Y51" s="814"/>
      <c r="Z51" s="979">
        <v>0</v>
      </c>
      <c r="AA51" s="814">
        <v>0</v>
      </c>
    </row>
    <row r="52" spans="1:27" ht="15.75">
      <c r="A52" s="6" t="s">
        <v>50</v>
      </c>
      <c r="B52" s="812">
        <v>0</v>
      </c>
      <c r="C52" s="812">
        <v>0</v>
      </c>
      <c r="D52" s="812">
        <v>0</v>
      </c>
      <c r="E52" s="978">
        <v>31253173.373007644</v>
      </c>
      <c r="F52" s="812">
        <v>4804410.9042147929</v>
      </c>
      <c r="G52" s="978">
        <v>0</v>
      </c>
      <c r="H52" s="814">
        <v>0</v>
      </c>
      <c r="I52" s="979">
        <v>424640</v>
      </c>
      <c r="J52" s="814">
        <v>65997.326784992692</v>
      </c>
      <c r="K52" s="979">
        <v>462833</v>
      </c>
      <c r="L52" s="814">
        <v>71314.791987673336</v>
      </c>
      <c r="M52" s="979">
        <v>0</v>
      </c>
      <c r="N52" s="814">
        <v>0</v>
      </c>
      <c r="O52" s="979">
        <v>0</v>
      </c>
      <c r="P52" s="814">
        <v>0</v>
      </c>
      <c r="Q52" s="979">
        <v>0</v>
      </c>
      <c r="R52" s="814">
        <v>0</v>
      </c>
      <c r="S52" s="979">
        <v>0</v>
      </c>
      <c r="T52" s="814">
        <v>0</v>
      </c>
      <c r="U52" s="979"/>
      <c r="V52" s="814"/>
      <c r="W52" s="371" t="s">
        <v>6499</v>
      </c>
      <c r="X52" s="979"/>
      <c r="Y52" s="814"/>
      <c r="Z52" s="979">
        <v>7276000</v>
      </c>
      <c r="AA52" s="814">
        <v>873120</v>
      </c>
    </row>
    <row r="53" spans="1:27" ht="15.75">
      <c r="A53" s="6" t="s">
        <v>51</v>
      </c>
      <c r="B53" s="812">
        <v>0</v>
      </c>
      <c r="C53" s="812">
        <v>0</v>
      </c>
      <c r="D53" s="812">
        <v>0</v>
      </c>
      <c r="E53" s="978">
        <v>150435.26978636516</v>
      </c>
      <c r="F53" s="812">
        <v>23125.742845823304</v>
      </c>
      <c r="G53" s="978">
        <v>1892500</v>
      </c>
      <c r="H53" s="814">
        <v>290925.58146684908</v>
      </c>
      <c r="I53" s="979">
        <v>0</v>
      </c>
      <c r="J53" s="814">
        <v>0</v>
      </c>
      <c r="K53" s="979">
        <v>0</v>
      </c>
      <c r="L53" s="814">
        <v>0</v>
      </c>
      <c r="M53" s="979">
        <v>0</v>
      </c>
      <c r="N53" s="814">
        <v>0</v>
      </c>
      <c r="O53" s="979">
        <v>0</v>
      </c>
      <c r="P53" s="814">
        <v>0</v>
      </c>
      <c r="Q53" s="979">
        <v>0</v>
      </c>
      <c r="R53" s="814">
        <v>0</v>
      </c>
      <c r="S53" s="979">
        <v>0</v>
      </c>
      <c r="T53" s="814">
        <v>0</v>
      </c>
      <c r="U53" s="979"/>
      <c r="V53" s="814"/>
      <c r="W53" s="371" t="s">
        <v>6500</v>
      </c>
      <c r="X53" s="979"/>
      <c r="Y53" s="814"/>
      <c r="Z53" s="979">
        <v>3049198</v>
      </c>
      <c r="AA53" s="814">
        <v>365903.76</v>
      </c>
    </row>
    <row r="54" spans="1:27" ht="15.75">
      <c r="A54" s="6" t="s">
        <v>5210</v>
      </c>
      <c r="B54" s="812"/>
      <c r="C54" s="812"/>
      <c r="D54" s="812"/>
      <c r="E54" s="978"/>
      <c r="F54" s="812"/>
      <c r="G54" s="978"/>
      <c r="H54" s="814"/>
      <c r="I54" s="979"/>
      <c r="J54" s="814"/>
      <c r="K54" s="979"/>
      <c r="L54" s="814"/>
      <c r="M54" s="979"/>
      <c r="N54" s="814"/>
      <c r="O54" s="979"/>
      <c r="P54" s="814"/>
      <c r="Q54" s="979"/>
      <c r="R54" s="814"/>
      <c r="S54" s="979">
        <v>0</v>
      </c>
      <c r="T54" s="814">
        <v>0</v>
      </c>
      <c r="U54" s="979"/>
      <c r="V54" s="814"/>
      <c r="W54" s="371" t="s">
        <v>6501</v>
      </c>
      <c r="X54" s="979"/>
      <c r="Y54" s="814"/>
      <c r="Z54" s="979">
        <v>1178603</v>
      </c>
      <c r="AA54" s="814">
        <v>141432.35999999999</v>
      </c>
    </row>
    <row r="55" spans="1:27" ht="15.75">
      <c r="A55" s="6" t="s">
        <v>5211</v>
      </c>
      <c r="B55" s="812"/>
      <c r="C55" s="812"/>
      <c r="D55" s="812"/>
      <c r="E55" s="978"/>
      <c r="F55" s="812"/>
      <c r="G55" s="978"/>
      <c r="H55" s="814"/>
      <c r="I55" s="979"/>
      <c r="J55" s="814"/>
      <c r="K55" s="979"/>
      <c r="L55" s="814"/>
      <c r="M55" s="979"/>
      <c r="N55" s="814"/>
      <c r="O55" s="979"/>
      <c r="P55" s="814"/>
      <c r="Q55" s="979"/>
      <c r="R55" s="814"/>
      <c r="S55" s="979">
        <v>35716495</v>
      </c>
      <c r="T55" s="814">
        <v>4285979.3999999994</v>
      </c>
      <c r="U55" s="979">
        <v>16686545</v>
      </c>
      <c r="V55" s="814">
        <v>1835519.95</v>
      </c>
      <c r="W55" s="371"/>
      <c r="X55" s="979"/>
      <c r="Y55" s="814"/>
      <c r="Z55" s="979"/>
      <c r="AA55" s="814"/>
    </row>
    <row r="56" spans="1:27" ht="15.75">
      <c r="A56" s="6" t="s">
        <v>49</v>
      </c>
      <c r="B56" s="812">
        <v>0</v>
      </c>
      <c r="C56" s="812">
        <v>7303373</v>
      </c>
      <c r="D56" s="812">
        <v>3558303.3174000001</v>
      </c>
      <c r="E56" s="978">
        <v>0</v>
      </c>
      <c r="F56" s="812">
        <v>0</v>
      </c>
      <c r="G56" s="978">
        <v>151765</v>
      </c>
      <c r="H56" s="814">
        <v>23330.156338872577</v>
      </c>
      <c r="I56" s="979">
        <v>28727642</v>
      </c>
      <c r="J56" s="814">
        <v>4464835.0999347242</v>
      </c>
      <c r="K56" s="979">
        <v>26887640</v>
      </c>
      <c r="L56" s="814">
        <v>4142933.7442218796</v>
      </c>
      <c r="M56" s="979">
        <v>12766903</v>
      </c>
      <c r="N56" s="814">
        <v>1895239.6716298265</v>
      </c>
      <c r="O56" s="979">
        <v>27021883</v>
      </c>
      <c r="P56" s="814">
        <v>3473651.5792315309</v>
      </c>
      <c r="Q56" s="979">
        <v>18938246</v>
      </c>
      <c r="R56" s="814">
        <v>2248485</v>
      </c>
      <c r="S56" s="979">
        <v>1234000</v>
      </c>
      <c r="T56" s="814">
        <v>148080</v>
      </c>
      <c r="U56" s="979">
        <v>185332</v>
      </c>
      <c r="V56" s="814">
        <v>20386.52</v>
      </c>
      <c r="W56" s="371"/>
      <c r="X56" s="979"/>
      <c r="Y56" s="814"/>
      <c r="Z56" s="979"/>
      <c r="AA56" s="814"/>
    </row>
    <row r="57" spans="1:27" ht="15.75">
      <c r="A57" s="6" t="s">
        <v>479</v>
      </c>
      <c r="B57" s="812">
        <v>0</v>
      </c>
      <c r="C57" s="812">
        <v>0</v>
      </c>
      <c r="D57" s="812">
        <v>4123523.4174000002</v>
      </c>
      <c r="E57" s="978">
        <v>32825845.183311488</v>
      </c>
      <c r="F57" s="812">
        <v>5046170.7250175234</v>
      </c>
      <c r="G57" s="978">
        <v>48962699</v>
      </c>
      <c r="H57" s="814">
        <v>7526817.2664524764</v>
      </c>
      <c r="I57" s="979">
        <v>30376804</v>
      </c>
      <c r="J57" s="814">
        <v>4721146.995741507</v>
      </c>
      <c r="K57" s="979">
        <v>30050076.25</v>
      </c>
      <c r="L57" s="814">
        <v>4630212.0570107857</v>
      </c>
      <c r="M57" s="979">
        <v>13185356</v>
      </c>
      <c r="N57" s="814">
        <v>1957358.7874649288</v>
      </c>
      <c r="O57" s="979">
        <v>27978595</v>
      </c>
      <c r="P57" s="814">
        <v>3596636.5003663665</v>
      </c>
      <c r="Q57" s="979">
        <v>19816901</v>
      </c>
      <c r="R57" s="814">
        <v>2352805</v>
      </c>
      <c r="S57" s="979">
        <f>SUM(S49:S56)</f>
        <v>38584337</v>
      </c>
      <c r="T57" s="984">
        <f>SUM(T49:T56)</f>
        <v>4630120.4399999995</v>
      </c>
      <c r="U57" s="979">
        <v>18811862</v>
      </c>
      <c r="V57" s="984">
        <v>2069304.82</v>
      </c>
      <c r="W57" s="371" t="s">
        <v>479</v>
      </c>
      <c r="X57" s="979"/>
      <c r="Y57" s="984"/>
      <c r="Z57" s="979">
        <v>11503801</v>
      </c>
      <c r="AA57" s="814">
        <v>1380456.12</v>
      </c>
    </row>
    <row r="58" spans="1:27" ht="15">
      <c r="A58" s="810"/>
      <c r="B58" s="848"/>
      <c r="C58" s="793"/>
      <c r="D58" s="793"/>
      <c r="E58" s="793"/>
      <c r="F58" s="793"/>
      <c r="G58" s="793"/>
      <c r="H58" s="792"/>
      <c r="I58" s="792"/>
      <c r="J58" s="792"/>
      <c r="K58" s="792"/>
      <c r="L58" s="791"/>
      <c r="M58" s="791"/>
      <c r="N58" s="791"/>
      <c r="O58" s="791"/>
      <c r="P58" s="801"/>
      <c r="Q58" s="801"/>
      <c r="R58" s="801"/>
      <c r="S58" s="801"/>
      <c r="T58"/>
      <c r="U58" s="801"/>
      <c r="Z58" s="600"/>
      <c r="AA58" s="814"/>
    </row>
    <row r="59" spans="1:27" ht="15.75">
      <c r="A59" s="3"/>
      <c r="B59" s="1469">
        <v>2010</v>
      </c>
      <c r="C59" s="1469"/>
      <c r="D59" s="1469">
        <v>2011</v>
      </c>
      <c r="E59" s="1469"/>
      <c r="F59" s="1469" t="s">
        <v>1185</v>
      </c>
      <c r="G59" s="1469"/>
      <c r="H59" s="1460">
        <v>2012</v>
      </c>
      <c r="I59" s="1460"/>
      <c r="J59" s="1460" t="s">
        <v>2325</v>
      </c>
      <c r="K59" s="1460"/>
      <c r="L59" s="1460" t="s">
        <v>2913</v>
      </c>
      <c r="M59" s="1460"/>
      <c r="N59" s="1460" t="s">
        <v>3553</v>
      </c>
      <c r="O59" s="1460"/>
      <c r="P59" s="1460" t="s">
        <v>4165</v>
      </c>
      <c r="Q59" s="1460"/>
      <c r="R59" s="1460" t="s">
        <v>4674</v>
      </c>
      <c r="S59" s="1460"/>
      <c r="T59" s="1460" t="s">
        <v>4675</v>
      </c>
      <c r="U59" s="1460"/>
      <c r="V59" s="1460" t="s">
        <v>5846</v>
      </c>
      <c r="W59" s="1460"/>
      <c r="X59" s="1460" t="s">
        <v>6494</v>
      </c>
      <c r="Y59" s="1460"/>
      <c r="Z59" s="1493" t="s">
        <v>6914</v>
      </c>
      <c r="AA59" s="1483"/>
    </row>
    <row r="60" spans="1:27" ht="15.75">
      <c r="A60" s="3" t="s">
        <v>2326</v>
      </c>
      <c r="B60" s="774" t="s">
        <v>95</v>
      </c>
      <c r="C60" s="774" t="s">
        <v>96</v>
      </c>
      <c r="D60" s="774" t="s">
        <v>95</v>
      </c>
      <c r="E60" s="774" t="s">
        <v>96</v>
      </c>
      <c r="F60" s="774" t="s">
        <v>95</v>
      </c>
      <c r="G60" s="774" t="s">
        <v>96</v>
      </c>
      <c r="H60" s="770" t="s">
        <v>95</v>
      </c>
      <c r="I60" s="770" t="s">
        <v>96</v>
      </c>
      <c r="J60" s="770" t="s">
        <v>95</v>
      </c>
      <c r="K60" s="770" t="s">
        <v>96</v>
      </c>
      <c r="L60" s="770" t="s">
        <v>95</v>
      </c>
      <c r="M60" s="770" t="s">
        <v>96</v>
      </c>
      <c r="N60" s="770" t="s">
        <v>95</v>
      </c>
      <c r="O60" s="770" t="s">
        <v>96</v>
      </c>
      <c r="P60" s="770" t="s">
        <v>95</v>
      </c>
      <c r="Q60" s="770" t="s">
        <v>96</v>
      </c>
      <c r="R60" s="770" t="s">
        <v>95</v>
      </c>
      <c r="S60" s="770" t="s">
        <v>96</v>
      </c>
      <c r="T60" s="770" t="s">
        <v>95</v>
      </c>
      <c r="U60" s="770" t="s">
        <v>96</v>
      </c>
      <c r="V60" s="770" t="s">
        <v>95</v>
      </c>
      <c r="W60" s="770" t="s">
        <v>96</v>
      </c>
      <c r="X60" s="770" t="s">
        <v>95</v>
      </c>
      <c r="Y60" s="770" t="s">
        <v>96</v>
      </c>
      <c r="Z60" s="778" t="s">
        <v>95</v>
      </c>
      <c r="AA60" s="780" t="s">
        <v>96</v>
      </c>
    </row>
    <row r="61" spans="1:27" ht="30">
      <c r="A61" s="17" t="s">
        <v>2922</v>
      </c>
      <c r="B61" s="985">
        <v>0</v>
      </c>
      <c r="C61" s="986">
        <v>0</v>
      </c>
      <c r="D61" s="985">
        <v>0</v>
      </c>
      <c r="E61" s="986">
        <v>0</v>
      </c>
      <c r="F61" s="985">
        <v>0</v>
      </c>
      <c r="G61" s="986">
        <v>0</v>
      </c>
      <c r="H61" s="985">
        <v>0</v>
      </c>
      <c r="I61" s="986">
        <v>0</v>
      </c>
      <c r="J61" s="987" t="s">
        <v>2592</v>
      </c>
      <c r="K61" s="988" t="s">
        <v>824</v>
      </c>
      <c r="L61" s="989" t="s">
        <v>266</v>
      </c>
      <c r="M61" s="990" t="s">
        <v>268</v>
      </c>
      <c r="N61" s="989" t="s">
        <v>2957</v>
      </c>
      <c r="O61" s="990" t="s">
        <v>454</v>
      </c>
      <c r="P61" s="989" t="s">
        <v>4379</v>
      </c>
      <c r="Q61" s="990" t="s">
        <v>3327</v>
      </c>
      <c r="R61" s="989" t="s">
        <v>266</v>
      </c>
      <c r="S61" s="990" t="s">
        <v>268</v>
      </c>
      <c r="T61" s="801" t="s">
        <v>995</v>
      </c>
      <c r="U61" s="991" t="s">
        <v>268</v>
      </c>
      <c r="V61" s="801" t="s">
        <v>266</v>
      </c>
      <c r="W61" s="991" t="s">
        <v>268</v>
      </c>
      <c r="X61" s="801" t="s">
        <v>995</v>
      </c>
      <c r="Y61" s="991" t="s">
        <v>181</v>
      </c>
      <c r="Z61" s="600" t="s">
        <v>1294</v>
      </c>
      <c r="AA61" s="649" t="s">
        <v>239</v>
      </c>
    </row>
    <row r="62" spans="1:27" ht="30">
      <c r="A62" s="17" t="s">
        <v>2923</v>
      </c>
      <c r="B62" s="985">
        <v>0</v>
      </c>
      <c r="C62" s="986">
        <v>0</v>
      </c>
      <c r="D62" s="985">
        <v>0</v>
      </c>
      <c r="E62" s="986">
        <v>0</v>
      </c>
      <c r="F62" s="985">
        <v>0</v>
      </c>
      <c r="G62" s="986">
        <v>0</v>
      </c>
      <c r="H62" s="985">
        <v>0</v>
      </c>
      <c r="I62" s="986">
        <v>0</v>
      </c>
      <c r="J62" s="987" t="s">
        <v>2593</v>
      </c>
      <c r="K62" s="988" t="s">
        <v>447</v>
      </c>
      <c r="L62" s="989" t="s">
        <v>173</v>
      </c>
      <c r="M62" s="990" t="s">
        <v>3313</v>
      </c>
      <c r="N62" s="989" t="s">
        <v>266</v>
      </c>
      <c r="O62" s="990" t="s">
        <v>268</v>
      </c>
      <c r="P62" s="989" t="s">
        <v>4380</v>
      </c>
      <c r="Q62" s="990" t="s">
        <v>3327</v>
      </c>
      <c r="R62" s="989" t="s">
        <v>168</v>
      </c>
      <c r="S62" s="990" t="s">
        <v>5412</v>
      </c>
      <c r="T62" s="801" t="s">
        <v>993</v>
      </c>
      <c r="U62" s="991" t="s">
        <v>533</v>
      </c>
      <c r="V62" s="801" t="s">
        <v>6131</v>
      </c>
      <c r="W62" s="991" t="s">
        <v>447</v>
      </c>
      <c r="X62" s="801" t="s">
        <v>6585</v>
      </c>
      <c r="Y62" s="991" t="s">
        <v>447</v>
      </c>
      <c r="Z62" s="600" t="s">
        <v>6920</v>
      </c>
      <c r="AA62" s="649" t="s">
        <v>141</v>
      </c>
    </row>
    <row r="63" spans="1:27" ht="30">
      <c r="A63" s="17" t="s">
        <v>2924</v>
      </c>
      <c r="B63" s="985">
        <v>0</v>
      </c>
      <c r="C63" s="986">
        <v>0</v>
      </c>
      <c r="D63" s="985">
        <v>0</v>
      </c>
      <c r="E63" s="986">
        <v>0</v>
      </c>
      <c r="F63" s="985">
        <v>0</v>
      </c>
      <c r="G63" s="986">
        <v>0</v>
      </c>
      <c r="H63" s="985">
        <v>0</v>
      </c>
      <c r="I63" s="986">
        <v>0</v>
      </c>
      <c r="J63" s="987" t="s">
        <v>993</v>
      </c>
      <c r="K63" s="988" t="s">
        <v>464</v>
      </c>
      <c r="L63" s="989" t="s">
        <v>3314</v>
      </c>
      <c r="M63" s="990" t="s">
        <v>3315</v>
      </c>
      <c r="N63" s="989" t="s">
        <v>2962</v>
      </c>
      <c r="O63" s="990" t="s">
        <v>454</v>
      </c>
      <c r="P63" s="989" t="s">
        <v>3857</v>
      </c>
      <c r="Q63" s="990" t="s">
        <v>290</v>
      </c>
      <c r="R63" s="989" t="s">
        <v>4794</v>
      </c>
      <c r="S63" s="990" t="s">
        <v>454</v>
      </c>
      <c r="T63" s="801" t="s">
        <v>4794</v>
      </c>
      <c r="U63" s="991" t="s">
        <v>454</v>
      </c>
      <c r="V63" s="801" t="s">
        <v>5416</v>
      </c>
      <c r="W63" s="991" t="s">
        <v>6132</v>
      </c>
      <c r="X63" s="801" t="s">
        <v>4794</v>
      </c>
      <c r="Y63" s="991" t="s">
        <v>6586</v>
      </c>
      <c r="Z63" s="600" t="s">
        <v>5416</v>
      </c>
      <c r="AA63" s="649" t="s">
        <v>447</v>
      </c>
    </row>
    <row r="64" spans="1:27" ht="30">
      <c r="A64" s="17" t="s">
        <v>2925</v>
      </c>
      <c r="B64" s="985">
        <v>0</v>
      </c>
      <c r="C64" s="986">
        <v>0</v>
      </c>
      <c r="D64" s="985">
        <v>0</v>
      </c>
      <c r="E64" s="986">
        <v>0</v>
      </c>
      <c r="F64" s="985">
        <v>0</v>
      </c>
      <c r="G64" s="986">
        <v>0</v>
      </c>
      <c r="H64" s="985">
        <v>0</v>
      </c>
      <c r="I64" s="986">
        <v>0</v>
      </c>
      <c r="J64" s="987" t="s">
        <v>2594</v>
      </c>
      <c r="K64" s="988" t="s">
        <v>1171</v>
      </c>
      <c r="L64" s="989" t="s">
        <v>3316</v>
      </c>
      <c r="M64" s="990" t="s">
        <v>3317</v>
      </c>
      <c r="N64" s="989" t="s">
        <v>3853</v>
      </c>
      <c r="O64" s="990" t="s">
        <v>3854</v>
      </c>
      <c r="P64" s="989" t="s">
        <v>4381</v>
      </c>
      <c r="Q64" s="990" t="s">
        <v>3327</v>
      </c>
      <c r="R64" s="989" t="s">
        <v>1716</v>
      </c>
      <c r="S64" s="990" t="s">
        <v>3320</v>
      </c>
      <c r="T64" s="801" t="s">
        <v>3861</v>
      </c>
      <c r="U64" s="991" t="s">
        <v>4795</v>
      </c>
      <c r="V64" s="801" t="s">
        <v>2957</v>
      </c>
      <c r="W64" s="991" t="s">
        <v>454</v>
      </c>
      <c r="X64" s="801" t="s">
        <v>5416</v>
      </c>
      <c r="Y64" s="991" t="s">
        <v>2747</v>
      </c>
      <c r="Z64" s="600" t="s">
        <v>6921</v>
      </c>
      <c r="AA64" s="649" t="s">
        <v>6922</v>
      </c>
    </row>
    <row r="65" spans="1:27" ht="30">
      <c r="A65" s="17" t="s">
        <v>2926</v>
      </c>
      <c r="B65" s="985">
        <v>0</v>
      </c>
      <c r="C65" s="986">
        <v>0</v>
      </c>
      <c r="D65" s="985">
        <v>0</v>
      </c>
      <c r="E65" s="986">
        <v>0</v>
      </c>
      <c r="F65" s="985">
        <v>0</v>
      </c>
      <c r="G65" s="986">
        <v>0</v>
      </c>
      <c r="H65" s="985">
        <v>0</v>
      </c>
      <c r="I65" s="986">
        <v>0</v>
      </c>
      <c r="J65" s="987" t="s">
        <v>2595</v>
      </c>
      <c r="K65" s="988" t="s">
        <v>2606</v>
      </c>
      <c r="L65" s="989" t="s">
        <v>191</v>
      </c>
      <c r="M65" s="990" t="s">
        <v>533</v>
      </c>
      <c r="N65" s="989" t="s">
        <v>3855</v>
      </c>
      <c r="O65" s="990" t="s">
        <v>454</v>
      </c>
      <c r="P65" s="989" t="s">
        <v>3322</v>
      </c>
      <c r="Q65" s="990" t="s">
        <v>464</v>
      </c>
      <c r="R65" s="989" t="s">
        <v>4796</v>
      </c>
      <c r="S65" s="990" t="s">
        <v>454</v>
      </c>
      <c r="T65" s="801" t="s">
        <v>4796</v>
      </c>
      <c r="U65" s="991" t="s">
        <v>454</v>
      </c>
      <c r="V65" s="801" t="s">
        <v>993</v>
      </c>
      <c r="W65" s="991" t="s">
        <v>533</v>
      </c>
      <c r="X65" s="801" t="s">
        <v>4798</v>
      </c>
      <c r="Y65" s="991" t="s">
        <v>447</v>
      </c>
      <c r="Z65" s="600" t="s">
        <v>6923</v>
      </c>
      <c r="AA65" s="649" t="s">
        <v>5509</v>
      </c>
    </row>
    <row r="66" spans="1:27" ht="30">
      <c r="A66" s="17" t="s">
        <v>2927</v>
      </c>
      <c r="B66" s="985">
        <v>0</v>
      </c>
      <c r="C66" s="986">
        <v>0</v>
      </c>
      <c r="D66" s="985">
        <v>0</v>
      </c>
      <c r="E66" s="986">
        <v>0</v>
      </c>
      <c r="F66" s="985">
        <v>0</v>
      </c>
      <c r="G66" s="986">
        <v>0</v>
      </c>
      <c r="H66" s="985">
        <v>0</v>
      </c>
      <c r="I66" s="986">
        <v>0</v>
      </c>
      <c r="J66" s="987" t="s">
        <v>2596</v>
      </c>
      <c r="K66" s="988" t="s">
        <v>2748</v>
      </c>
      <c r="L66" s="989" t="s">
        <v>3308</v>
      </c>
      <c r="M66" s="990" t="s">
        <v>454</v>
      </c>
      <c r="N66" s="989" t="s">
        <v>191</v>
      </c>
      <c r="O66" s="990" t="s">
        <v>533</v>
      </c>
      <c r="P66" s="989" t="s">
        <v>4382</v>
      </c>
      <c r="Q66" s="990" t="s">
        <v>2605</v>
      </c>
      <c r="R66" s="989" t="s">
        <v>5413</v>
      </c>
      <c r="S66" s="990" t="s">
        <v>147</v>
      </c>
      <c r="T66" s="801" t="s">
        <v>4797</v>
      </c>
      <c r="U66" s="991" t="s">
        <v>258</v>
      </c>
      <c r="V66" s="801" t="s">
        <v>999</v>
      </c>
      <c r="W66" s="991" t="s">
        <v>3313</v>
      </c>
      <c r="X66" s="801" t="s">
        <v>2603</v>
      </c>
      <c r="Y66" s="991" t="s">
        <v>239</v>
      </c>
      <c r="Z66" s="600" t="s">
        <v>3855</v>
      </c>
      <c r="AA66" s="649" t="s">
        <v>454</v>
      </c>
    </row>
    <row r="67" spans="1:27" ht="30">
      <c r="A67" s="17" t="s">
        <v>2928</v>
      </c>
      <c r="B67" s="985">
        <v>0</v>
      </c>
      <c r="C67" s="986">
        <v>0</v>
      </c>
      <c r="D67" s="985">
        <v>0</v>
      </c>
      <c r="E67" s="986">
        <v>0</v>
      </c>
      <c r="F67" s="985">
        <v>0</v>
      </c>
      <c r="G67" s="986">
        <v>0</v>
      </c>
      <c r="H67" s="985">
        <v>0</v>
      </c>
      <c r="I67" s="986">
        <v>0</v>
      </c>
      <c r="J67" s="987" t="s">
        <v>999</v>
      </c>
      <c r="K67" s="988" t="s">
        <v>2602</v>
      </c>
      <c r="L67" s="989" t="s">
        <v>2964</v>
      </c>
      <c r="M67" s="990" t="s">
        <v>200</v>
      </c>
      <c r="N67" s="989" t="s">
        <v>168</v>
      </c>
      <c r="O67" s="990" t="s">
        <v>533</v>
      </c>
      <c r="P67" s="989" t="s">
        <v>4383</v>
      </c>
      <c r="Q67" s="990" t="s">
        <v>4384</v>
      </c>
      <c r="R67" s="989" t="s">
        <v>5414</v>
      </c>
      <c r="S67" s="990" t="s">
        <v>5415</v>
      </c>
      <c r="T67" s="801" t="s">
        <v>4798</v>
      </c>
      <c r="U67" s="991" t="s">
        <v>822</v>
      </c>
      <c r="V67" s="801" t="s">
        <v>6133</v>
      </c>
      <c r="W67" s="991" t="s">
        <v>6134</v>
      </c>
      <c r="X67" s="801" t="s">
        <v>6135</v>
      </c>
      <c r="Y67" s="991" t="s">
        <v>6587</v>
      </c>
      <c r="Z67" s="600" t="s">
        <v>6924</v>
      </c>
      <c r="AA67" s="649" t="s">
        <v>454</v>
      </c>
    </row>
    <row r="68" spans="1:27" ht="30">
      <c r="A68" s="17" t="s">
        <v>2929</v>
      </c>
      <c r="B68" s="985">
        <v>0</v>
      </c>
      <c r="C68" s="986">
        <v>0</v>
      </c>
      <c r="D68" s="985">
        <v>0</v>
      </c>
      <c r="E68" s="986">
        <v>0</v>
      </c>
      <c r="F68" s="985">
        <v>0</v>
      </c>
      <c r="G68" s="986">
        <v>0</v>
      </c>
      <c r="H68" s="985">
        <v>0</v>
      </c>
      <c r="I68" s="986">
        <v>0</v>
      </c>
      <c r="J68" s="987" t="s">
        <v>2597</v>
      </c>
      <c r="K68" s="988" t="s">
        <v>2749</v>
      </c>
      <c r="L68" s="989" t="s">
        <v>3318</v>
      </c>
      <c r="M68" s="990" t="s">
        <v>469</v>
      </c>
      <c r="N68" s="989" t="s">
        <v>1393</v>
      </c>
      <c r="O68" s="990" t="s">
        <v>3313</v>
      </c>
      <c r="P68" s="989" t="s">
        <v>4385</v>
      </c>
      <c r="Q68" s="990" t="s">
        <v>3559</v>
      </c>
      <c r="R68" s="989" t="s">
        <v>3857</v>
      </c>
      <c r="S68" s="990" t="s">
        <v>4795</v>
      </c>
      <c r="T68" s="801" t="s">
        <v>4799</v>
      </c>
      <c r="U68" s="991" t="s">
        <v>147</v>
      </c>
      <c r="V68" s="801" t="s">
        <v>2595</v>
      </c>
      <c r="W68" s="991" t="s">
        <v>454</v>
      </c>
      <c r="X68" s="801" t="s">
        <v>994</v>
      </c>
      <c r="Y68" s="991" t="s">
        <v>283</v>
      </c>
      <c r="Z68" s="600" t="s">
        <v>6925</v>
      </c>
      <c r="AA68" s="649" t="s">
        <v>1339</v>
      </c>
    </row>
    <row r="69" spans="1:27" ht="30">
      <c r="A69" s="17" t="s">
        <v>2930</v>
      </c>
      <c r="B69" s="985">
        <v>0</v>
      </c>
      <c r="C69" s="986">
        <v>0</v>
      </c>
      <c r="D69" s="985">
        <v>0</v>
      </c>
      <c r="E69" s="986">
        <v>0</v>
      </c>
      <c r="F69" s="985">
        <v>0</v>
      </c>
      <c r="G69" s="986">
        <v>0</v>
      </c>
      <c r="H69" s="985">
        <v>0</v>
      </c>
      <c r="I69" s="986">
        <v>0</v>
      </c>
      <c r="J69" s="987" t="s">
        <v>2598</v>
      </c>
      <c r="K69" s="988" t="s">
        <v>242</v>
      </c>
      <c r="L69" s="989" t="s">
        <v>3319</v>
      </c>
      <c r="M69" s="990" t="s">
        <v>3320</v>
      </c>
      <c r="N69" s="989" t="s">
        <v>3856</v>
      </c>
      <c r="O69" s="990" t="s">
        <v>268</v>
      </c>
      <c r="P69" s="989" t="s">
        <v>266</v>
      </c>
      <c r="Q69" s="990" t="s">
        <v>824</v>
      </c>
      <c r="R69" s="989" t="s">
        <v>5416</v>
      </c>
      <c r="S69" s="990" t="s">
        <v>2747</v>
      </c>
      <c r="T69" s="801" t="s">
        <v>3855</v>
      </c>
      <c r="U69" s="991" t="s">
        <v>454</v>
      </c>
      <c r="V69" s="801" t="s">
        <v>6135</v>
      </c>
      <c r="W69" s="991" t="s">
        <v>6134</v>
      </c>
      <c r="X69" s="801" t="s">
        <v>6588</v>
      </c>
      <c r="Y69" s="991" t="s">
        <v>6586</v>
      </c>
      <c r="Z69" s="600" t="s">
        <v>511</v>
      </c>
      <c r="AA69" s="649" t="s">
        <v>447</v>
      </c>
    </row>
    <row r="70" spans="1:27" ht="45">
      <c r="A70" s="17" t="s">
        <v>2931</v>
      </c>
      <c r="B70" s="985">
        <v>0</v>
      </c>
      <c r="C70" s="986">
        <v>0</v>
      </c>
      <c r="D70" s="985">
        <v>0</v>
      </c>
      <c r="E70" s="986">
        <v>0</v>
      </c>
      <c r="F70" s="985">
        <v>0</v>
      </c>
      <c r="G70" s="986">
        <v>0</v>
      </c>
      <c r="H70" s="985">
        <v>0</v>
      </c>
      <c r="I70" s="986">
        <v>0</v>
      </c>
      <c r="J70" s="987" t="s">
        <v>2599</v>
      </c>
      <c r="K70" s="988" t="s">
        <v>2750</v>
      </c>
      <c r="L70" s="989" t="s">
        <v>3321</v>
      </c>
      <c r="M70" s="990" t="s">
        <v>533</v>
      </c>
      <c r="N70" s="989" t="s">
        <v>3857</v>
      </c>
      <c r="O70" s="990" t="s">
        <v>3858</v>
      </c>
      <c r="P70" s="989" t="s">
        <v>4386</v>
      </c>
      <c r="Q70" s="990" t="s">
        <v>355</v>
      </c>
      <c r="R70" s="989" t="s">
        <v>5014</v>
      </c>
      <c r="S70" s="990" t="s">
        <v>5417</v>
      </c>
      <c r="T70" s="801" t="s">
        <v>4800</v>
      </c>
      <c r="U70" s="991" t="s">
        <v>447</v>
      </c>
      <c r="V70" s="801" t="s">
        <v>3855</v>
      </c>
      <c r="W70" s="991" t="s">
        <v>454</v>
      </c>
      <c r="X70" s="801" t="s">
        <v>6589</v>
      </c>
      <c r="Y70" s="991" t="s">
        <v>3327</v>
      </c>
      <c r="Z70" s="600" t="s">
        <v>6926</v>
      </c>
      <c r="AA70" s="649" t="s">
        <v>141</v>
      </c>
    </row>
    <row r="71" spans="1:27" ht="15">
      <c r="A71" s="810"/>
      <c r="B71" s="848"/>
      <c r="C71" s="793"/>
      <c r="D71" s="793"/>
      <c r="E71" s="793"/>
      <c r="F71" s="793"/>
      <c r="G71" s="793"/>
      <c r="H71" s="792"/>
      <c r="I71" s="792"/>
      <c r="J71" s="792"/>
      <c r="K71" s="792"/>
      <c r="L71" s="791"/>
      <c r="M71" s="791"/>
      <c r="N71" s="791"/>
      <c r="O71" s="791"/>
      <c r="P71" s="791"/>
      <c r="Q71" s="791"/>
      <c r="R71" s="791"/>
      <c r="S71" s="791"/>
      <c r="Z71" s="600"/>
      <c r="AA71" s="649"/>
    </row>
    <row r="72" spans="1:27" ht="15.75">
      <c r="A72" s="3"/>
      <c r="B72" s="1469">
        <v>2010</v>
      </c>
      <c r="C72" s="1469"/>
      <c r="D72" s="1469">
        <v>2011</v>
      </c>
      <c r="E72" s="1469"/>
      <c r="F72" s="1469" t="s">
        <v>1185</v>
      </c>
      <c r="G72" s="1469"/>
      <c r="H72" s="1460">
        <v>2012</v>
      </c>
      <c r="I72" s="1460"/>
      <c r="J72" s="1460" t="s">
        <v>2325</v>
      </c>
      <c r="K72" s="1460"/>
      <c r="L72" s="1460" t="s">
        <v>2913</v>
      </c>
      <c r="M72" s="1460"/>
      <c r="N72" s="1460" t="s">
        <v>3553</v>
      </c>
      <c r="O72" s="1460"/>
      <c r="P72" s="1460" t="s">
        <v>4165</v>
      </c>
      <c r="Q72" s="1460"/>
      <c r="R72" s="1460" t="s">
        <v>4674</v>
      </c>
      <c r="S72" s="1460"/>
      <c r="T72" s="1460" t="s">
        <v>4675</v>
      </c>
      <c r="U72" s="1460"/>
      <c r="V72" s="1460" t="s">
        <v>5846</v>
      </c>
      <c r="W72" s="1460"/>
      <c r="X72" s="1460" t="s">
        <v>6494</v>
      </c>
      <c r="Y72" s="1460"/>
      <c r="Z72" s="1493" t="s">
        <v>6914</v>
      </c>
      <c r="AA72" s="1483"/>
    </row>
    <row r="73" spans="1:27" ht="15.75">
      <c r="A73" s="3" t="s">
        <v>68</v>
      </c>
      <c r="B73" s="774" t="s">
        <v>95</v>
      </c>
      <c r="C73" s="774" t="s">
        <v>96</v>
      </c>
      <c r="D73" s="774" t="s">
        <v>95</v>
      </c>
      <c r="E73" s="774" t="s">
        <v>96</v>
      </c>
      <c r="F73" s="774" t="s">
        <v>95</v>
      </c>
      <c r="G73" s="774" t="s">
        <v>96</v>
      </c>
      <c r="H73" s="770" t="s">
        <v>95</v>
      </c>
      <c r="I73" s="770" t="s">
        <v>96</v>
      </c>
      <c r="J73" s="770" t="s">
        <v>95</v>
      </c>
      <c r="K73" s="770" t="s">
        <v>96</v>
      </c>
      <c r="L73" s="770" t="s">
        <v>95</v>
      </c>
      <c r="M73" s="770" t="s">
        <v>96</v>
      </c>
      <c r="N73" s="770" t="s">
        <v>95</v>
      </c>
      <c r="O73" s="770" t="s">
        <v>96</v>
      </c>
      <c r="P73" s="770" t="s">
        <v>95</v>
      </c>
      <c r="Q73" s="770" t="s">
        <v>96</v>
      </c>
      <c r="R73" s="770" t="s">
        <v>95</v>
      </c>
      <c r="S73" s="770" t="s">
        <v>96</v>
      </c>
      <c r="T73" s="770" t="s">
        <v>95</v>
      </c>
      <c r="U73" s="770" t="s">
        <v>96</v>
      </c>
      <c r="V73" s="770" t="s">
        <v>95</v>
      </c>
      <c r="W73" s="770" t="s">
        <v>96</v>
      </c>
      <c r="X73" s="770" t="s">
        <v>95</v>
      </c>
      <c r="Y73" s="770" t="s">
        <v>96</v>
      </c>
      <c r="Z73" s="778" t="s">
        <v>95</v>
      </c>
      <c r="AA73" s="780" t="s">
        <v>96</v>
      </c>
    </row>
    <row r="74" spans="1:27" ht="30">
      <c r="A74" s="17" t="s">
        <v>2922</v>
      </c>
      <c r="B74" s="985" t="s">
        <v>262</v>
      </c>
      <c r="C74" s="986" t="s">
        <v>447</v>
      </c>
      <c r="D74" s="985" t="s">
        <v>993</v>
      </c>
      <c r="E74" s="986" t="s">
        <v>464</v>
      </c>
      <c r="F74" s="985" t="s">
        <v>993</v>
      </c>
      <c r="G74" s="986" t="s">
        <v>464</v>
      </c>
      <c r="H74" s="985" t="s">
        <v>993</v>
      </c>
      <c r="I74" s="986" t="s">
        <v>464</v>
      </c>
      <c r="J74" s="987" t="s">
        <v>995</v>
      </c>
      <c r="K74" s="988" t="s">
        <v>824</v>
      </c>
      <c r="L74" s="989" t="s">
        <v>3322</v>
      </c>
      <c r="M74" s="990" t="s">
        <v>464</v>
      </c>
      <c r="N74" s="989" t="s">
        <v>2603</v>
      </c>
      <c r="O74" s="990" t="s">
        <v>984</v>
      </c>
      <c r="P74" s="989" t="s">
        <v>3322</v>
      </c>
      <c r="Q74" s="990" t="s">
        <v>464</v>
      </c>
      <c r="R74" s="989" t="s">
        <v>5418</v>
      </c>
      <c r="S74" s="990" t="s">
        <v>447</v>
      </c>
      <c r="T74" s="801" t="s">
        <v>2603</v>
      </c>
      <c r="U74" s="991" t="s">
        <v>249</v>
      </c>
      <c r="V74" s="801" t="s">
        <v>2603</v>
      </c>
      <c r="W74" s="991" t="s">
        <v>249</v>
      </c>
      <c r="X74" s="801" t="s">
        <v>2603</v>
      </c>
      <c r="Y74" s="991" t="s">
        <v>239</v>
      </c>
      <c r="Z74" s="600" t="s">
        <v>219</v>
      </c>
      <c r="AA74" s="649" t="s">
        <v>96</v>
      </c>
    </row>
    <row r="75" spans="1:27" ht="30">
      <c r="A75" s="17" t="s">
        <v>2923</v>
      </c>
      <c r="B75" s="985" t="s">
        <v>279</v>
      </c>
      <c r="C75" s="986" t="s">
        <v>283</v>
      </c>
      <c r="D75" s="985" t="s">
        <v>262</v>
      </c>
      <c r="E75" s="986" t="s">
        <v>447</v>
      </c>
      <c r="F75" s="985" t="s">
        <v>994</v>
      </c>
      <c r="G75" s="986" t="s">
        <v>169</v>
      </c>
      <c r="H75" s="985" t="s">
        <v>266</v>
      </c>
      <c r="I75" s="986" t="s">
        <v>824</v>
      </c>
      <c r="J75" s="987" t="s">
        <v>993</v>
      </c>
      <c r="K75" s="988" t="s">
        <v>464</v>
      </c>
      <c r="L75" s="989" t="s">
        <v>1294</v>
      </c>
      <c r="M75" s="990" t="s">
        <v>249</v>
      </c>
      <c r="N75" s="989" t="s">
        <v>3859</v>
      </c>
      <c r="O75" s="990" t="s">
        <v>447</v>
      </c>
      <c r="P75" s="989" t="s">
        <v>1294</v>
      </c>
      <c r="Q75" s="990" t="s">
        <v>239</v>
      </c>
      <c r="R75" s="989" t="s">
        <v>3862</v>
      </c>
      <c r="S75" s="990" t="s">
        <v>5419</v>
      </c>
      <c r="T75" s="801" t="s">
        <v>993</v>
      </c>
      <c r="U75" s="991" t="s">
        <v>2757</v>
      </c>
      <c r="V75" s="801" t="s">
        <v>993</v>
      </c>
      <c r="W75" s="991" t="s">
        <v>533</v>
      </c>
      <c r="X75" s="801" t="s">
        <v>993</v>
      </c>
      <c r="Y75" s="991" t="s">
        <v>447</v>
      </c>
      <c r="Z75" s="600" t="s">
        <v>1294</v>
      </c>
      <c r="AA75" s="649" t="s">
        <v>239</v>
      </c>
    </row>
    <row r="76" spans="1:27" ht="30">
      <c r="A76" s="17" t="s">
        <v>2924</v>
      </c>
      <c r="B76" s="985" t="s">
        <v>325</v>
      </c>
      <c r="C76" s="986" t="s">
        <v>464</v>
      </c>
      <c r="D76" s="985" t="s">
        <v>994</v>
      </c>
      <c r="E76" s="986" t="s">
        <v>169</v>
      </c>
      <c r="F76" s="985" t="s">
        <v>1000</v>
      </c>
      <c r="G76" s="986" t="s">
        <v>1351</v>
      </c>
      <c r="H76" s="985" t="s">
        <v>191</v>
      </c>
      <c r="I76" s="986" t="s">
        <v>464</v>
      </c>
      <c r="J76" s="987" t="s">
        <v>1353</v>
      </c>
      <c r="K76" s="988" t="s">
        <v>447</v>
      </c>
      <c r="L76" s="989" t="s">
        <v>3323</v>
      </c>
      <c r="M76" s="990" t="s">
        <v>824</v>
      </c>
      <c r="N76" s="989" t="s">
        <v>3860</v>
      </c>
      <c r="O76" s="990" t="s">
        <v>447</v>
      </c>
      <c r="P76" s="989" t="s">
        <v>4387</v>
      </c>
      <c r="Q76" s="990" t="s">
        <v>447</v>
      </c>
      <c r="R76" s="989" t="s">
        <v>993</v>
      </c>
      <c r="S76" s="990" t="s">
        <v>533</v>
      </c>
      <c r="T76" s="801" t="s">
        <v>5014</v>
      </c>
      <c r="U76" s="991" t="s">
        <v>385</v>
      </c>
      <c r="V76" s="801" t="s">
        <v>5016</v>
      </c>
      <c r="W76" s="991" t="s">
        <v>355</v>
      </c>
      <c r="X76" s="801" t="s">
        <v>5016</v>
      </c>
      <c r="Y76" s="991" t="s">
        <v>355</v>
      </c>
      <c r="Z76" s="600" t="s">
        <v>325</v>
      </c>
      <c r="AA76" s="649" t="s">
        <v>533</v>
      </c>
    </row>
    <row r="77" spans="1:27" ht="30">
      <c r="A77" s="17" t="s">
        <v>2925</v>
      </c>
      <c r="B77" s="985" t="s">
        <v>271</v>
      </c>
      <c r="C77" s="986" t="s">
        <v>274</v>
      </c>
      <c r="D77" s="985" t="s">
        <v>995</v>
      </c>
      <c r="E77" s="986" t="s">
        <v>268</v>
      </c>
      <c r="F77" s="985" t="s">
        <v>309</v>
      </c>
      <c r="G77" s="986" t="s">
        <v>1352</v>
      </c>
      <c r="H77" s="985" t="s">
        <v>279</v>
      </c>
      <c r="I77" s="986" t="s">
        <v>1351</v>
      </c>
      <c r="J77" s="987" t="s">
        <v>2600</v>
      </c>
      <c r="K77" s="988" t="s">
        <v>1351</v>
      </c>
      <c r="L77" s="989" t="s">
        <v>3324</v>
      </c>
      <c r="M77" s="990" t="s">
        <v>1351</v>
      </c>
      <c r="N77" s="989" t="s">
        <v>3861</v>
      </c>
      <c r="O77" s="990" t="s">
        <v>2258</v>
      </c>
      <c r="P77" s="989" t="s">
        <v>4383</v>
      </c>
      <c r="Q77" s="990" t="s">
        <v>4388</v>
      </c>
      <c r="R77" s="989" t="s">
        <v>995</v>
      </c>
      <c r="S77" s="990" t="s">
        <v>181</v>
      </c>
      <c r="T77" s="801" t="s">
        <v>3861</v>
      </c>
      <c r="U77" s="991" t="s">
        <v>316</v>
      </c>
      <c r="V77" s="801" t="s">
        <v>266</v>
      </c>
      <c r="W77" s="991" t="s">
        <v>268</v>
      </c>
      <c r="X77" s="801" t="s">
        <v>3859</v>
      </c>
      <c r="Y77" s="991" t="s">
        <v>447</v>
      </c>
      <c r="Z77" s="600" t="s">
        <v>3441</v>
      </c>
      <c r="AA77" s="649" t="s">
        <v>6927</v>
      </c>
    </row>
    <row r="78" spans="1:27" ht="30">
      <c r="A78" s="17" t="s">
        <v>2926</v>
      </c>
      <c r="B78" s="985" t="s">
        <v>292</v>
      </c>
      <c r="C78" s="986" t="s">
        <v>49</v>
      </c>
      <c r="D78" s="985" t="s">
        <v>309</v>
      </c>
      <c r="E78" s="986" t="s">
        <v>996</v>
      </c>
      <c r="F78" s="985" t="s">
        <v>1353</v>
      </c>
      <c r="G78" s="986" t="s">
        <v>447</v>
      </c>
      <c r="H78" s="985" t="s">
        <v>1715</v>
      </c>
      <c r="I78" s="986" t="s">
        <v>249</v>
      </c>
      <c r="J78" s="987" t="s">
        <v>2601</v>
      </c>
      <c r="K78" s="988" t="s">
        <v>447</v>
      </c>
      <c r="L78" s="989" t="s">
        <v>499</v>
      </c>
      <c r="M78" s="990" t="s">
        <v>447</v>
      </c>
      <c r="N78" s="989" t="s">
        <v>1353</v>
      </c>
      <c r="O78" s="990" t="s">
        <v>195</v>
      </c>
      <c r="P78" s="989" t="s">
        <v>279</v>
      </c>
      <c r="Q78" s="990" t="s">
        <v>283</v>
      </c>
      <c r="R78" s="989" t="s">
        <v>3861</v>
      </c>
      <c r="S78" s="990" t="s">
        <v>290</v>
      </c>
      <c r="T78" s="801" t="s">
        <v>5015</v>
      </c>
      <c r="U78" s="991" t="s">
        <v>2757</v>
      </c>
      <c r="V78" s="801" t="s">
        <v>3859</v>
      </c>
      <c r="W78" s="991" t="s">
        <v>447</v>
      </c>
      <c r="X78" s="801" t="s">
        <v>994</v>
      </c>
      <c r="Y78" s="991" t="s">
        <v>283</v>
      </c>
      <c r="Z78" s="600" t="s">
        <v>1710</v>
      </c>
      <c r="AA78" s="649" t="s">
        <v>447</v>
      </c>
    </row>
    <row r="79" spans="1:27" ht="45">
      <c r="A79" s="17" t="s">
        <v>2927</v>
      </c>
      <c r="B79" s="985" t="s">
        <v>266</v>
      </c>
      <c r="C79" s="986" t="s">
        <v>268</v>
      </c>
      <c r="D79" s="985" t="s">
        <v>997</v>
      </c>
      <c r="E79" s="986" t="s">
        <v>3029</v>
      </c>
      <c r="F79" s="985" t="s">
        <v>1354</v>
      </c>
      <c r="G79" s="986" t="s">
        <v>169</v>
      </c>
      <c r="H79" s="985" t="s">
        <v>1716</v>
      </c>
      <c r="I79" s="986" t="s">
        <v>1717</v>
      </c>
      <c r="J79" s="987" t="s">
        <v>999</v>
      </c>
      <c r="K79" s="988" t="s">
        <v>2602</v>
      </c>
      <c r="L79" s="989" t="s">
        <v>1000</v>
      </c>
      <c r="M79" s="990" t="s">
        <v>1351</v>
      </c>
      <c r="N79" s="989" t="s">
        <v>2604</v>
      </c>
      <c r="O79" s="990" t="s">
        <v>181</v>
      </c>
      <c r="P79" s="989" t="s">
        <v>4379</v>
      </c>
      <c r="Q79" s="990" t="s">
        <v>3327</v>
      </c>
      <c r="R79" s="989" t="s">
        <v>5017</v>
      </c>
      <c r="S79" s="990" t="s">
        <v>283</v>
      </c>
      <c r="T79" s="801" t="s">
        <v>5016</v>
      </c>
      <c r="U79" s="991" t="s">
        <v>355</v>
      </c>
      <c r="V79" s="801" t="s">
        <v>999</v>
      </c>
      <c r="W79" s="991" t="s">
        <v>3313</v>
      </c>
      <c r="X79" s="801" t="s">
        <v>999</v>
      </c>
      <c r="Y79" s="991" t="s">
        <v>447</v>
      </c>
      <c r="Z79" s="600" t="s">
        <v>6928</v>
      </c>
      <c r="AA79" s="649" t="s">
        <v>160</v>
      </c>
    </row>
    <row r="80" spans="1:27" ht="30">
      <c r="A80" s="17" t="s">
        <v>2928</v>
      </c>
      <c r="B80" s="985" t="s">
        <v>287</v>
      </c>
      <c r="C80" s="986" t="s">
        <v>290</v>
      </c>
      <c r="D80" s="985" t="s">
        <v>998</v>
      </c>
      <c r="E80" s="986" t="s">
        <v>274</v>
      </c>
      <c r="F80" s="985" t="s">
        <v>1355</v>
      </c>
      <c r="G80" s="986" t="s">
        <v>1356</v>
      </c>
      <c r="H80" s="985" t="s">
        <v>1000</v>
      </c>
      <c r="I80" s="986" t="s">
        <v>1351</v>
      </c>
      <c r="J80" s="987" t="s">
        <v>2603</v>
      </c>
      <c r="K80" s="988" t="s">
        <v>249</v>
      </c>
      <c r="L80" s="989" t="s">
        <v>219</v>
      </c>
      <c r="M80" s="990" t="s">
        <v>355</v>
      </c>
      <c r="N80" s="989" t="s">
        <v>993</v>
      </c>
      <c r="O80" s="990" t="s">
        <v>533</v>
      </c>
      <c r="P80" s="989" t="s">
        <v>1652</v>
      </c>
      <c r="Q80" s="990" t="s">
        <v>447</v>
      </c>
      <c r="R80" s="989" t="s">
        <v>5014</v>
      </c>
      <c r="S80" s="990" t="s">
        <v>5420</v>
      </c>
      <c r="T80" s="801" t="s">
        <v>5017</v>
      </c>
      <c r="U80" s="991" t="s">
        <v>283</v>
      </c>
      <c r="V80" s="801" t="s">
        <v>5019</v>
      </c>
      <c r="W80" s="991" t="s">
        <v>195</v>
      </c>
      <c r="X80" s="801" t="s">
        <v>6590</v>
      </c>
      <c r="Y80" s="991" t="s">
        <v>447</v>
      </c>
      <c r="Z80" s="600" t="s">
        <v>6929</v>
      </c>
      <c r="AA80" s="649" t="s">
        <v>6927</v>
      </c>
    </row>
    <row r="81" spans="1:27" ht="30">
      <c r="A81" s="17" t="s">
        <v>2929</v>
      </c>
      <c r="B81" s="985" t="s">
        <v>173</v>
      </c>
      <c r="C81" s="986" t="s">
        <v>258</v>
      </c>
      <c r="D81" s="985" t="s">
        <v>999</v>
      </c>
      <c r="E81" s="986" t="s">
        <v>447</v>
      </c>
      <c r="F81" s="985" t="s">
        <v>1357</v>
      </c>
      <c r="G81" s="986" t="s">
        <v>464</v>
      </c>
      <c r="H81" s="985" t="s">
        <v>1526</v>
      </c>
      <c r="I81" s="986" t="s">
        <v>283</v>
      </c>
      <c r="J81" s="987" t="s">
        <v>2604</v>
      </c>
      <c r="K81" s="988" t="s">
        <v>2605</v>
      </c>
      <c r="L81" s="989" t="s">
        <v>3325</v>
      </c>
      <c r="M81" s="990" t="s">
        <v>2605</v>
      </c>
      <c r="N81" s="989" t="s">
        <v>3862</v>
      </c>
      <c r="O81" s="990" t="s">
        <v>3863</v>
      </c>
      <c r="P81" s="989" t="s">
        <v>3857</v>
      </c>
      <c r="Q81" s="990" t="s">
        <v>290</v>
      </c>
      <c r="R81" s="989" t="s">
        <v>5421</v>
      </c>
      <c r="S81" s="990" t="s">
        <v>195</v>
      </c>
      <c r="T81" s="801" t="s">
        <v>5018</v>
      </c>
      <c r="U81" s="991" t="s">
        <v>165</v>
      </c>
      <c r="V81" s="801" t="s">
        <v>6136</v>
      </c>
      <c r="W81" s="991" t="s">
        <v>283</v>
      </c>
      <c r="X81" s="801" t="s">
        <v>6591</v>
      </c>
      <c r="Y81" s="991" t="s">
        <v>283</v>
      </c>
      <c r="Z81" s="600" t="s">
        <v>6930</v>
      </c>
      <c r="AA81" s="649" t="s">
        <v>5509</v>
      </c>
    </row>
    <row r="82" spans="1:27" ht="30">
      <c r="A82" s="17" t="s">
        <v>2930</v>
      </c>
      <c r="B82" s="985" t="s">
        <v>301</v>
      </c>
      <c r="C82" s="986" t="s">
        <v>283</v>
      </c>
      <c r="D82" s="985" t="s">
        <v>1000</v>
      </c>
      <c r="E82" s="986" t="s">
        <v>1001</v>
      </c>
      <c r="F82" s="985" t="s">
        <v>1358</v>
      </c>
      <c r="G82" s="986" t="s">
        <v>1359</v>
      </c>
      <c r="H82" s="985" t="s">
        <v>1718</v>
      </c>
      <c r="I82" s="986" t="s">
        <v>447</v>
      </c>
      <c r="J82" s="987" t="s">
        <v>2595</v>
      </c>
      <c r="K82" s="988" t="s">
        <v>2606</v>
      </c>
      <c r="L82" s="989" t="s">
        <v>3326</v>
      </c>
      <c r="M82" s="990" t="s">
        <v>3327</v>
      </c>
      <c r="N82" s="989" t="s">
        <v>3864</v>
      </c>
      <c r="O82" s="990" t="s">
        <v>3865</v>
      </c>
      <c r="P82" s="989" t="s">
        <v>4389</v>
      </c>
      <c r="Q82" s="990" t="s">
        <v>2605</v>
      </c>
      <c r="R82" s="989" t="s">
        <v>5422</v>
      </c>
      <c r="S82" s="990" t="s">
        <v>181</v>
      </c>
      <c r="T82" s="801" t="s">
        <v>5019</v>
      </c>
      <c r="U82" s="991" t="s">
        <v>195</v>
      </c>
      <c r="V82" s="801" t="s">
        <v>6137</v>
      </c>
      <c r="W82" s="991" t="s">
        <v>533</v>
      </c>
      <c r="X82" s="801" t="s">
        <v>5019</v>
      </c>
      <c r="Y82" s="991" t="s">
        <v>447</v>
      </c>
      <c r="Z82" s="600" t="s">
        <v>5360</v>
      </c>
      <c r="AA82" s="649" t="s">
        <v>6931</v>
      </c>
    </row>
    <row r="83" spans="1:27" ht="30">
      <c r="A83" s="17" t="s">
        <v>2931</v>
      </c>
      <c r="B83" s="985" t="s">
        <v>309</v>
      </c>
      <c r="C83" s="986" t="s">
        <v>290</v>
      </c>
      <c r="D83" s="985" t="s">
        <v>1002</v>
      </c>
      <c r="E83" s="986" t="s">
        <v>447</v>
      </c>
      <c r="F83" s="985" t="s">
        <v>1360</v>
      </c>
      <c r="G83" s="986" t="s">
        <v>1361</v>
      </c>
      <c r="H83" s="985" t="s">
        <v>1719</v>
      </c>
      <c r="I83" s="986" t="s">
        <v>283</v>
      </c>
      <c r="J83" s="987" t="s">
        <v>2607</v>
      </c>
      <c r="K83" s="988" t="s">
        <v>464</v>
      </c>
      <c r="L83" s="989" t="s">
        <v>262</v>
      </c>
      <c r="M83" s="990" t="s">
        <v>3328</v>
      </c>
      <c r="N83" s="989" t="s">
        <v>3866</v>
      </c>
      <c r="O83" s="990" t="s">
        <v>686</v>
      </c>
      <c r="P83" s="989" t="s">
        <v>4390</v>
      </c>
      <c r="Q83" s="990" t="s">
        <v>4391</v>
      </c>
      <c r="R83" s="989" t="s">
        <v>5423</v>
      </c>
      <c r="S83" s="990" t="s">
        <v>5424</v>
      </c>
      <c r="T83" s="801" t="s">
        <v>3862</v>
      </c>
      <c r="U83" s="991" t="s">
        <v>1346</v>
      </c>
      <c r="V83" s="801" t="s">
        <v>5416</v>
      </c>
      <c r="W83" s="991" t="s">
        <v>6138</v>
      </c>
      <c r="X83" s="801" t="s">
        <v>6137</v>
      </c>
      <c r="Y83" s="991" t="s">
        <v>447</v>
      </c>
      <c r="Z83" s="600" t="s">
        <v>1854</v>
      </c>
      <c r="AA83" s="649" t="s">
        <v>533</v>
      </c>
    </row>
    <row r="84" spans="1:27" ht="15">
      <c r="A84" s="810"/>
      <c r="B84" s="801"/>
      <c r="C84" s="801"/>
      <c r="D84" s="793"/>
      <c r="E84" s="801"/>
      <c r="F84" s="793"/>
      <c r="G84" s="793"/>
      <c r="H84" s="792"/>
      <c r="I84" s="792"/>
      <c r="J84" s="792"/>
      <c r="K84" s="792"/>
      <c r="L84" s="791"/>
      <c r="M84" s="791"/>
      <c r="N84" s="791"/>
      <c r="O84" s="791"/>
      <c r="P84" s="791"/>
      <c r="Q84" s="791"/>
      <c r="R84" s="791"/>
      <c r="S84" s="791"/>
      <c r="T84" s="801"/>
      <c r="U84" s="801"/>
      <c r="V84" s="801"/>
      <c r="W84" s="801"/>
      <c r="X84" s="801"/>
      <c r="Y84" s="801"/>
      <c r="Z84" s="600"/>
      <c r="AA84" s="649"/>
    </row>
    <row r="85" spans="1:27" ht="15">
      <c r="A85" s="810"/>
      <c r="B85" s="801"/>
      <c r="C85" s="801"/>
      <c r="D85" s="793"/>
      <c r="E85" s="801"/>
      <c r="F85" s="793"/>
      <c r="G85" s="793"/>
      <c r="H85" s="792"/>
      <c r="I85" s="792"/>
      <c r="J85" s="792"/>
      <c r="K85" s="792"/>
      <c r="L85" s="791"/>
      <c r="M85" s="791"/>
      <c r="N85" s="791"/>
      <c r="O85" s="791"/>
      <c r="P85" s="791"/>
      <c r="Q85" s="791"/>
      <c r="R85" s="791"/>
      <c r="S85" s="791"/>
      <c r="T85" s="801"/>
      <c r="U85" s="801"/>
      <c r="V85" s="801"/>
      <c r="W85" s="801"/>
      <c r="X85" s="801"/>
      <c r="Y85" s="801"/>
      <c r="Z85" s="600"/>
      <c r="AA85" s="649"/>
    </row>
    <row r="86" spans="1:27" ht="15.75">
      <c r="A86" s="3"/>
      <c r="B86" s="1469">
        <v>2010</v>
      </c>
      <c r="C86" s="1469"/>
      <c r="D86" s="1469">
        <v>2011</v>
      </c>
      <c r="E86" s="1469"/>
      <c r="F86" s="1469" t="s">
        <v>1185</v>
      </c>
      <c r="G86" s="1469"/>
      <c r="H86" s="1460">
        <v>2012</v>
      </c>
      <c r="I86" s="1460"/>
      <c r="J86" s="1460" t="s">
        <v>2325</v>
      </c>
      <c r="K86" s="1460"/>
      <c r="L86" s="1460" t="s">
        <v>2913</v>
      </c>
      <c r="M86" s="1460"/>
      <c r="N86" s="1460" t="s">
        <v>3553</v>
      </c>
      <c r="O86" s="1460"/>
      <c r="P86" s="1460" t="s">
        <v>4165</v>
      </c>
      <c r="Q86" s="1460"/>
      <c r="R86" s="1460" t="s">
        <v>4674</v>
      </c>
      <c r="S86" s="1460"/>
      <c r="T86" s="1460" t="s">
        <v>4675</v>
      </c>
      <c r="U86" s="1460"/>
      <c r="V86" s="1460" t="s">
        <v>5846</v>
      </c>
      <c r="W86" s="1460"/>
      <c r="X86" s="1460" t="s">
        <v>6494</v>
      </c>
      <c r="Y86" s="1460"/>
      <c r="Z86" s="1493" t="s">
        <v>6914</v>
      </c>
      <c r="AA86" s="1483"/>
    </row>
    <row r="87" spans="1:27" ht="15.75">
      <c r="A87" s="3" t="s">
        <v>97</v>
      </c>
      <c r="B87" s="774" t="s">
        <v>95</v>
      </c>
      <c r="C87" s="774" t="s">
        <v>96</v>
      </c>
      <c r="D87" s="774" t="s">
        <v>95</v>
      </c>
      <c r="E87" s="774" t="s">
        <v>96</v>
      </c>
      <c r="F87" s="774" t="s">
        <v>95</v>
      </c>
      <c r="G87" s="774" t="s">
        <v>96</v>
      </c>
      <c r="H87" s="770" t="s">
        <v>95</v>
      </c>
      <c r="I87" s="770" t="s">
        <v>96</v>
      </c>
      <c r="J87" s="770" t="s">
        <v>95</v>
      </c>
      <c r="K87" s="770" t="s">
        <v>96</v>
      </c>
      <c r="L87" s="770" t="s">
        <v>95</v>
      </c>
      <c r="M87" s="770" t="s">
        <v>96</v>
      </c>
      <c r="N87" s="770" t="s">
        <v>95</v>
      </c>
      <c r="O87" s="770" t="s">
        <v>96</v>
      </c>
      <c r="P87" s="770" t="s">
        <v>95</v>
      </c>
      <c r="Q87" s="770" t="s">
        <v>96</v>
      </c>
      <c r="R87" s="770" t="s">
        <v>95</v>
      </c>
      <c r="S87" s="770" t="s">
        <v>96</v>
      </c>
      <c r="T87" s="770" t="s">
        <v>95</v>
      </c>
      <c r="U87" s="770" t="s">
        <v>96</v>
      </c>
      <c r="V87" s="770" t="s">
        <v>95</v>
      </c>
      <c r="W87" s="770" t="s">
        <v>96</v>
      </c>
      <c r="X87" s="770" t="s">
        <v>95</v>
      </c>
      <c r="Y87" s="770" t="s">
        <v>96</v>
      </c>
      <c r="Z87" s="778" t="s">
        <v>95</v>
      </c>
      <c r="AA87" s="780" t="s">
        <v>96</v>
      </c>
    </row>
    <row r="88" spans="1:27" ht="30">
      <c r="A88" s="17" t="s">
        <v>2922</v>
      </c>
      <c r="B88" s="985" t="s">
        <v>1003</v>
      </c>
      <c r="C88" s="986" t="s">
        <v>1003</v>
      </c>
      <c r="D88" s="985" t="s">
        <v>1003</v>
      </c>
      <c r="E88" s="986" t="s">
        <v>1003</v>
      </c>
      <c r="F88" s="985" t="s">
        <v>1003</v>
      </c>
      <c r="G88" s="986" t="s">
        <v>1003</v>
      </c>
      <c r="H88" s="985" t="s">
        <v>1003</v>
      </c>
      <c r="I88" s="986" t="s">
        <v>1003</v>
      </c>
      <c r="J88" s="987" t="s">
        <v>1000</v>
      </c>
      <c r="K88" s="988" t="s">
        <v>1351</v>
      </c>
      <c r="L88" s="989" t="s">
        <v>1000</v>
      </c>
      <c r="M88" s="990" t="s">
        <v>1351</v>
      </c>
      <c r="N88" s="989">
        <v>0</v>
      </c>
      <c r="O88" s="990">
        <v>0</v>
      </c>
      <c r="P88" s="989" t="s">
        <v>4392</v>
      </c>
      <c r="Q88" s="990" t="s">
        <v>141</v>
      </c>
      <c r="R88" s="989" t="s">
        <v>1225</v>
      </c>
      <c r="S88" s="990">
        <v>0</v>
      </c>
      <c r="T88" s="989">
        <v>0</v>
      </c>
      <c r="U88" s="990">
        <v>0</v>
      </c>
      <c r="V88" s="989">
        <v>0</v>
      </c>
      <c r="W88" s="990">
        <v>0</v>
      </c>
      <c r="X88" s="989">
        <v>0</v>
      </c>
      <c r="Y88" s="990">
        <v>0</v>
      </c>
      <c r="Z88" s="600" t="s">
        <v>1652</v>
      </c>
      <c r="AA88" s="649" t="s">
        <v>6932</v>
      </c>
    </row>
    <row r="89" spans="1:27" ht="15">
      <c r="A89" s="17" t="s">
        <v>2923</v>
      </c>
      <c r="B89" s="985" t="s">
        <v>1003</v>
      </c>
      <c r="C89" s="986" t="s">
        <v>1003</v>
      </c>
      <c r="D89" s="985" t="s">
        <v>1003</v>
      </c>
      <c r="E89" s="986" t="s">
        <v>1003</v>
      </c>
      <c r="F89" s="985" t="s">
        <v>1003</v>
      </c>
      <c r="G89" s="986" t="s">
        <v>1003</v>
      </c>
      <c r="H89" s="985" t="s">
        <v>1003</v>
      </c>
      <c r="I89" s="986" t="s">
        <v>1003</v>
      </c>
      <c r="J89" s="987" t="s">
        <v>1003</v>
      </c>
      <c r="K89" s="988" t="s">
        <v>1003</v>
      </c>
      <c r="L89" s="989" t="s">
        <v>1143</v>
      </c>
      <c r="M89" s="990" t="s">
        <v>1143</v>
      </c>
      <c r="N89" s="989">
        <v>0</v>
      </c>
      <c r="O89" s="990">
        <v>0</v>
      </c>
      <c r="P89" s="989">
        <v>0</v>
      </c>
      <c r="Q89" s="990">
        <v>0</v>
      </c>
      <c r="R89" s="989">
        <v>0</v>
      </c>
      <c r="S89" s="990">
        <v>0</v>
      </c>
      <c r="T89" s="989">
        <v>0</v>
      </c>
      <c r="U89" s="990">
        <v>0</v>
      </c>
      <c r="V89" s="989">
        <v>0</v>
      </c>
      <c r="W89" s="990">
        <v>0</v>
      </c>
      <c r="X89" s="989">
        <v>0</v>
      </c>
      <c r="Y89" s="990">
        <v>0</v>
      </c>
      <c r="Z89" s="600"/>
      <c r="AA89" s="649"/>
    </row>
    <row r="90" spans="1:27" ht="15">
      <c r="A90" s="17" t="s">
        <v>2924</v>
      </c>
      <c r="B90" s="985" t="s">
        <v>1003</v>
      </c>
      <c r="C90" s="986" t="s">
        <v>1003</v>
      </c>
      <c r="D90" s="985" t="s">
        <v>1003</v>
      </c>
      <c r="E90" s="986" t="s">
        <v>1003</v>
      </c>
      <c r="F90" s="985" t="s">
        <v>1003</v>
      </c>
      <c r="G90" s="986" t="s">
        <v>1003</v>
      </c>
      <c r="H90" s="985" t="s">
        <v>1003</v>
      </c>
      <c r="I90" s="986" t="s">
        <v>1003</v>
      </c>
      <c r="J90" s="987" t="s">
        <v>1003</v>
      </c>
      <c r="K90" s="988" t="s">
        <v>1003</v>
      </c>
      <c r="L90" s="989" t="s">
        <v>1143</v>
      </c>
      <c r="M90" s="990" t="s">
        <v>1143</v>
      </c>
      <c r="N90" s="989">
        <v>0</v>
      </c>
      <c r="O90" s="990">
        <v>0</v>
      </c>
      <c r="P90" s="989">
        <v>0</v>
      </c>
      <c r="Q90" s="990">
        <v>0</v>
      </c>
      <c r="R90" s="989">
        <v>0</v>
      </c>
      <c r="S90" s="990">
        <v>0</v>
      </c>
      <c r="T90" s="989">
        <v>0</v>
      </c>
      <c r="U90" s="990">
        <v>0</v>
      </c>
      <c r="V90" s="989">
        <v>0</v>
      </c>
      <c r="W90" s="990">
        <v>0</v>
      </c>
      <c r="X90" s="989">
        <v>0</v>
      </c>
      <c r="Y90" s="990">
        <v>0</v>
      </c>
      <c r="Z90" s="600"/>
      <c r="AA90" s="649"/>
    </row>
    <row r="91" spans="1:27" ht="15">
      <c r="A91" s="17" t="s">
        <v>2925</v>
      </c>
      <c r="B91" s="985" t="s">
        <v>1003</v>
      </c>
      <c r="C91" s="986" t="s">
        <v>1003</v>
      </c>
      <c r="D91" s="985" t="s">
        <v>1003</v>
      </c>
      <c r="E91" s="986" t="s">
        <v>1003</v>
      </c>
      <c r="F91" s="985" t="s">
        <v>1003</v>
      </c>
      <c r="G91" s="986" t="s">
        <v>1003</v>
      </c>
      <c r="H91" s="985" t="s">
        <v>1003</v>
      </c>
      <c r="I91" s="986" t="s">
        <v>1003</v>
      </c>
      <c r="J91" s="987" t="s">
        <v>1003</v>
      </c>
      <c r="K91" s="988" t="s">
        <v>1003</v>
      </c>
      <c r="L91" s="989">
        <v>0</v>
      </c>
      <c r="M91" s="990">
        <v>0</v>
      </c>
      <c r="N91" s="989">
        <v>0</v>
      </c>
      <c r="O91" s="990">
        <v>0</v>
      </c>
      <c r="P91" s="989">
        <v>0</v>
      </c>
      <c r="Q91" s="990">
        <v>0</v>
      </c>
      <c r="R91" s="989">
        <v>0</v>
      </c>
      <c r="S91" s="990">
        <v>0</v>
      </c>
      <c r="T91" s="989">
        <v>0</v>
      </c>
      <c r="U91" s="990">
        <v>0</v>
      </c>
      <c r="V91" s="989">
        <v>0</v>
      </c>
      <c r="W91" s="990">
        <v>0</v>
      </c>
      <c r="X91" s="989">
        <v>0</v>
      </c>
      <c r="Y91" s="990">
        <v>0</v>
      </c>
      <c r="Z91" s="600"/>
      <c r="AA91" s="649"/>
    </row>
    <row r="92" spans="1:27" ht="15">
      <c r="A92" s="17" t="s">
        <v>2926</v>
      </c>
      <c r="B92" s="985" t="s">
        <v>1003</v>
      </c>
      <c r="C92" s="986" t="s">
        <v>1003</v>
      </c>
      <c r="D92" s="985" t="s">
        <v>1003</v>
      </c>
      <c r="E92" s="986" t="s">
        <v>1003</v>
      </c>
      <c r="F92" s="985" t="s">
        <v>1003</v>
      </c>
      <c r="G92" s="986" t="s">
        <v>1003</v>
      </c>
      <c r="H92" s="985" t="s">
        <v>1003</v>
      </c>
      <c r="I92" s="986" t="s">
        <v>1003</v>
      </c>
      <c r="J92" s="987" t="s">
        <v>1003</v>
      </c>
      <c r="K92" s="988" t="s">
        <v>1003</v>
      </c>
      <c r="L92" s="989">
        <v>0</v>
      </c>
      <c r="M92" s="990">
        <v>0</v>
      </c>
      <c r="N92" s="989">
        <v>0</v>
      </c>
      <c r="O92" s="990">
        <v>0</v>
      </c>
      <c r="P92" s="989">
        <v>0</v>
      </c>
      <c r="Q92" s="990">
        <v>0</v>
      </c>
      <c r="R92" s="989">
        <v>0</v>
      </c>
      <c r="S92" s="990">
        <v>0</v>
      </c>
      <c r="T92" s="989">
        <v>0</v>
      </c>
      <c r="U92" s="990">
        <v>0</v>
      </c>
      <c r="V92" s="989">
        <v>0</v>
      </c>
      <c r="W92" s="990">
        <v>0</v>
      </c>
      <c r="X92" s="989">
        <v>0</v>
      </c>
      <c r="Y92" s="990">
        <v>0</v>
      </c>
      <c r="Z92" s="600"/>
      <c r="AA92" s="649"/>
    </row>
    <row r="93" spans="1:27" ht="15">
      <c r="A93" s="17" t="s">
        <v>2927</v>
      </c>
      <c r="B93" s="985" t="s">
        <v>1003</v>
      </c>
      <c r="C93" s="986" t="s">
        <v>1003</v>
      </c>
      <c r="D93" s="985" t="s">
        <v>1003</v>
      </c>
      <c r="E93" s="986" t="s">
        <v>1003</v>
      </c>
      <c r="F93" s="985" t="s">
        <v>1003</v>
      </c>
      <c r="G93" s="986" t="s">
        <v>1003</v>
      </c>
      <c r="H93" s="985" t="s">
        <v>1003</v>
      </c>
      <c r="I93" s="986" t="s">
        <v>1003</v>
      </c>
      <c r="J93" s="987" t="s">
        <v>1003</v>
      </c>
      <c r="K93" s="988" t="s">
        <v>1003</v>
      </c>
      <c r="L93" s="989">
        <v>0</v>
      </c>
      <c r="M93" s="990">
        <v>0</v>
      </c>
      <c r="N93" s="989">
        <v>0</v>
      </c>
      <c r="O93" s="990">
        <v>0</v>
      </c>
      <c r="P93" s="989">
        <v>0</v>
      </c>
      <c r="Q93" s="990">
        <v>0</v>
      </c>
      <c r="R93" s="989">
        <v>0</v>
      </c>
      <c r="S93" s="990">
        <v>0</v>
      </c>
      <c r="T93" s="989">
        <v>0</v>
      </c>
      <c r="U93" s="990">
        <v>0</v>
      </c>
      <c r="V93" s="989">
        <v>0</v>
      </c>
      <c r="W93" s="990">
        <v>0</v>
      </c>
      <c r="X93" s="989">
        <v>0</v>
      </c>
      <c r="Y93" s="990">
        <v>0</v>
      </c>
      <c r="Z93" s="600"/>
      <c r="AA93" s="649"/>
    </row>
    <row r="94" spans="1:27" ht="15">
      <c r="A94" s="17" t="s">
        <v>2928</v>
      </c>
      <c r="B94" s="985" t="s">
        <v>1003</v>
      </c>
      <c r="C94" s="986" t="s">
        <v>1003</v>
      </c>
      <c r="D94" s="985" t="s">
        <v>1003</v>
      </c>
      <c r="E94" s="986" t="s">
        <v>1003</v>
      </c>
      <c r="F94" s="985" t="s">
        <v>1003</v>
      </c>
      <c r="G94" s="986" t="s">
        <v>1003</v>
      </c>
      <c r="H94" s="985" t="s">
        <v>1003</v>
      </c>
      <c r="I94" s="986" t="s">
        <v>1003</v>
      </c>
      <c r="J94" s="987" t="s">
        <v>1003</v>
      </c>
      <c r="K94" s="988" t="s">
        <v>1003</v>
      </c>
      <c r="L94" s="989">
        <v>0</v>
      </c>
      <c r="M94" s="990">
        <v>0</v>
      </c>
      <c r="N94" s="989">
        <v>0</v>
      </c>
      <c r="O94" s="990">
        <v>0</v>
      </c>
      <c r="P94" s="989">
        <v>0</v>
      </c>
      <c r="Q94" s="990">
        <v>0</v>
      </c>
      <c r="R94" s="989">
        <v>0</v>
      </c>
      <c r="S94" s="990">
        <v>0</v>
      </c>
      <c r="T94" s="989">
        <v>0</v>
      </c>
      <c r="U94" s="990">
        <v>0</v>
      </c>
      <c r="V94" s="989">
        <v>0</v>
      </c>
      <c r="W94" s="990">
        <v>0</v>
      </c>
      <c r="X94" s="989">
        <v>0</v>
      </c>
      <c r="Y94" s="990">
        <v>0</v>
      </c>
      <c r="Z94" s="600"/>
      <c r="AA94" s="649"/>
    </row>
    <row r="95" spans="1:27" ht="15">
      <c r="A95" s="17" t="s">
        <v>2929</v>
      </c>
      <c r="B95" s="985" t="s">
        <v>1003</v>
      </c>
      <c r="C95" s="986" t="s">
        <v>1003</v>
      </c>
      <c r="D95" s="985" t="s">
        <v>1003</v>
      </c>
      <c r="E95" s="986" t="s">
        <v>1003</v>
      </c>
      <c r="F95" s="985" t="s">
        <v>1003</v>
      </c>
      <c r="G95" s="986" t="s">
        <v>1003</v>
      </c>
      <c r="H95" s="985" t="s">
        <v>1003</v>
      </c>
      <c r="I95" s="986" t="s">
        <v>1003</v>
      </c>
      <c r="J95" s="987" t="s">
        <v>1003</v>
      </c>
      <c r="K95" s="988" t="s">
        <v>1003</v>
      </c>
      <c r="L95" s="989">
        <v>0</v>
      </c>
      <c r="M95" s="990">
        <v>0</v>
      </c>
      <c r="N95" s="989">
        <v>0</v>
      </c>
      <c r="O95" s="990">
        <v>0</v>
      </c>
      <c r="P95" s="989">
        <v>0</v>
      </c>
      <c r="Q95" s="990">
        <v>0</v>
      </c>
      <c r="R95" s="989">
        <v>0</v>
      </c>
      <c r="S95" s="990">
        <v>0</v>
      </c>
      <c r="T95" s="989">
        <v>0</v>
      </c>
      <c r="U95" s="990">
        <v>0</v>
      </c>
      <c r="V95" s="989">
        <v>0</v>
      </c>
      <c r="W95" s="990">
        <v>0</v>
      </c>
      <c r="X95" s="989">
        <v>0</v>
      </c>
      <c r="Y95" s="990">
        <v>0</v>
      </c>
      <c r="Z95" s="600"/>
      <c r="AA95" s="649"/>
    </row>
    <row r="96" spans="1:27" ht="15">
      <c r="A96" s="17" t="s">
        <v>2930</v>
      </c>
      <c r="B96" s="985" t="s">
        <v>1003</v>
      </c>
      <c r="C96" s="986" t="s">
        <v>1003</v>
      </c>
      <c r="D96" s="985" t="s">
        <v>1003</v>
      </c>
      <c r="E96" s="986" t="s">
        <v>1003</v>
      </c>
      <c r="F96" s="985" t="s">
        <v>1003</v>
      </c>
      <c r="G96" s="986" t="s">
        <v>1003</v>
      </c>
      <c r="H96" s="985" t="s">
        <v>1003</v>
      </c>
      <c r="I96" s="986" t="s">
        <v>1003</v>
      </c>
      <c r="J96" s="987" t="s">
        <v>1003</v>
      </c>
      <c r="K96" s="988" t="s">
        <v>1003</v>
      </c>
      <c r="L96" s="989">
        <v>0</v>
      </c>
      <c r="M96" s="990">
        <v>0</v>
      </c>
      <c r="N96" s="989">
        <v>0</v>
      </c>
      <c r="O96" s="990">
        <v>0</v>
      </c>
      <c r="P96" s="989">
        <v>0</v>
      </c>
      <c r="Q96" s="990">
        <v>0</v>
      </c>
      <c r="R96" s="989">
        <v>0</v>
      </c>
      <c r="S96" s="990">
        <v>0</v>
      </c>
      <c r="T96" s="989">
        <v>0</v>
      </c>
      <c r="U96" s="990">
        <v>0</v>
      </c>
      <c r="V96" s="989">
        <v>0</v>
      </c>
      <c r="W96" s="990">
        <v>0</v>
      </c>
      <c r="X96" s="989">
        <v>0</v>
      </c>
      <c r="Y96" s="990">
        <v>0</v>
      </c>
      <c r="Z96" s="600"/>
      <c r="AA96" s="649"/>
    </row>
    <row r="97" spans="1:27" ht="15">
      <c r="A97" s="17" t="s">
        <v>2931</v>
      </c>
      <c r="B97" s="985" t="s">
        <v>1003</v>
      </c>
      <c r="C97" s="986" t="s">
        <v>1003</v>
      </c>
      <c r="D97" s="985" t="s">
        <v>1003</v>
      </c>
      <c r="E97" s="986" t="s">
        <v>1003</v>
      </c>
      <c r="F97" s="985" t="s">
        <v>1003</v>
      </c>
      <c r="G97" s="986" t="s">
        <v>1003</v>
      </c>
      <c r="H97" s="985" t="s">
        <v>1003</v>
      </c>
      <c r="I97" s="986" t="s">
        <v>1003</v>
      </c>
      <c r="J97" s="987" t="s">
        <v>1003</v>
      </c>
      <c r="K97" s="988" t="s">
        <v>1003</v>
      </c>
      <c r="L97" s="989">
        <v>0</v>
      </c>
      <c r="M97" s="990">
        <v>0</v>
      </c>
      <c r="N97" s="989">
        <v>0</v>
      </c>
      <c r="O97" s="990">
        <v>0</v>
      </c>
      <c r="P97" s="989">
        <v>0</v>
      </c>
      <c r="Q97" s="990">
        <v>0</v>
      </c>
      <c r="R97" s="989">
        <v>0</v>
      </c>
      <c r="S97" s="990">
        <v>0</v>
      </c>
      <c r="T97" s="989">
        <v>0</v>
      </c>
      <c r="U97" s="990">
        <v>0</v>
      </c>
      <c r="V97" s="989">
        <v>0</v>
      </c>
      <c r="W97" s="990">
        <v>0</v>
      </c>
      <c r="X97" s="989">
        <v>0</v>
      </c>
      <c r="Y97" s="990">
        <v>0</v>
      </c>
      <c r="Z97" s="600"/>
      <c r="AA97" s="649"/>
    </row>
    <row r="98" spans="1:27" ht="15" customHeight="1">
      <c r="T98" s="801"/>
      <c r="U98" s="801"/>
      <c r="V98" s="801"/>
      <c r="W98" s="801"/>
      <c r="X98" s="801"/>
      <c r="Y98" s="801"/>
    </row>
    <row r="99" spans="1:27" ht="15" customHeight="1"/>
    <row r="100" spans="1:27" ht="15" customHeight="1"/>
    <row r="101" spans="1:27" ht="15" customHeight="1"/>
    <row r="102" spans="1:27" ht="15" customHeight="1"/>
    <row r="103" spans="1:27" ht="15" customHeight="1"/>
    <row r="104" spans="1:27" ht="15" customHeight="1"/>
    <row r="105" spans="1:27" ht="15" customHeight="1"/>
    <row r="106" spans="1:27" ht="15" customHeight="1"/>
    <row r="107" spans="1:27" ht="15" customHeight="1"/>
    <row r="108" spans="1:27" ht="15" customHeight="1"/>
    <row r="109" spans="1:27" ht="15" customHeight="1"/>
    <row r="110" spans="1:27" ht="15" customHeight="1"/>
    <row r="111" spans="1:27" ht="15" customHeight="1"/>
    <row r="112" spans="1:27" ht="15" customHeight="1"/>
    <row r="113" ht="15" customHeight="1"/>
    <row r="114" ht="15" customHeight="1"/>
    <row r="115" ht="15" customHeight="1"/>
    <row r="116" ht="15" customHeight="1"/>
    <row r="117" ht="15" customHeight="1"/>
    <row r="118" ht="15" customHeight="1"/>
    <row r="119" ht="15" customHeight="1"/>
  </sheetData>
  <mergeCells count="39">
    <mergeCell ref="L86:M86"/>
    <mergeCell ref="N86:O86"/>
    <mergeCell ref="P86:Q86"/>
    <mergeCell ref="R86:S86"/>
    <mergeCell ref="T86:U86"/>
    <mergeCell ref="B86:C86"/>
    <mergeCell ref="D86:E86"/>
    <mergeCell ref="F86:G86"/>
    <mergeCell ref="H86:I86"/>
    <mergeCell ref="J86:K86"/>
    <mergeCell ref="Z86:AA86"/>
    <mergeCell ref="F72:G72"/>
    <mergeCell ref="X59:Y59"/>
    <mergeCell ref="X72:Y72"/>
    <mergeCell ref="X86:Y86"/>
    <mergeCell ref="P72:Q72"/>
    <mergeCell ref="V59:W59"/>
    <mergeCell ref="V72:W72"/>
    <mergeCell ref="V86:W86"/>
    <mergeCell ref="L59:M59"/>
    <mergeCell ref="N59:O59"/>
    <mergeCell ref="P59:Q59"/>
    <mergeCell ref="F59:G59"/>
    <mergeCell ref="H59:I59"/>
    <mergeCell ref="J59:K59"/>
    <mergeCell ref="R72:S72"/>
    <mergeCell ref="R59:S59"/>
    <mergeCell ref="T59:U59"/>
    <mergeCell ref="B72:C72"/>
    <mergeCell ref="D72:E72"/>
    <mergeCell ref="Z59:AA59"/>
    <mergeCell ref="Z72:AA72"/>
    <mergeCell ref="B59:C59"/>
    <mergeCell ref="D59:E59"/>
    <mergeCell ref="T72:U72"/>
    <mergeCell ref="H72:I72"/>
    <mergeCell ref="J72:K72"/>
    <mergeCell ref="L72:M72"/>
    <mergeCell ref="N72:O72"/>
  </mergeCells>
  <conditionalFormatting sqref="A7">
    <cfRule type="cellIs" dxfId="11" priority="1" stopIfTrue="1" operator="equal">
      <formula>0</formula>
    </cfRule>
    <cfRule type="cellIs" dxfId="10" priority="2" stopIfTrue="1" operator="equal">
      <formula>"na"</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8"/>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ColWidth="11.42578125" defaultRowHeight="12.75"/>
  <cols>
    <col min="1" max="1" width="42" style="543" customWidth="1"/>
    <col min="2" max="21" width="20.7109375" style="543" customWidth="1"/>
    <col min="22" max="22" width="21.85546875" style="543" customWidth="1"/>
    <col min="23" max="23" width="36.140625" style="543" bestFit="1" customWidth="1"/>
    <col min="24" max="25" width="21.85546875" style="543" customWidth="1"/>
    <col min="26" max="27" width="22.140625" style="543" customWidth="1"/>
    <col min="28" max="16384" width="11.42578125" style="543"/>
  </cols>
  <sheetData>
    <row r="1" spans="1:21" ht="15">
      <c r="A1" s="810"/>
      <c r="B1" s="793"/>
      <c r="C1" s="793"/>
      <c r="D1" s="801"/>
      <c r="E1" s="801"/>
      <c r="F1" s="801"/>
      <c r="G1" s="801"/>
      <c r="H1" s="801"/>
      <c r="I1" s="801"/>
      <c r="J1" s="801"/>
      <c r="K1" s="801"/>
      <c r="L1" s="801"/>
      <c r="M1" s="801"/>
      <c r="N1" s="801"/>
      <c r="O1" s="801"/>
      <c r="P1" s="801"/>
      <c r="Q1" s="801"/>
      <c r="R1" s="801"/>
      <c r="S1" s="801"/>
      <c r="T1" s="801"/>
      <c r="U1" s="801"/>
    </row>
    <row r="2" spans="1:21" ht="15">
      <c r="A2" s="810"/>
      <c r="B2" s="801"/>
      <c r="C2" s="801"/>
      <c r="D2" s="801"/>
      <c r="E2" s="801"/>
      <c r="F2" s="801"/>
      <c r="G2" s="801"/>
      <c r="H2" s="801"/>
      <c r="I2" s="801"/>
      <c r="J2" s="801"/>
      <c r="K2" s="801"/>
      <c r="L2" s="801"/>
      <c r="M2" s="801"/>
      <c r="N2" s="801"/>
      <c r="O2" s="801"/>
      <c r="P2" s="801"/>
      <c r="Q2" s="801"/>
      <c r="R2" s="801"/>
      <c r="S2" s="801"/>
      <c r="T2" s="801"/>
      <c r="U2" s="801"/>
    </row>
    <row r="3" spans="1:21" ht="15">
      <c r="A3" s="810"/>
      <c r="B3" s="801"/>
      <c r="C3" s="801"/>
      <c r="D3" s="801"/>
      <c r="E3" s="801"/>
      <c r="F3" s="801"/>
      <c r="G3" s="801"/>
      <c r="H3" s="801"/>
      <c r="I3" s="801"/>
      <c r="J3" s="801"/>
      <c r="K3" s="801"/>
      <c r="L3" s="801"/>
      <c r="M3" s="801"/>
      <c r="N3" s="801"/>
      <c r="O3" s="801"/>
      <c r="P3" s="801"/>
      <c r="Q3" s="801"/>
      <c r="R3" s="801"/>
      <c r="S3" s="801"/>
      <c r="T3" s="801"/>
      <c r="U3" s="801"/>
    </row>
    <row r="4" spans="1:21" ht="15">
      <c r="A4" s="810"/>
      <c r="B4" s="801"/>
      <c r="C4" s="801"/>
      <c r="D4" s="801"/>
      <c r="E4" s="801"/>
      <c r="F4" s="801"/>
      <c r="G4" s="801"/>
      <c r="H4" s="801"/>
      <c r="I4" s="801"/>
      <c r="J4" s="801"/>
      <c r="K4" s="801"/>
      <c r="L4" s="801"/>
      <c r="M4" s="801"/>
      <c r="N4" s="801"/>
      <c r="O4" s="801"/>
      <c r="P4" s="801"/>
      <c r="Q4" s="801"/>
      <c r="R4" s="801"/>
      <c r="S4" s="801"/>
      <c r="T4" s="801"/>
      <c r="U4" s="801"/>
    </row>
    <row r="5" spans="1:21" ht="15">
      <c r="A5" s="810"/>
      <c r="B5" s="801"/>
      <c r="C5" s="801"/>
      <c r="D5" s="801"/>
      <c r="E5" s="801"/>
      <c r="F5" s="801"/>
      <c r="G5" s="801"/>
      <c r="H5" s="801"/>
      <c r="I5" s="801"/>
      <c r="J5" s="801"/>
      <c r="K5" s="801"/>
      <c r="L5" s="801"/>
      <c r="M5" s="801"/>
      <c r="N5" s="801"/>
      <c r="O5" s="801"/>
      <c r="P5" s="801"/>
      <c r="Q5" s="801"/>
      <c r="R5" s="801"/>
      <c r="S5" s="801"/>
      <c r="T5" s="801"/>
      <c r="U5" s="801"/>
    </row>
    <row r="6" spans="1:21" ht="15">
      <c r="A6" s="810"/>
      <c r="B6" s="801"/>
      <c r="C6" s="801"/>
      <c r="D6" s="801"/>
      <c r="E6" s="801"/>
      <c r="F6" s="801"/>
      <c r="G6" s="801"/>
      <c r="H6" s="801"/>
      <c r="I6" s="801"/>
      <c r="J6" s="801"/>
      <c r="K6" s="801"/>
      <c r="L6" s="801"/>
      <c r="M6" s="801"/>
      <c r="N6" s="801"/>
      <c r="O6" s="801"/>
      <c r="P6" s="801"/>
      <c r="Q6" s="801"/>
      <c r="R6" s="801"/>
      <c r="S6" s="801"/>
      <c r="T6" s="801"/>
      <c r="U6" s="801"/>
    </row>
    <row r="7" spans="1:21" ht="36">
      <c r="A7" s="13" t="s">
        <v>39</v>
      </c>
      <c r="B7" s="793"/>
      <c r="C7" s="793"/>
      <c r="D7" s="793"/>
      <c r="E7" s="793"/>
      <c r="F7" s="793"/>
      <c r="G7" s="793"/>
      <c r="H7" s="801"/>
      <c r="I7" s="801"/>
      <c r="J7" s="801"/>
      <c r="K7" s="801"/>
      <c r="L7" s="801"/>
      <c r="M7" s="801"/>
      <c r="N7" s="801"/>
      <c r="O7" s="801"/>
      <c r="P7" s="801"/>
      <c r="Q7" s="801"/>
      <c r="R7" s="801"/>
      <c r="S7" s="801"/>
      <c r="T7" s="801"/>
      <c r="U7" s="801"/>
    </row>
    <row r="8" spans="1:21" ht="15">
      <c r="A8" s="810"/>
      <c r="B8" s="801"/>
      <c r="C8" s="801"/>
      <c r="D8" s="801"/>
      <c r="E8" s="801"/>
      <c r="F8" s="801"/>
      <c r="G8" s="801"/>
      <c r="H8" s="801"/>
      <c r="I8" s="801"/>
      <c r="J8" s="801"/>
      <c r="K8" s="801"/>
      <c r="L8" s="801"/>
      <c r="M8" s="801"/>
      <c r="N8" s="801"/>
      <c r="O8" s="801"/>
      <c r="P8" s="801"/>
      <c r="Q8" s="801"/>
      <c r="R8" s="801"/>
      <c r="S8" s="801"/>
      <c r="T8" s="801"/>
      <c r="U8" s="801"/>
    </row>
    <row r="9" spans="1:21" ht="31.5">
      <c r="A9" s="3" t="s">
        <v>2289</v>
      </c>
      <c r="B9" s="4">
        <v>2009</v>
      </c>
      <c r="C9" s="4">
        <v>2010</v>
      </c>
      <c r="D9" s="4">
        <v>2011</v>
      </c>
      <c r="E9" s="4" t="s">
        <v>1185</v>
      </c>
      <c r="F9" s="4">
        <v>2012</v>
      </c>
      <c r="G9" s="4" t="s">
        <v>2325</v>
      </c>
      <c r="H9" s="84" t="s">
        <v>2913</v>
      </c>
      <c r="I9" s="84" t="s">
        <v>3553</v>
      </c>
      <c r="J9" s="84" t="s">
        <v>4165</v>
      </c>
      <c r="K9" s="84" t="s">
        <v>4674</v>
      </c>
      <c r="L9" s="84" t="s">
        <v>4675</v>
      </c>
      <c r="M9" s="84" t="s">
        <v>5846</v>
      </c>
      <c r="N9" s="84" t="s">
        <v>6494</v>
      </c>
      <c r="O9" s="238" t="s">
        <v>6914</v>
      </c>
      <c r="P9" s="801"/>
      <c r="Q9" s="801"/>
      <c r="R9" s="801"/>
      <c r="S9" s="801"/>
      <c r="T9" s="801"/>
      <c r="U9" s="801"/>
    </row>
    <row r="10" spans="1:21" ht="15">
      <c r="A10" s="6" t="s">
        <v>2285</v>
      </c>
      <c r="B10" s="977">
        <v>28430691.094166666</v>
      </c>
      <c r="C10" s="977">
        <v>32007579.402499996</v>
      </c>
      <c r="D10" s="977">
        <v>32816400</v>
      </c>
      <c r="E10" s="977">
        <v>13332265.983562814</v>
      </c>
      <c r="F10" s="977">
        <v>29027938.850817099</v>
      </c>
      <c r="G10" s="977">
        <v>17709851.02218356</v>
      </c>
      <c r="H10" s="795">
        <v>38454596.728708409</v>
      </c>
      <c r="I10" s="795">
        <v>16400898.371701293</v>
      </c>
      <c r="J10" s="795">
        <v>35987196.863581002</v>
      </c>
      <c r="K10" s="795">
        <v>17343439</v>
      </c>
      <c r="L10" s="795">
        <v>47895000</v>
      </c>
      <c r="M10" s="795">
        <v>12928000</v>
      </c>
      <c r="N10" s="795">
        <v>40855320</v>
      </c>
      <c r="O10" s="795">
        <v>15385680</v>
      </c>
      <c r="P10" s="801"/>
      <c r="Q10" s="801"/>
      <c r="R10" s="801"/>
      <c r="S10" s="801"/>
      <c r="T10" s="801"/>
      <c r="U10" s="801"/>
    </row>
    <row r="11" spans="1:21" ht="15">
      <c r="A11" s="6" t="s">
        <v>2302</v>
      </c>
      <c r="B11" s="992">
        <v>26585539.24215525</v>
      </c>
      <c r="C11" s="992">
        <v>29930287.499277748</v>
      </c>
      <c r="D11" s="992">
        <v>30686615.640000001</v>
      </c>
      <c r="E11" s="992">
        <v>12491000</v>
      </c>
      <c r="F11" s="992">
        <v>27533000</v>
      </c>
      <c r="G11" s="992">
        <v>16285979</v>
      </c>
      <c r="H11" s="993">
        <v>34090000</v>
      </c>
      <c r="I11" s="993">
        <v>14605000</v>
      </c>
      <c r="J11" s="993">
        <v>35454586.350000001</v>
      </c>
      <c r="K11" s="993">
        <v>16841000</v>
      </c>
      <c r="L11" s="993">
        <v>46500000</v>
      </c>
      <c r="M11" s="993">
        <v>12800000</v>
      </c>
      <c r="N11" s="993">
        <v>41268000</v>
      </c>
      <c r="O11" s="993">
        <v>15084000</v>
      </c>
      <c r="P11" s="801"/>
      <c r="Q11" s="801"/>
      <c r="R11" s="801"/>
      <c r="S11" s="801"/>
      <c r="T11" s="801"/>
      <c r="U11" s="801"/>
    </row>
    <row r="12" spans="1:21" ht="15">
      <c r="A12" s="6"/>
      <c r="B12" s="994"/>
      <c r="C12" s="994"/>
      <c r="D12" s="994"/>
      <c r="E12" s="994"/>
      <c r="F12" s="994"/>
      <c r="G12" s="994"/>
      <c r="H12" s="791"/>
      <c r="I12" s="791"/>
      <c r="J12" s="791"/>
      <c r="K12" s="791"/>
      <c r="L12" s="791"/>
      <c r="M12" s="791"/>
      <c r="N12" s="791"/>
      <c r="O12" s="791"/>
      <c r="P12" s="801"/>
      <c r="Q12" s="801"/>
      <c r="R12" s="801"/>
      <c r="S12" s="801"/>
      <c r="T12" s="801"/>
      <c r="U12" s="801"/>
    </row>
    <row r="13" spans="1:21" ht="15">
      <c r="A13" s="6"/>
      <c r="B13" s="801"/>
      <c r="C13" s="801"/>
      <c r="D13" s="801"/>
      <c r="E13" s="801"/>
      <c r="F13" s="801"/>
      <c r="G13" s="801"/>
      <c r="H13" s="791"/>
      <c r="I13" s="791"/>
      <c r="J13" s="791"/>
      <c r="K13" s="791"/>
      <c r="L13" s="791"/>
      <c r="M13" s="791"/>
      <c r="N13" s="791"/>
      <c r="O13" s="791"/>
      <c r="P13" s="801"/>
      <c r="Q13" s="801"/>
      <c r="R13" s="801"/>
      <c r="S13" s="801"/>
      <c r="T13" s="801"/>
      <c r="U13" s="801"/>
    </row>
    <row r="14" spans="1:21" ht="15.75">
      <c r="A14" s="3" t="s">
        <v>53</v>
      </c>
      <c r="B14" s="4">
        <v>2009</v>
      </c>
      <c r="C14" s="4">
        <v>2010</v>
      </c>
      <c r="D14" s="4">
        <v>2011</v>
      </c>
      <c r="E14" s="4" t="s">
        <v>1185</v>
      </c>
      <c r="F14" s="4">
        <v>2012</v>
      </c>
      <c r="G14" s="4" t="s">
        <v>2325</v>
      </c>
      <c r="H14" s="84" t="s">
        <v>2913</v>
      </c>
      <c r="I14" s="84" t="s">
        <v>3553</v>
      </c>
      <c r="J14" s="84" t="s">
        <v>4165</v>
      </c>
      <c r="K14" s="84" t="s">
        <v>4674</v>
      </c>
      <c r="L14" s="84" t="s">
        <v>4675</v>
      </c>
      <c r="M14" s="84" t="s">
        <v>5846</v>
      </c>
      <c r="N14" s="84" t="s">
        <v>6494</v>
      </c>
      <c r="O14" s="238" t="s">
        <v>6914</v>
      </c>
      <c r="P14" s="801"/>
      <c r="Q14" s="801"/>
      <c r="R14" s="801"/>
      <c r="S14" s="801"/>
      <c r="T14" s="801"/>
      <c r="U14" s="801"/>
    </row>
    <row r="15" spans="1:21" ht="15">
      <c r="A15" s="18" t="s">
        <v>54</v>
      </c>
      <c r="B15" s="802">
        <v>55</v>
      </c>
      <c r="C15" s="802">
        <v>142</v>
      </c>
      <c r="D15" s="802">
        <v>316</v>
      </c>
      <c r="E15" s="802">
        <v>446</v>
      </c>
      <c r="F15" s="802">
        <v>495</v>
      </c>
      <c r="G15" s="802">
        <v>495</v>
      </c>
      <c r="H15" s="802">
        <v>495</v>
      </c>
      <c r="I15" s="802">
        <v>523</v>
      </c>
      <c r="J15" s="802">
        <v>544</v>
      </c>
      <c r="K15" s="802">
        <v>256</v>
      </c>
      <c r="L15" s="804">
        <v>566</v>
      </c>
      <c r="M15" s="804">
        <v>566</v>
      </c>
      <c r="N15" s="804">
        <v>548</v>
      </c>
      <c r="O15" s="804">
        <v>548</v>
      </c>
      <c r="P15" s="801"/>
      <c r="Q15" s="801"/>
      <c r="R15" s="801"/>
      <c r="S15" s="801"/>
      <c r="T15" s="801"/>
      <c r="U15" s="801"/>
    </row>
    <row r="16" spans="1:21" ht="15">
      <c r="A16" s="18" t="s">
        <v>90</v>
      </c>
      <c r="B16" s="802">
        <v>52</v>
      </c>
      <c r="C16" s="802">
        <v>134</v>
      </c>
      <c r="D16" s="802">
        <v>210</v>
      </c>
      <c r="E16" s="802">
        <v>243</v>
      </c>
      <c r="F16" s="802">
        <v>267</v>
      </c>
      <c r="G16" s="802">
        <v>267</v>
      </c>
      <c r="H16" s="802">
        <v>267</v>
      </c>
      <c r="I16" s="802">
        <v>272</v>
      </c>
      <c r="J16" s="802">
        <v>288</v>
      </c>
      <c r="K16" s="802">
        <v>288</v>
      </c>
      <c r="L16" s="804">
        <v>298</v>
      </c>
      <c r="M16" s="804">
        <v>298</v>
      </c>
      <c r="N16" s="804">
        <v>289</v>
      </c>
      <c r="O16" s="804">
        <v>289</v>
      </c>
      <c r="P16" s="801"/>
      <c r="Q16" s="801"/>
      <c r="R16" s="801"/>
      <c r="S16" s="801"/>
      <c r="T16" s="801"/>
      <c r="U16" s="801"/>
    </row>
    <row r="17" spans="1:21" ht="15">
      <c r="A17" s="18" t="s">
        <v>1457</v>
      </c>
      <c r="B17" s="842">
        <v>0</v>
      </c>
      <c r="C17" s="842">
        <v>0</v>
      </c>
      <c r="D17" s="842">
        <v>0</v>
      </c>
      <c r="E17" s="802">
        <v>0</v>
      </c>
      <c r="F17" s="802">
        <v>50</v>
      </c>
      <c r="G17" s="802">
        <v>46</v>
      </c>
      <c r="H17" s="802">
        <v>46</v>
      </c>
      <c r="I17" s="802" t="s">
        <v>1530</v>
      </c>
      <c r="J17" s="802">
        <v>0</v>
      </c>
      <c r="K17" s="802">
        <v>0</v>
      </c>
      <c r="L17" s="804">
        <v>11</v>
      </c>
      <c r="M17" s="804">
        <v>11</v>
      </c>
      <c r="N17" s="804">
        <v>15</v>
      </c>
      <c r="O17" s="804">
        <v>15</v>
      </c>
      <c r="P17" s="801"/>
      <c r="Q17" s="801"/>
      <c r="R17" s="801"/>
      <c r="S17" s="801"/>
      <c r="T17" s="801"/>
      <c r="U17" s="801"/>
    </row>
    <row r="18" spans="1:21" ht="15">
      <c r="A18" s="18" t="s">
        <v>91</v>
      </c>
      <c r="B18" s="802">
        <v>562</v>
      </c>
      <c r="C18" s="802">
        <v>558</v>
      </c>
      <c r="D18" s="802">
        <v>550</v>
      </c>
      <c r="E18" s="802">
        <v>550</v>
      </c>
      <c r="F18" s="802">
        <v>545</v>
      </c>
      <c r="G18" s="802">
        <v>541</v>
      </c>
      <c r="H18" s="802">
        <v>541</v>
      </c>
      <c r="I18" s="802">
        <v>523</v>
      </c>
      <c r="J18" s="802">
        <v>563</v>
      </c>
      <c r="K18" s="802">
        <v>544</v>
      </c>
      <c r="L18" s="804">
        <f>SUM(L17,L15)</f>
        <v>577</v>
      </c>
      <c r="M18" s="804">
        <v>577</v>
      </c>
      <c r="N18" s="804">
        <v>563</v>
      </c>
      <c r="O18" s="804">
        <v>563</v>
      </c>
      <c r="P18" s="801"/>
      <c r="Q18" s="801"/>
      <c r="R18" s="801"/>
      <c r="S18" s="801"/>
      <c r="T18" s="801"/>
      <c r="U18" s="801"/>
    </row>
    <row r="19" spans="1:21" ht="15">
      <c r="A19" s="6"/>
      <c r="B19" s="801"/>
      <c r="C19" s="801"/>
      <c r="D19" s="801"/>
      <c r="E19" s="801"/>
      <c r="F19" s="801"/>
      <c r="G19" s="801"/>
      <c r="H19" s="791"/>
      <c r="I19" s="791"/>
      <c r="J19" s="791"/>
      <c r="K19" s="791"/>
      <c r="L19" s="791"/>
      <c r="M19" s="791"/>
      <c r="N19" s="791"/>
      <c r="O19" s="791"/>
      <c r="P19" s="801"/>
      <c r="Q19" s="801"/>
      <c r="R19" s="801"/>
      <c r="S19" s="801"/>
      <c r="T19" s="801"/>
      <c r="U19" s="801"/>
    </row>
    <row r="20" spans="1:21" ht="15">
      <c r="A20" s="6"/>
      <c r="B20" s="801"/>
      <c r="C20" s="801"/>
      <c r="D20" s="801"/>
      <c r="E20" s="801"/>
      <c r="F20" s="801"/>
      <c r="G20" s="801"/>
      <c r="H20" s="791"/>
      <c r="I20" s="791"/>
      <c r="J20" s="791"/>
      <c r="K20" s="791"/>
      <c r="L20" s="791"/>
      <c r="M20" s="791"/>
      <c r="N20" s="791"/>
      <c r="O20" s="791"/>
      <c r="P20" s="801"/>
      <c r="Q20" s="801"/>
      <c r="R20" s="801"/>
      <c r="S20" s="801"/>
      <c r="T20" s="801"/>
      <c r="U20" s="801"/>
    </row>
    <row r="21" spans="1:21" ht="15.75">
      <c r="A21" s="3" t="s">
        <v>2290</v>
      </c>
      <c r="B21" s="4">
        <v>2009</v>
      </c>
      <c r="C21" s="4">
        <v>2010</v>
      </c>
      <c r="D21" s="4">
        <v>2011</v>
      </c>
      <c r="E21" s="4" t="s">
        <v>1185</v>
      </c>
      <c r="F21" s="4">
        <v>2012</v>
      </c>
      <c r="G21" s="4" t="s">
        <v>2325</v>
      </c>
      <c r="H21" s="84" t="s">
        <v>2913</v>
      </c>
      <c r="I21" s="84" t="s">
        <v>3553</v>
      </c>
      <c r="J21" s="84" t="s">
        <v>4165</v>
      </c>
      <c r="K21" s="84" t="s">
        <v>4674</v>
      </c>
      <c r="L21" s="84" t="s">
        <v>4675</v>
      </c>
      <c r="M21" s="84" t="s">
        <v>5846</v>
      </c>
      <c r="N21" s="84" t="s">
        <v>6494</v>
      </c>
      <c r="O21" s="238" t="s">
        <v>6914</v>
      </c>
      <c r="P21" s="801"/>
      <c r="Q21" s="801"/>
      <c r="R21" s="801"/>
      <c r="S21" s="801"/>
      <c r="T21" s="801"/>
      <c r="U21" s="801"/>
    </row>
    <row r="22" spans="1:21" ht="15">
      <c r="A22" s="6" t="s">
        <v>2285</v>
      </c>
      <c r="B22" s="977">
        <v>217980023.33333334</v>
      </c>
      <c r="C22" s="977">
        <v>224139279.3990458</v>
      </c>
      <c r="D22" s="977">
        <v>267229525.1196</v>
      </c>
      <c r="E22" s="977">
        <v>125329994.66325115</v>
      </c>
      <c r="F22" s="977">
        <v>261586354.24354243</v>
      </c>
      <c r="G22" s="977" t="s">
        <v>2908</v>
      </c>
      <c r="H22" s="795">
        <v>246434054.1455161</v>
      </c>
      <c r="I22" s="805" t="s">
        <v>2908</v>
      </c>
      <c r="J22" s="795">
        <v>208391749.89849776</v>
      </c>
      <c r="K22" s="805" t="s">
        <v>2908</v>
      </c>
      <c r="L22" s="795">
        <v>236170956.73000002</v>
      </c>
      <c r="M22" s="805" t="s">
        <v>2908</v>
      </c>
      <c r="N22" s="795">
        <v>205830633.69</v>
      </c>
      <c r="O22" s="805" t="s">
        <v>2908</v>
      </c>
      <c r="P22" s="801"/>
      <c r="Q22" s="801"/>
      <c r="R22" s="801"/>
      <c r="S22" s="801"/>
      <c r="T22" s="801"/>
      <c r="U22" s="801"/>
    </row>
    <row r="23" spans="1:21" ht="15">
      <c r="A23" s="6" t="s">
        <v>2302</v>
      </c>
      <c r="B23" s="992">
        <v>203833119.81900001</v>
      </c>
      <c r="C23" s="992">
        <v>209592640.16604772</v>
      </c>
      <c r="D23" s="992">
        <v>249886328.93933797</v>
      </c>
      <c r="E23" s="992">
        <v>117421672</v>
      </c>
      <c r="F23" s="992">
        <v>248114657</v>
      </c>
      <c r="G23" s="992" t="s">
        <v>2908</v>
      </c>
      <c r="H23" s="993">
        <v>218463789</v>
      </c>
      <c r="I23" s="805" t="s">
        <v>2908</v>
      </c>
      <c r="J23" s="993">
        <v>205307552</v>
      </c>
      <c r="K23" s="805" t="s">
        <v>2908</v>
      </c>
      <c r="L23" s="993">
        <v>229292191</v>
      </c>
      <c r="M23" s="805" t="s">
        <v>2908</v>
      </c>
      <c r="N23" s="993">
        <v>207909731</v>
      </c>
      <c r="O23" s="805" t="s">
        <v>2908</v>
      </c>
      <c r="P23" s="801"/>
      <c r="Q23" s="801"/>
      <c r="R23" s="801"/>
      <c r="S23" s="801"/>
      <c r="T23" s="801"/>
      <c r="U23" s="801"/>
    </row>
    <row r="24" spans="1:21" ht="15">
      <c r="A24" s="6"/>
      <c r="B24" s="801"/>
      <c r="C24" s="801"/>
      <c r="D24" s="801"/>
      <c r="E24" s="801"/>
      <c r="F24" s="801"/>
      <c r="G24" s="801"/>
      <c r="H24" s="791"/>
      <c r="I24" s="791"/>
      <c r="J24" s="791"/>
      <c r="K24" s="791"/>
      <c r="L24" s="791"/>
      <c r="M24" s="791"/>
      <c r="N24" s="791"/>
      <c r="O24" s="791"/>
      <c r="P24" s="801"/>
      <c r="Q24" s="801"/>
      <c r="R24" s="801"/>
      <c r="S24" s="801"/>
      <c r="T24" s="801"/>
      <c r="U24" s="801"/>
    </row>
    <row r="25" spans="1:21" ht="15.75">
      <c r="A25" s="3" t="s">
        <v>59</v>
      </c>
      <c r="B25" s="4">
        <v>2009</v>
      </c>
      <c r="C25" s="4">
        <v>2010</v>
      </c>
      <c r="D25" s="4">
        <v>2011</v>
      </c>
      <c r="E25" s="4" t="s">
        <v>1185</v>
      </c>
      <c r="F25" s="4">
        <v>2012</v>
      </c>
      <c r="G25" s="4" t="s">
        <v>2325</v>
      </c>
      <c r="H25" s="84" t="s">
        <v>2913</v>
      </c>
      <c r="I25" s="84" t="s">
        <v>3553</v>
      </c>
      <c r="J25" s="84" t="s">
        <v>4165</v>
      </c>
      <c r="K25" s="84" t="s">
        <v>4674</v>
      </c>
      <c r="L25" s="84" t="s">
        <v>4675</v>
      </c>
      <c r="M25" s="84" t="s">
        <v>5846</v>
      </c>
      <c r="N25" s="84" t="s">
        <v>6494</v>
      </c>
      <c r="O25" s="238" t="s">
        <v>6914</v>
      </c>
      <c r="P25" s="801"/>
      <c r="Q25" s="801"/>
      <c r="R25" s="801"/>
      <c r="S25" s="801"/>
      <c r="T25" s="801"/>
      <c r="U25" s="801"/>
    </row>
    <row r="26" spans="1:21" ht="15">
      <c r="A26" s="6"/>
      <c r="B26" s="802">
        <v>15679963</v>
      </c>
      <c r="C26" s="802">
        <v>15126425</v>
      </c>
      <c r="D26" s="802">
        <v>15256189</v>
      </c>
      <c r="E26" s="802">
        <v>7588585</v>
      </c>
      <c r="F26" s="802">
        <v>15888585</v>
      </c>
      <c r="G26" s="802" t="s">
        <v>2908</v>
      </c>
      <c r="H26" s="802">
        <v>14058405</v>
      </c>
      <c r="I26" s="805" t="s">
        <v>2908</v>
      </c>
      <c r="J26" s="802">
        <v>13242575</v>
      </c>
      <c r="K26" s="805" t="s">
        <v>2908</v>
      </c>
      <c r="L26" s="804">
        <v>14778757</v>
      </c>
      <c r="M26" s="805" t="s">
        <v>2908</v>
      </c>
      <c r="N26" s="804">
        <v>13733836</v>
      </c>
      <c r="O26" s="995" t="s">
        <v>7099</v>
      </c>
      <c r="P26" s="801"/>
      <c r="Q26" s="801"/>
      <c r="R26" s="801"/>
      <c r="S26" s="801"/>
      <c r="T26" s="801"/>
      <c r="U26" s="801"/>
    </row>
    <row r="27" spans="1:21" ht="15">
      <c r="A27" s="6"/>
      <c r="B27" s="801"/>
      <c r="C27" s="801"/>
      <c r="D27" s="801"/>
      <c r="E27" s="801"/>
      <c r="F27" s="801"/>
      <c r="G27" s="801"/>
      <c r="H27" s="791"/>
      <c r="I27" s="791"/>
      <c r="J27" s="791"/>
      <c r="K27" s="791"/>
      <c r="L27" s="791"/>
      <c r="M27" s="791"/>
      <c r="N27" s="791"/>
      <c r="O27" s="791"/>
      <c r="P27" s="801"/>
      <c r="Q27" s="801"/>
      <c r="R27" s="801"/>
      <c r="S27" s="801"/>
      <c r="T27" s="801"/>
      <c r="U27" s="801"/>
    </row>
    <row r="28" spans="1:21" ht="15">
      <c r="A28" s="6"/>
      <c r="B28" s="801"/>
      <c r="C28" s="801"/>
      <c r="D28" s="801"/>
      <c r="E28" s="801"/>
      <c r="F28" s="801"/>
      <c r="G28" s="801"/>
      <c r="H28" s="791"/>
      <c r="I28" s="791"/>
      <c r="J28" s="791"/>
      <c r="K28" s="791"/>
      <c r="L28" s="791"/>
      <c r="M28" s="791"/>
      <c r="N28" s="791"/>
      <c r="O28" s="791"/>
      <c r="P28" s="801"/>
      <c r="Q28" s="801"/>
      <c r="R28" s="801"/>
      <c r="S28" s="801"/>
      <c r="T28" s="801"/>
      <c r="U28" s="801"/>
    </row>
    <row r="29" spans="1:21" ht="15.75">
      <c r="A29" s="3" t="s">
        <v>60</v>
      </c>
      <c r="B29" s="4">
        <v>2009</v>
      </c>
      <c r="C29" s="4">
        <v>2010</v>
      </c>
      <c r="D29" s="4">
        <v>2011</v>
      </c>
      <c r="E29" s="4" t="s">
        <v>1185</v>
      </c>
      <c r="F29" s="4">
        <v>2012</v>
      </c>
      <c r="G29" s="4" t="s">
        <v>2325</v>
      </c>
      <c r="H29" s="84" t="s">
        <v>2913</v>
      </c>
      <c r="I29" s="84" t="s">
        <v>3553</v>
      </c>
      <c r="J29" s="84" t="s">
        <v>4165</v>
      </c>
      <c r="K29" s="84" t="s">
        <v>4674</v>
      </c>
      <c r="L29" s="84" t="s">
        <v>4675</v>
      </c>
      <c r="M29" s="84" t="s">
        <v>5846</v>
      </c>
      <c r="N29" s="84" t="s">
        <v>6494</v>
      </c>
      <c r="O29" s="238" t="s">
        <v>6914</v>
      </c>
      <c r="P29" s="801"/>
      <c r="Q29" s="801"/>
      <c r="R29" s="801"/>
      <c r="S29" s="801"/>
      <c r="T29" s="801"/>
      <c r="U29" s="801"/>
    </row>
    <row r="30" spans="1:21" ht="15.75">
      <c r="A30" s="7" t="s">
        <v>2284</v>
      </c>
      <c r="B30" s="136"/>
      <c r="C30" s="136"/>
      <c r="D30" s="136"/>
      <c r="E30" s="136"/>
      <c r="F30" s="137">
        <v>8041000</v>
      </c>
      <c r="G30" s="136">
        <v>0</v>
      </c>
      <c r="H30" s="137">
        <v>8112200</v>
      </c>
      <c r="I30" s="136">
        <v>0</v>
      </c>
      <c r="J30" s="137">
        <v>8211700</v>
      </c>
      <c r="K30" s="137">
        <v>0</v>
      </c>
      <c r="L30" s="112">
        <v>8081000</v>
      </c>
      <c r="M30" s="112" t="s">
        <v>1530</v>
      </c>
      <c r="N30" s="150">
        <v>6565000</v>
      </c>
      <c r="O30" s="112" t="s">
        <v>1530</v>
      </c>
      <c r="P30" s="2"/>
      <c r="Q30" s="2"/>
      <c r="R30" s="2"/>
      <c r="S30" s="2"/>
      <c r="T30" s="801"/>
      <c r="U30" s="801"/>
    </row>
    <row r="31" spans="1:21" ht="15">
      <c r="A31" s="6" t="s">
        <v>61</v>
      </c>
      <c r="B31" s="842">
        <v>0</v>
      </c>
      <c r="C31" s="805">
        <v>0.49</v>
      </c>
      <c r="D31" s="805">
        <v>0.48499999999999999</v>
      </c>
      <c r="E31" s="805">
        <v>0.48499999999999999</v>
      </c>
      <c r="F31" s="805">
        <v>0.49099999999999999</v>
      </c>
      <c r="G31" s="805" t="s">
        <v>2908</v>
      </c>
      <c r="H31" s="805">
        <v>0.49</v>
      </c>
      <c r="I31" s="805" t="s">
        <v>2908</v>
      </c>
      <c r="J31" s="805">
        <v>0.49</v>
      </c>
      <c r="K31" s="805" t="s">
        <v>2908</v>
      </c>
      <c r="L31" s="806">
        <v>0.48699999999999999</v>
      </c>
      <c r="M31" s="805" t="s">
        <v>2908</v>
      </c>
      <c r="N31" s="806">
        <v>0.49399999999999999</v>
      </c>
      <c r="O31" s="805" t="s">
        <v>2908</v>
      </c>
      <c r="P31" s="801"/>
      <c r="Q31" s="801"/>
      <c r="R31" s="801"/>
      <c r="S31" s="801"/>
      <c r="T31" s="801"/>
      <c r="U31" s="801"/>
    </row>
    <row r="32" spans="1:21" ht="15">
      <c r="A32" s="6" t="s">
        <v>62</v>
      </c>
      <c r="B32" s="842">
        <v>0</v>
      </c>
      <c r="C32" s="805">
        <v>0.51</v>
      </c>
      <c r="D32" s="805">
        <v>0.51500000000000001</v>
      </c>
      <c r="E32" s="805">
        <v>0.51500000000000001</v>
      </c>
      <c r="F32" s="805">
        <v>0.50900000000000001</v>
      </c>
      <c r="G32" s="805" t="s">
        <v>2908</v>
      </c>
      <c r="H32" s="805">
        <v>0.51</v>
      </c>
      <c r="I32" s="805" t="s">
        <v>2908</v>
      </c>
      <c r="J32" s="805">
        <v>0.51</v>
      </c>
      <c r="K32" s="805" t="s">
        <v>2908</v>
      </c>
      <c r="L32" s="806">
        <v>0.51300000000000001</v>
      </c>
      <c r="M32" s="805" t="s">
        <v>2908</v>
      </c>
      <c r="N32" s="806">
        <v>0.50600000000000001</v>
      </c>
      <c r="O32" s="805" t="s">
        <v>2908</v>
      </c>
      <c r="P32" s="801"/>
      <c r="Q32" s="801"/>
      <c r="R32" s="801"/>
      <c r="S32" s="801"/>
      <c r="T32" s="801"/>
      <c r="U32" s="801"/>
    </row>
    <row r="33" spans="1:27" ht="15">
      <c r="A33" s="6" t="s">
        <v>92</v>
      </c>
      <c r="B33" s="842">
        <v>0</v>
      </c>
      <c r="C33" s="805">
        <v>0</v>
      </c>
      <c r="D33" s="805">
        <v>0</v>
      </c>
      <c r="E33" s="805">
        <v>0</v>
      </c>
      <c r="F33" s="805">
        <v>0</v>
      </c>
      <c r="G33" s="805" t="s">
        <v>2908</v>
      </c>
      <c r="H33" s="805">
        <v>0.02</v>
      </c>
      <c r="I33" s="805" t="s">
        <v>2908</v>
      </c>
      <c r="J33" s="805">
        <v>0.02</v>
      </c>
      <c r="K33" s="805" t="s">
        <v>2908</v>
      </c>
      <c r="L33" s="806">
        <v>2.9000000000000001E-2</v>
      </c>
      <c r="M33" s="805" t="s">
        <v>2908</v>
      </c>
      <c r="N33" s="806">
        <v>5.5E-2</v>
      </c>
      <c r="O33" s="805" t="s">
        <v>2908</v>
      </c>
      <c r="P33" s="801"/>
      <c r="Q33" s="801"/>
      <c r="R33" s="801"/>
      <c r="S33" s="801"/>
      <c r="T33" s="801"/>
      <c r="U33" s="801"/>
    </row>
    <row r="34" spans="1:27" ht="15">
      <c r="A34" s="6" t="s">
        <v>93</v>
      </c>
      <c r="B34" s="842">
        <v>0</v>
      </c>
      <c r="C34" s="805">
        <v>0.109</v>
      </c>
      <c r="D34" s="805">
        <v>0.11800000000000001</v>
      </c>
      <c r="E34" s="805">
        <v>0.11800000000000001</v>
      </c>
      <c r="F34" s="805">
        <v>7.400000000000001E-2</v>
      </c>
      <c r="G34" s="805" t="s">
        <v>2908</v>
      </c>
      <c r="H34" s="843">
        <v>7.0000000000000007E-2</v>
      </c>
      <c r="I34" s="805" t="s">
        <v>2908</v>
      </c>
      <c r="J34" s="805">
        <v>7.0000000000000007E-2</v>
      </c>
      <c r="K34" s="805" t="s">
        <v>2908</v>
      </c>
      <c r="L34" s="806">
        <v>6.2E-2</v>
      </c>
      <c r="M34" s="805" t="s">
        <v>2908</v>
      </c>
      <c r="N34" s="806">
        <v>7.2999999999999995E-2</v>
      </c>
      <c r="O34" s="805" t="s">
        <v>2908</v>
      </c>
      <c r="P34" s="801"/>
      <c r="Q34" s="801"/>
      <c r="R34" s="801"/>
      <c r="S34" s="801"/>
      <c r="T34" s="801"/>
      <c r="U34" s="801"/>
    </row>
    <row r="35" spans="1:27" ht="15">
      <c r="A35" s="6" t="s">
        <v>63</v>
      </c>
      <c r="B35" s="842">
        <v>0</v>
      </c>
      <c r="C35" s="805">
        <v>0.34700000000000003</v>
      </c>
      <c r="D35" s="805">
        <v>0.34700000000000003</v>
      </c>
      <c r="E35" s="805">
        <v>0.34700000000000003</v>
      </c>
      <c r="F35" s="805">
        <v>0.35499999999999998</v>
      </c>
      <c r="G35" s="805" t="s">
        <v>2908</v>
      </c>
      <c r="H35" s="843">
        <v>0.36</v>
      </c>
      <c r="I35" s="805" t="s">
        <v>2908</v>
      </c>
      <c r="J35" s="805">
        <v>0.36</v>
      </c>
      <c r="K35" s="805" t="s">
        <v>2908</v>
      </c>
      <c r="L35" s="806">
        <v>0.32900000000000001</v>
      </c>
      <c r="M35" s="805" t="s">
        <v>2908</v>
      </c>
      <c r="N35" s="806">
        <v>0.32800000000000001</v>
      </c>
      <c r="O35" s="805" t="s">
        <v>2908</v>
      </c>
      <c r="P35" s="801"/>
      <c r="Q35" s="801"/>
      <c r="R35" s="801"/>
      <c r="S35" s="801"/>
      <c r="T35" s="801"/>
      <c r="U35" s="801"/>
    </row>
    <row r="36" spans="1:27" ht="15">
      <c r="A36" s="6" t="s">
        <v>64</v>
      </c>
      <c r="B36" s="842">
        <v>0</v>
      </c>
      <c r="C36" s="805">
        <v>0.29799999999999999</v>
      </c>
      <c r="D36" s="805">
        <v>0.29499999999999998</v>
      </c>
      <c r="E36" s="805">
        <v>0.29499999999999998</v>
      </c>
      <c r="F36" s="805">
        <v>0.29299999999999998</v>
      </c>
      <c r="G36" s="805" t="s">
        <v>2908</v>
      </c>
      <c r="H36" s="843">
        <v>0.27</v>
      </c>
      <c r="I36" s="805" t="s">
        <v>2908</v>
      </c>
      <c r="J36" s="805">
        <v>0.27</v>
      </c>
      <c r="K36" s="805" t="s">
        <v>2908</v>
      </c>
      <c r="L36" s="294">
        <v>0.28999999999999998</v>
      </c>
      <c r="M36" s="805" t="s">
        <v>2908</v>
      </c>
      <c r="N36" s="806">
        <v>0.28299999999999997</v>
      </c>
      <c r="O36" s="805" t="s">
        <v>2908</v>
      </c>
      <c r="P36" s="801"/>
      <c r="Q36" s="801"/>
      <c r="R36" s="801"/>
      <c r="S36" s="801"/>
      <c r="T36" s="801"/>
      <c r="U36" s="801"/>
    </row>
    <row r="37" spans="1:27" ht="15">
      <c r="A37" s="6" t="s">
        <v>703</v>
      </c>
      <c r="B37" s="842">
        <v>0</v>
      </c>
      <c r="C37" s="805">
        <v>0.24600000000000002</v>
      </c>
      <c r="D37" s="805">
        <v>0.24</v>
      </c>
      <c r="E37" s="805">
        <v>0.24</v>
      </c>
      <c r="F37" s="805">
        <v>0.249</v>
      </c>
      <c r="G37" s="805" t="s">
        <v>2908</v>
      </c>
      <c r="H37" s="843">
        <v>0.28000000000000003</v>
      </c>
      <c r="I37" s="805" t="s">
        <v>2908</v>
      </c>
      <c r="J37" s="805">
        <v>0.28000000000000003</v>
      </c>
      <c r="K37" s="805" t="s">
        <v>2908</v>
      </c>
      <c r="L37" s="806">
        <v>0.28999999999999998</v>
      </c>
      <c r="M37" s="805" t="s">
        <v>2908</v>
      </c>
      <c r="N37" s="806">
        <v>0.29399999999999998</v>
      </c>
      <c r="O37" s="805" t="s">
        <v>2908</v>
      </c>
      <c r="P37" s="801"/>
      <c r="Q37" s="801"/>
      <c r="R37" s="801"/>
      <c r="S37" s="801"/>
      <c r="T37" s="801"/>
      <c r="U37" s="801"/>
    </row>
    <row r="38" spans="1:27" ht="15">
      <c r="A38" s="6"/>
      <c r="B38" s="801"/>
      <c r="C38" s="801"/>
      <c r="D38" s="801"/>
      <c r="E38" s="801"/>
      <c r="F38" s="801"/>
      <c r="G38" s="801"/>
      <c r="H38" s="791"/>
      <c r="I38" s="791"/>
      <c r="J38" s="791"/>
      <c r="K38" s="791"/>
      <c r="L38" s="791"/>
      <c r="M38" s="791"/>
      <c r="N38" s="791"/>
      <c r="O38" s="791"/>
      <c r="P38" s="801"/>
      <c r="Q38" s="801"/>
      <c r="R38" s="801"/>
      <c r="S38" s="801"/>
      <c r="T38" s="801"/>
      <c r="U38" s="801"/>
    </row>
    <row r="39" spans="1:27" ht="31.5">
      <c r="A39" s="3" t="s">
        <v>67</v>
      </c>
      <c r="B39" s="4">
        <v>2009</v>
      </c>
      <c r="C39" s="4">
        <v>2010</v>
      </c>
      <c r="D39" s="4">
        <v>2011</v>
      </c>
      <c r="E39" s="4" t="s">
        <v>1185</v>
      </c>
      <c r="F39" s="4">
        <v>2012</v>
      </c>
      <c r="G39" s="4" t="s">
        <v>2325</v>
      </c>
      <c r="H39" s="84" t="s">
        <v>2913</v>
      </c>
      <c r="I39" s="84" t="s">
        <v>3553</v>
      </c>
      <c r="J39" s="84" t="s">
        <v>4165</v>
      </c>
      <c r="K39" s="84" t="s">
        <v>4674</v>
      </c>
      <c r="L39" s="84" t="s">
        <v>4675</v>
      </c>
      <c r="M39" s="84" t="s">
        <v>5846</v>
      </c>
      <c r="N39" s="84" t="s">
        <v>6494</v>
      </c>
      <c r="O39" s="238" t="s">
        <v>6914</v>
      </c>
      <c r="P39" s="801"/>
      <c r="Q39" s="801"/>
      <c r="R39" s="801"/>
      <c r="S39" s="801"/>
      <c r="T39" s="801"/>
      <c r="U39" s="801"/>
    </row>
    <row r="40" spans="1:27" ht="30">
      <c r="A40" s="6"/>
      <c r="B40" s="842">
        <v>0</v>
      </c>
      <c r="C40" s="981" t="s">
        <v>121</v>
      </c>
      <c r="D40" s="981" t="s">
        <v>121</v>
      </c>
      <c r="E40" s="981" t="s">
        <v>121</v>
      </c>
      <c r="F40" s="981" t="s">
        <v>121</v>
      </c>
      <c r="G40" s="801" t="s">
        <v>2908</v>
      </c>
      <c r="H40" s="981" t="s">
        <v>121</v>
      </c>
      <c r="I40" s="805" t="s">
        <v>2908</v>
      </c>
      <c r="J40" s="981" t="s">
        <v>121</v>
      </c>
      <c r="K40" s="805" t="s">
        <v>2908</v>
      </c>
      <c r="L40" s="791" t="s">
        <v>121</v>
      </c>
      <c r="M40" s="805" t="s">
        <v>2908</v>
      </c>
      <c r="N40" s="791" t="s">
        <v>121</v>
      </c>
      <c r="O40" s="805" t="s">
        <v>2908</v>
      </c>
      <c r="P40" s="801"/>
      <c r="Q40" s="801"/>
      <c r="R40" s="801"/>
      <c r="S40" s="801"/>
      <c r="T40" s="801"/>
      <c r="U40" s="801"/>
    </row>
    <row r="41" spans="1:27" ht="15">
      <c r="A41" s="6"/>
      <c r="B41" s="801"/>
      <c r="C41" s="801"/>
      <c r="D41" s="801"/>
      <c r="E41" s="801"/>
      <c r="F41" s="801"/>
      <c r="G41" s="801"/>
      <c r="H41" s="791"/>
      <c r="I41" s="791"/>
      <c r="J41" s="791"/>
      <c r="K41" s="791"/>
      <c r="L41" s="791"/>
      <c r="M41" s="791"/>
      <c r="N41" s="791"/>
      <c r="O41" s="791"/>
      <c r="P41" s="801"/>
      <c r="Q41" s="801"/>
      <c r="R41" s="801"/>
      <c r="S41" s="801"/>
      <c r="T41" s="801"/>
      <c r="U41" s="801"/>
    </row>
    <row r="42" spans="1:27" ht="15">
      <c r="A42" s="6"/>
      <c r="B42" s="801"/>
      <c r="C42" s="801"/>
      <c r="D42" s="801"/>
      <c r="E42" s="801"/>
      <c r="F42" s="801"/>
      <c r="G42" s="801"/>
      <c r="H42" s="791"/>
      <c r="I42" s="791"/>
      <c r="J42" s="791"/>
      <c r="K42" s="791"/>
      <c r="L42" s="791"/>
      <c r="M42" s="791"/>
      <c r="N42" s="791"/>
      <c r="O42" s="791"/>
      <c r="P42" s="801"/>
      <c r="Q42" s="801"/>
      <c r="R42" s="801"/>
      <c r="S42" s="801"/>
      <c r="T42" s="801"/>
      <c r="U42" s="801"/>
    </row>
    <row r="43" spans="1:27" ht="15.75">
      <c r="A43" s="3" t="s">
        <v>94</v>
      </c>
      <c r="B43" s="4">
        <v>2009</v>
      </c>
      <c r="C43" s="4">
        <v>2010</v>
      </c>
      <c r="D43" s="4">
        <v>2011</v>
      </c>
      <c r="E43" s="4" t="s">
        <v>1185</v>
      </c>
      <c r="F43" s="4">
        <v>2012</v>
      </c>
      <c r="G43" s="4" t="s">
        <v>2325</v>
      </c>
      <c r="H43" s="84" t="s">
        <v>2913</v>
      </c>
      <c r="I43" s="84" t="s">
        <v>3553</v>
      </c>
      <c r="J43" s="84" t="s">
        <v>4165</v>
      </c>
      <c r="K43" s="84" t="s">
        <v>4674</v>
      </c>
      <c r="L43" s="84" t="s">
        <v>4675</v>
      </c>
      <c r="M43" s="84" t="s">
        <v>5846</v>
      </c>
      <c r="N43" s="84" t="s">
        <v>6494</v>
      </c>
      <c r="O43" s="238" t="s">
        <v>6914</v>
      </c>
      <c r="P43" s="801"/>
      <c r="Q43" s="801"/>
      <c r="R43" s="801"/>
      <c r="S43" s="801"/>
      <c r="T43" s="801"/>
      <c r="U43" s="801"/>
    </row>
    <row r="44" spans="1:27" ht="30">
      <c r="A44" s="6" t="s">
        <v>66</v>
      </c>
      <c r="B44" s="842">
        <v>0</v>
      </c>
      <c r="C44" s="805">
        <v>0.01</v>
      </c>
      <c r="D44" s="805">
        <v>0.01</v>
      </c>
      <c r="E44" s="805">
        <v>0.01</v>
      </c>
      <c r="F44" s="805">
        <v>7.0000000000000001E-3</v>
      </c>
      <c r="G44" s="805" t="s">
        <v>2908</v>
      </c>
      <c r="H44" s="843">
        <v>6.0000000000000001E-3</v>
      </c>
      <c r="I44" s="805" t="s">
        <v>2908</v>
      </c>
      <c r="J44" s="843">
        <v>6.0000000000000001E-3</v>
      </c>
      <c r="K44" s="805" t="s">
        <v>2908</v>
      </c>
      <c r="L44" s="809">
        <v>8.9999999999999993E-3</v>
      </c>
      <c r="M44" s="805" t="s">
        <v>2908</v>
      </c>
      <c r="N44" s="809">
        <v>8.9999999999999993E-3</v>
      </c>
      <c r="O44" s="809">
        <v>8.0000000000000002E-3</v>
      </c>
      <c r="P44" s="801"/>
      <c r="Q44" s="801"/>
      <c r="R44" s="801"/>
      <c r="S44" s="801"/>
      <c r="T44" s="801"/>
      <c r="U44" s="801"/>
    </row>
    <row r="45" spans="1:27" ht="15">
      <c r="A45" s="810"/>
      <c r="B45" s="793"/>
      <c r="C45" s="793"/>
      <c r="D45" s="793"/>
      <c r="E45" s="793"/>
      <c r="F45" s="793"/>
      <c r="G45" s="793"/>
      <c r="H45" s="792"/>
      <c r="I45" s="792"/>
      <c r="J45" s="792"/>
      <c r="K45" s="792"/>
      <c r="L45" s="791"/>
      <c r="M45" s="791"/>
      <c r="N45" s="791"/>
      <c r="O45" s="791"/>
      <c r="P45" s="801"/>
      <c r="Q45" s="801"/>
      <c r="R45" s="801"/>
      <c r="S45" s="801"/>
      <c r="T45" s="801"/>
      <c r="U45" s="801"/>
    </row>
    <row r="46" spans="1:27" ht="15">
      <c r="A46" s="810"/>
      <c r="B46" s="801"/>
      <c r="C46" s="801"/>
      <c r="D46" s="801"/>
      <c r="E46" s="801"/>
      <c r="F46" s="801"/>
      <c r="G46" s="801"/>
      <c r="H46" s="791"/>
      <c r="I46" s="791"/>
      <c r="J46" s="791"/>
      <c r="K46" s="791"/>
      <c r="L46" s="791"/>
      <c r="M46" s="791"/>
      <c r="N46" s="791"/>
      <c r="O46" s="791"/>
      <c r="P46" s="801"/>
      <c r="Q46" s="801"/>
      <c r="R46" s="801"/>
      <c r="S46" s="801"/>
      <c r="T46" s="801"/>
      <c r="U46" s="801"/>
    </row>
    <row r="47" spans="1:27" ht="15">
      <c r="A47" s="810"/>
      <c r="B47" s="801"/>
      <c r="C47" s="801"/>
      <c r="D47" s="801"/>
      <c r="E47" s="801"/>
      <c r="F47" s="801"/>
      <c r="G47" s="801"/>
      <c r="H47" s="791"/>
      <c r="I47" s="791"/>
      <c r="J47" s="791"/>
      <c r="K47" s="791"/>
      <c r="L47" s="791"/>
      <c r="M47" s="791"/>
      <c r="N47" s="791"/>
      <c r="O47" s="791"/>
      <c r="P47" s="801"/>
      <c r="Q47" s="801"/>
      <c r="R47" s="801"/>
      <c r="S47" s="801"/>
      <c r="T47" s="801"/>
      <c r="U47" s="801"/>
    </row>
    <row r="48" spans="1:27" ht="31.5">
      <c r="A48" s="3" t="s">
        <v>2288</v>
      </c>
      <c r="B48" s="4">
        <v>2009</v>
      </c>
      <c r="C48" s="4">
        <v>2010</v>
      </c>
      <c r="D48" s="4">
        <v>2011</v>
      </c>
      <c r="E48" s="4" t="s">
        <v>3030</v>
      </c>
      <c r="F48" s="4" t="s">
        <v>2915</v>
      </c>
      <c r="G48" s="4" t="s">
        <v>3031</v>
      </c>
      <c r="H48" s="84" t="s">
        <v>2917</v>
      </c>
      <c r="I48" s="84" t="s">
        <v>3032</v>
      </c>
      <c r="J48" s="84" t="s">
        <v>2919</v>
      </c>
      <c r="K48" s="84" t="s">
        <v>3033</v>
      </c>
      <c r="L48" s="84" t="s">
        <v>2921</v>
      </c>
      <c r="M48" s="84" t="s">
        <v>3896</v>
      </c>
      <c r="N48" s="84" t="s">
        <v>3556</v>
      </c>
      <c r="O48" s="84" t="s">
        <v>4547</v>
      </c>
      <c r="P48" s="84" t="s">
        <v>4168</v>
      </c>
      <c r="Q48" s="84" t="s">
        <v>5425</v>
      </c>
      <c r="R48" s="84" t="s">
        <v>5169</v>
      </c>
      <c r="S48" s="84" t="s">
        <v>5426</v>
      </c>
      <c r="T48" s="84" t="s">
        <v>5171</v>
      </c>
      <c r="U48" s="84" t="s">
        <v>6139</v>
      </c>
      <c r="V48" s="84" t="s">
        <v>5850</v>
      </c>
      <c r="W48" s="767" t="s">
        <v>2288</v>
      </c>
      <c r="X48" s="770" t="s">
        <v>6740</v>
      </c>
      <c r="Y48" s="820" t="s">
        <v>6508</v>
      </c>
      <c r="Z48" s="238" t="s">
        <v>7100</v>
      </c>
      <c r="AA48" s="238" t="s">
        <v>6919</v>
      </c>
    </row>
    <row r="49" spans="1:27" ht="15.75">
      <c r="A49" s="6" t="s">
        <v>46</v>
      </c>
      <c r="B49" s="812">
        <v>0</v>
      </c>
      <c r="C49" s="812">
        <v>0</v>
      </c>
      <c r="D49" s="812">
        <v>45603.479999999996</v>
      </c>
      <c r="E49" s="992">
        <v>22593</v>
      </c>
      <c r="F49" s="812">
        <v>24114.633365353828</v>
      </c>
      <c r="G49" s="992">
        <v>51295.3</v>
      </c>
      <c r="H49" s="814">
        <v>54080.44280442805</v>
      </c>
      <c r="I49" s="993">
        <v>43308.15</v>
      </c>
      <c r="J49" s="814">
        <v>47094.551979121359</v>
      </c>
      <c r="K49" s="993">
        <v>74566.149999999994</v>
      </c>
      <c r="L49" s="814">
        <v>84112.972363226174</v>
      </c>
      <c r="M49" s="993">
        <v>98565</v>
      </c>
      <c r="N49" s="814">
        <v>110685.00842223471</v>
      </c>
      <c r="O49" s="993">
        <v>223603.25</v>
      </c>
      <c r="P49" s="814">
        <v>226962.29192042226</v>
      </c>
      <c r="Q49" s="993">
        <v>0</v>
      </c>
      <c r="R49" s="814">
        <v>0</v>
      </c>
      <c r="S49" s="993">
        <v>100000</v>
      </c>
      <c r="T49" s="814">
        <v>103000</v>
      </c>
      <c r="U49" s="993">
        <v>22000</v>
      </c>
      <c r="V49" s="814">
        <v>22220</v>
      </c>
      <c r="W49" s="971" t="s">
        <v>6496</v>
      </c>
      <c r="X49" s="993">
        <v>76000</v>
      </c>
      <c r="Y49" s="814">
        <v>75240</v>
      </c>
      <c r="Z49" s="993">
        <v>6000</v>
      </c>
      <c r="AA49" s="814">
        <v>6000</v>
      </c>
    </row>
    <row r="50" spans="1:27" ht="15.75">
      <c r="A50" s="6" t="s">
        <v>47</v>
      </c>
      <c r="B50" s="812">
        <v>0</v>
      </c>
      <c r="C50" s="812">
        <v>0</v>
      </c>
      <c r="D50" s="812">
        <v>2641.1543999999999</v>
      </c>
      <c r="E50" s="992">
        <v>0</v>
      </c>
      <c r="F50" s="812">
        <v>0</v>
      </c>
      <c r="G50" s="992">
        <v>0</v>
      </c>
      <c r="H50" s="814">
        <v>0</v>
      </c>
      <c r="I50" s="993">
        <v>0</v>
      </c>
      <c r="J50" s="814">
        <v>0</v>
      </c>
      <c r="K50" s="993">
        <v>0</v>
      </c>
      <c r="L50" s="814">
        <v>0</v>
      </c>
      <c r="M50" s="993">
        <v>0</v>
      </c>
      <c r="N50" s="814">
        <v>0</v>
      </c>
      <c r="O50" s="993">
        <v>87450</v>
      </c>
      <c r="P50" s="814">
        <v>88763.702801461637</v>
      </c>
      <c r="Q50" s="993">
        <v>56716</v>
      </c>
      <c r="R50" s="814">
        <v>58408</v>
      </c>
      <c r="S50" s="993">
        <v>262000</v>
      </c>
      <c r="T50" s="814">
        <v>269860</v>
      </c>
      <c r="U50" s="993">
        <v>50000</v>
      </c>
      <c r="V50" s="814">
        <v>50500</v>
      </c>
      <c r="W50" s="971" t="s">
        <v>6497</v>
      </c>
      <c r="X50" s="993">
        <v>197000</v>
      </c>
      <c r="Y50" s="814">
        <v>195030</v>
      </c>
      <c r="Z50" s="993">
        <v>16000</v>
      </c>
      <c r="AA50" s="814">
        <v>16320</v>
      </c>
    </row>
    <row r="51" spans="1:27" ht="15.75">
      <c r="A51" s="6" t="s">
        <v>48</v>
      </c>
      <c r="B51" s="812">
        <v>0</v>
      </c>
      <c r="C51" s="812">
        <v>0</v>
      </c>
      <c r="D51" s="812">
        <v>0</v>
      </c>
      <c r="E51" s="992">
        <v>0</v>
      </c>
      <c r="F51" s="812">
        <v>0</v>
      </c>
      <c r="G51" s="992">
        <v>0</v>
      </c>
      <c r="H51" s="814">
        <v>0</v>
      </c>
      <c r="I51" s="993">
        <v>0</v>
      </c>
      <c r="J51" s="814">
        <v>0</v>
      </c>
      <c r="K51" s="993">
        <v>0</v>
      </c>
      <c r="L51" s="814">
        <v>0</v>
      </c>
      <c r="M51" s="993">
        <v>103139</v>
      </c>
      <c r="N51" s="814">
        <v>115821.44862436834</v>
      </c>
      <c r="O51" s="993">
        <v>0</v>
      </c>
      <c r="P51" s="814">
        <v>0</v>
      </c>
      <c r="Q51" s="993">
        <v>0</v>
      </c>
      <c r="R51" s="814">
        <v>0</v>
      </c>
      <c r="S51" s="993">
        <v>0</v>
      </c>
      <c r="T51" s="814">
        <v>0</v>
      </c>
      <c r="U51" s="993"/>
      <c r="V51" s="814"/>
      <c r="W51" s="971" t="s">
        <v>6498</v>
      </c>
      <c r="X51" s="993">
        <v>120000</v>
      </c>
      <c r="Y51" s="814">
        <v>118800</v>
      </c>
      <c r="Z51" s="993">
        <v>150000</v>
      </c>
      <c r="AA51" s="814">
        <v>153000</v>
      </c>
    </row>
    <row r="52" spans="1:27" ht="15.75">
      <c r="A52" s="6" t="s">
        <v>50</v>
      </c>
      <c r="B52" s="812">
        <v>0</v>
      </c>
      <c r="C52" s="812">
        <v>0</v>
      </c>
      <c r="D52" s="812">
        <v>103464.4512</v>
      </c>
      <c r="E52" s="992">
        <v>17070.849999999999</v>
      </c>
      <c r="F52" s="812">
        <v>18220.567830077915</v>
      </c>
      <c r="G52" s="992">
        <v>0</v>
      </c>
      <c r="H52" s="814">
        <v>0</v>
      </c>
      <c r="I52" s="993">
        <v>0</v>
      </c>
      <c r="J52" s="814">
        <v>0</v>
      </c>
      <c r="K52" s="993">
        <v>0</v>
      </c>
      <c r="L52" s="814">
        <v>0</v>
      </c>
      <c r="M52" s="993">
        <v>0</v>
      </c>
      <c r="N52" s="814">
        <v>0</v>
      </c>
      <c r="O52" s="993">
        <v>52000</v>
      </c>
      <c r="P52" s="814">
        <v>52781.161185546087</v>
      </c>
      <c r="Q52" s="993">
        <v>10000</v>
      </c>
      <c r="R52" s="814">
        <v>10298</v>
      </c>
      <c r="S52" s="993">
        <v>0</v>
      </c>
      <c r="T52" s="814">
        <v>0</v>
      </c>
      <c r="U52" s="993">
        <v>0</v>
      </c>
      <c r="V52" s="814"/>
      <c r="W52" s="971" t="s">
        <v>6499</v>
      </c>
      <c r="X52" s="993">
        <v>4000</v>
      </c>
      <c r="Y52" s="814">
        <v>3960</v>
      </c>
      <c r="Z52" s="993">
        <v>0</v>
      </c>
      <c r="AA52" s="814">
        <v>0</v>
      </c>
    </row>
    <row r="53" spans="1:27" ht="15.75">
      <c r="A53" s="6" t="s">
        <v>51</v>
      </c>
      <c r="B53" s="812">
        <v>0</v>
      </c>
      <c r="C53" s="812">
        <v>0</v>
      </c>
      <c r="D53" s="812">
        <v>0</v>
      </c>
      <c r="E53" s="992">
        <v>0</v>
      </c>
      <c r="F53" s="812">
        <v>0</v>
      </c>
      <c r="G53" s="992">
        <v>32668.2</v>
      </c>
      <c r="H53" s="814">
        <v>34441.960991038482</v>
      </c>
      <c r="I53" s="993">
        <v>0</v>
      </c>
      <c r="J53" s="814">
        <v>0</v>
      </c>
      <c r="K53" s="993">
        <v>0</v>
      </c>
      <c r="L53" s="814">
        <v>0</v>
      </c>
      <c r="M53" s="993">
        <v>0</v>
      </c>
      <c r="N53" s="814">
        <v>0</v>
      </c>
      <c r="O53" s="993">
        <v>0</v>
      </c>
      <c r="P53" s="814">
        <v>0</v>
      </c>
      <c r="Q53" s="993">
        <v>0</v>
      </c>
      <c r="R53" s="814">
        <v>0</v>
      </c>
      <c r="S53" s="993">
        <v>0</v>
      </c>
      <c r="T53" s="814">
        <v>0</v>
      </c>
      <c r="U53" s="993"/>
      <c r="V53" s="814"/>
      <c r="W53" s="971" t="s">
        <v>6500</v>
      </c>
      <c r="X53" s="993">
        <v>0</v>
      </c>
      <c r="Y53" s="814">
        <v>0</v>
      </c>
      <c r="Z53" s="993">
        <v>0</v>
      </c>
      <c r="AA53" s="814">
        <v>0</v>
      </c>
    </row>
    <row r="54" spans="1:27" ht="15.75">
      <c r="A54" s="6" t="s">
        <v>5210</v>
      </c>
      <c r="B54" s="812"/>
      <c r="C54" s="812"/>
      <c r="D54" s="812"/>
      <c r="E54" s="992"/>
      <c r="F54" s="812"/>
      <c r="G54" s="992"/>
      <c r="H54" s="814"/>
      <c r="I54" s="993"/>
      <c r="J54" s="814"/>
      <c r="K54" s="993"/>
      <c r="L54" s="814"/>
      <c r="M54" s="993"/>
      <c r="N54" s="814"/>
      <c r="O54" s="993"/>
      <c r="P54" s="814"/>
      <c r="Q54" s="993"/>
      <c r="R54" s="814"/>
      <c r="S54" s="993">
        <v>177000</v>
      </c>
      <c r="T54" s="814">
        <v>182310</v>
      </c>
      <c r="U54" s="993">
        <v>120000</v>
      </c>
      <c r="V54" s="814">
        <v>121200</v>
      </c>
      <c r="W54" s="971" t="s">
        <v>6501</v>
      </c>
      <c r="X54" s="993">
        <v>0</v>
      </c>
      <c r="Y54" s="814">
        <v>0</v>
      </c>
      <c r="Z54" s="993">
        <v>0</v>
      </c>
      <c r="AA54" s="814">
        <v>0</v>
      </c>
    </row>
    <row r="55" spans="1:27" ht="15.75">
      <c r="A55" s="6" t="s">
        <v>5211</v>
      </c>
      <c r="B55" s="812"/>
      <c r="C55" s="812"/>
      <c r="D55" s="812"/>
      <c r="E55" s="992"/>
      <c r="F55" s="812"/>
      <c r="G55" s="992"/>
      <c r="H55" s="814"/>
      <c r="I55" s="993"/>
      <c r="J55" s="814"/>
      <c r="K55" s="993"/>
      <c r="L55" s="814"/>
      <c r="M55" s="993"/>
      <c r="N55" s="814"/>
      <c r="O55" s="993"/>
      <c r="P55" s="814"/>
      <c r="Q55" s="993"/>
      <c r="R55" s="814"/>
      <c r="S55" s="993">
        <v>53000</v>
      </c>
      <c r="T55" s="814">
        <v>54590</v>
      </c>
      <c r="U55" s="993">
        <v>4000</v>
      </c>
      <c r="V55" s="814">
        <v>4040</v>
      </c>
      <c r="W55" s="971"/>
      <c r="X55" s="993"/>
      <c r="Y55" s="814"/>
      <c r="Z55" s="993"/>
      <c r="AA55" s="814"/>
    </row>
    <row r="56" spans="1:27" ht="15">
      <c r="A56" s="6" t="s">
        <v>49</v>
      </c>
      <c r="B56" s="812">
        <v>0</v>
      </c>
      <c r="C56" s="812">
        <v>0</v>
      </c>
      <c r="D56" s="812">
        <v>444368.00399999996</v>
      </c>
      <c r="E56" s="992">
        <v>170932.40000000002</v>
      </c>
      <c r="F56" s="812">
        <v>182444.65791439859</v>
      </c>
      <c r="G56" s="992">
        <v>26779.05</v>
      </c>
      <c r="H56" s="814">
        <v>28233.052187664733</v>
      </c>
      <c r="I56" s="993">
        <v>125714.27</v>
      </c>
      <c r="J56" s="814">
        <v>127790.91996520227</v>
      </c>
      <c r="K56" s="993">
        <v>0</v>
      </c>
      <c r="L56" s="814">
        <v>0</v>
      </c>
      <c r="M56" s="993">
        <v>0</v>
      </c>
      <c r="N56" s="814">
        <v>0</v>
      </c>
      <c r="O56" s="993">
        <v>0</v>
      </c>
      <c r="P56" s="814">
        <v>0</v>
      </c>
      <c r="Q56" s="993">
        <v>0</v>
      </c>
      <c r="R56" s="814">
        <v>0</v>
      </c>
      <c r="S56" s="993">
        <v>0</v>
      </c>
      <c r="T56" s="814">
        <v>0</v>
      </c>
      <c r="U56" s="993"/>
      <c r="V56" s="814"/>
      <c r="W56" s="649"/>
      <c r="X56" s="993"/>
      <c r="Y56" s="814"/>
      <c r="Z56" s="993"/>
      <c r="AA56" s="814"/>
    </row>
    <row r="57" spans="1:27" ht="15.75">
      <c r="A57" s="6" t="s">
        <v>479</v>
      </c>
      <c r="B57" s="812">
        <v>0</v>
      </c>
      <c r="C57" s="812">
        <v>0</v>
      </c>
      <c r="D57" s="812">
        <v>596075.95799999998</v>
      </c>
      <c r="E57" s="992">
        <v>210596.25000000003</v>
      </c>
      <c r="F57" s="812">
        <v>224779.85910983034</v>
      </c>
      <c r="G57" s="992">
        <v>379443.89</v>
      </c>
      <c r="H57" s="814">
        <v>400046.27306273062</v>
      </c>
      <c r="I57" s="993">
        <v>169022.42</v>
      </c>
      <c r="J57" s="814">
        <v>174885.47194432362</v>
      </c>
      <c r="K57" s="993">
        <v>74566.149999999994</v>
      </c>
      <c r="L57" s="814">
        <v>84112.972363226174</v>
      </c>
      <c r="M57" s="993">
        <v>201704</v>
      </c>
      <c r="N57" s="814">
        <v>226506.45704660306</v>
      </c>
      <c r="O57" s="993">
        <v>363053.25</v>
      </c>
      <c r="P57" s="814">
        <v>368507.15590742999</v>
      </c>
      <c r="Q57" s="993">
        <v>0</v>
      </c>
      <c r="R57" s="814">
        <v>0</v>
      </c>
      <c r="S57" s="993">
        <v>592000</v>
      </c>
      <c r="T57" s="814">
        <v>609760</v>
      </c>
      <c r="U57" s="993">
        <v>196000</v>
      </c>
      <c r="V57" s="814">
        <v>197960</v>
      </c>
      <c r="W57" s="971" t="s">
        <v>479</v>
      </c>
      <c r="X57" s="993">
        <f>SUM(X49:X54)</f>
        <v>397000</v>
      </c>
      <c r="Y57" s="814">
        <f>SUM(Y49:Y54)</f>
        <v>393030</v>
      </c>
      <c r="Z57" s="993">
        <v>172000</v>
      </c>
      <c r="AA57" s="814">
        <v>175320</v>
      </c>
    </row>
    <row r="58" spans="1:27" ht="15">
      <c r="A58" s="810"/>
      <c r="B58" s="848"/>
      <c r="C58" s="793"/>
      <c r="D58" s="793"/>
      <c r="E58" s="793"/>
      <c r="F58" s="793"/>
      <c r="G58" s="793"/>
      <c r="H58" s="792"/>
      <c r="I58" s="792"/>
      <c r="J58" s="792"/>
      <c r="K58" s="792"/>
      <c r="L58" s="791"/>
      <c r="M58" s="791"/>
      <c r="N58" s="791"/>
      <c r="O58" s="791"/>
      <c r="P58" s="801"/>
      <c r="Q58" s="801"/>
      <c r="R58" s="801"/>
      <c r="S58" s="801"/>
      <c r="T58"/>
      <c r="U58" s="801"/>
    </row>
    <row r="59" spans="1:27" ht="15.75">
      <c r="A59" s="3"/>
      <c r="B59" s="1469">
        <v>2010</v>
      </c>
      <c r="C59" s="1469"/>
      <c r="D59" s="1469">
        <v>2011</v>
      </c>
      <c r="E59" s="1469"/>
      <c r="F59" s="1469" t="s">
        <v>1185</v>
      </c>
      <c r="G59" s="1469"/>
      <c r="H59" s="1460">
        <v>2012</v>
      </c>
      <c r="I59" s="1460"/>
      <c r="J59" s="1460" t="s">
        <v>2325</v>
      </c>
      <c r="K59" s="1460"/>
      <c r="L59" s="1460" t="s">
        <v>2913</v>
      </c>
      <c r="M59" s="1460"/>
      <c r="N59" s="1460" t="s">
        <v>3553</v>
      </c>
      <c r="O59" s="1460"/>
      <c r="P59" s="1460" t="s">
        <v>4165</v>
      </c>
      <c r="Q59" s="1460"/>
      <c r="R59" s="1460" t="s">
        <v>4674</v>
      </c>
      <c r="S59" s="1463"/>
      <c r="T59" s="1460" t="s">
        <v>4675</v>
      </c>
      <c r="U59" s="1463"/>
      <c r="V59" s="1460" t="s">
        <v>5846</v>
      </c>
      <c r="W59" s="1463"/>
      <c r="X59" s="1460" t="s">
        <v>6494</v>
      </c>
      <c r="Y59" s="1463"/>
      <c r="Z59" s="1482" t="s">
        <v>6914</v>
      </c>
      <c r="AA59" s="1483"/>
    </row>
    <row r="60" spans="1:27" ht="15.75">
      <c r="A60" s="3" t="s">
        <v>2326</v>
      </c>
      <c r="B60" s="774" t="s">
        <v>95</v>
      </c>
      <c r="C60" s="774" t="s">
        <v>96</v>
      </c>
      <c r="D60" s="774" t="s">
        <v>95</v>
      </c>
      <c r="E60" s="774" t="s">
        <v>96</v>
      </c>
      <c r="F60" s="774" t="s">
        <v>95</v>
      </c>
      <c r="G60" s="774" t="s">
        <v>96</v>
      </c>
      <c r="H60" s="770" t="s">
        <v>95</v>
      </c>
      <c r="I60" s="770" t="s">
        <v>96</v>
      </c>
      <c r="J60" s="770" t="s">
        <v>95</v>
      </c>
      <c r="K60" s="770" t="s">
        <v>96</v>
      </c>
      <c r="L60" s="770" t="s">
        <v>95</v>
      </c>
      <c r="M60" s="770" t="s">
        <v>96</v>
      </c>
      <c r="N60" s="770" t="s">
        <v>95</v>
      </c>
      <c r="O60" s="770" t="s">
        <v>96</v>
      </c>
      <c r="P60" s="770" t="s">
        <v>95</v>
      </c>
      <c r="Q60" s="770" t="s">
        <v>96</v>
      </c>
      <c r="R60" s="770" t="s">
        <v>95</v>
      </c>
      <c r="S60" s="820" t="s">
        <v>96</v>
      </c>
      <c r="T60" s="770" t="s">
        <v>95</v>
      </c>
      <c r="U60" s="820" t="s">
        <v>96</v>
      </c>
      <c r="V60" s="770" t="s">
        <v>95</v>
      </c>
      <c r="W60" s="820" t="s">
        <v>96</v>
      </c>
      <c r="X60" s="770" t="s">
        <v>95</v>
      </c>
      <c r="Y60" s="820" t="s">
        <v>96</v>
      </c>
      <c r="Z60" s="822" t="s">
        <v>95</v>
      </c>
      <c r="AA60" s="780" t="s">
        <v>96</v>
      </c>
    </row>
    <row r="61" spans="1:27" ht="30">
      <c r="A61" s="6" t="s">
        <v>2922</v>
      </c>
      <c r="B61" s="823">
        <v>0</v>
      </c>
      <c r="C61" s="824">
        <v>0</v>
      </c>
      <c r="D61" s="823">
        <v>0</v>
      </c>
      <c r="E61" s="824">
        <v>0</v>
      </c>
      <c r="F61" s="823">
        <v>0</v>
      </c>
      <c r="G61" s="824">
        <v>0</v>
      </c>
      <c r="H61" s="823">
        <v>0</v>
      </c>
      <c r="I61" s="824">
        <v>0</v>
      </c>
      <c r="J61" s="823" t="s">
        <v>2620</v>
      </c>
      <c r="K61" s="824" t="s">
        <v>320</v>
      </c>
      <c r="L61" s="823" t="s">
        <v>777</v>
      </c>
      <c r="M61" s="824" t="s">
        <v>331</v>
      </c>
      <c r="N61" s="823" t="s">
        <v>3897</v>
      </c>
      <c r="O61" s="824" t="s">
        <v>1890</v>
      </c>
      <c r="P61" s="823" t="s">
        <v>4548</v>
      </c>
      <c r="Q61" s="824" t="s">
        <v>3383</v>
      </c>
      <c r="R61" s="823" t="s">
        <v>1169</v>
      </c>
      <c r="S61" s="824" t="s">
        <v>676</v>
      </c>
      <c r="T61" s="996" t="s">
        <v>4801</v>
      </c>
      <c r="U61" s="991" t="s">
        <v>409</v>
      </c>
      <c r="V61" s="996" t="s">
        <v>6140</v>
      </c>
      <c r="W61" s="991" t="s">
        <v>3328</v>
      </c>
      <c r="X61" s="996" t="s">
        <v>6140</v>
      </c>
      <c r="Y61" s="991" t="s">
        <v>3328</v>
      </c>
      <c r="Z61" s="996" t="s">
        <v>7101</v>
      </c>
      <c r="AA61" s="991" t="s">
        <v>525</v>
      </c>
    </row>
    <row r="62" spans="1:27" ht="30">
      <c r="A62" s="6" t="s">
        <v>2923</v>
      </c>
      <c r="B62" s="823">
        <v>0</v>
      </c>
      <c r="C62" s="824">
        <v>0</v>
      </c>
      <c r="D62" s="823">
        <v>0</v>
      </c>
      <c r="E62" s="824">
        <v>0</v>
      </c>
      <c r="F62" s="823">
        <v>0</v>
      </c>
      <c r="G62" s="824">
        <v>0</v>
      </c>
      <c r="H62" s="823">
        <v>0</v>
      </c>
      <c r="I62" s="824">
        <v>0</v>
      </c>
      <c r="J62" s="823" t="s">
        <v>2621</v>
      </c>
      <c r="K62" s="824" t="s">
        <v>2751</v>
      </c>
      <c r="L62" s="823" t="s">
        <v>3376</v>
      </c>
      <c r="M62" s="824" t="s">
        <v>447</v>
      </c>
      <c r="N62" s="823" t="s">
        <v>3898</v>
      </c>
      <c r="O62" s="824" t="s">
        <v>447</v>
      </c>
      <c r="P62" s="823" t="s">
        <v>4549</v>
      </c>
      <c r="Q62" s="824" t="s">
        <v>242</v>
      </c>
      <c r="R62" s="823" t="s">
        <v>1012</v>
      </c>
      <c r="S62" s="824" t="s">
        <v>525</v>
      </c>
      <c r="T62" s="996" t="s">
        <v>4802</v>
      </c>
      <c r="U62" s="991" t="s">
        <v>1890</v>
      </c>
      <c r="V62" s="996" t="s">
        <v>6141</v>
      </c>
      <c r="W62" s="991" t="s">
        <v>1890</v>
      </c>
      <c r="X62" s="996" t="s">
        <v>6741</v>
      </c>
      <c r="Y62" s="991" t="s">
        <v>1890</v>
      </c>
      <c r="Z62" s="996" t="s">
        <v>7102</v>
      </c>
      <c r="AA62" s="991" t="s">
        <v>399</v>
      </c>
    </row>
    <row r="63" spans="1:27" ht="30">
      <c r="A63" s="6" t="s">
        <v>2924</v>
      </c>
      <c r="B63" s="823">
        <v>0</v>
      </c>
      <c r="C63" s="824">
        <v>0</v>
      </c>
      <c r="D63" s="823">
        <v>0</v>
      </c>
      <c r="E63" s="824">
        <v>0</v>
      </c>
      <c r="F63" s="823">
        <v>0</v>
      </c>
      <c r="G63" s="824">
        <v>0</v>
      </c>
      <c r="H63" s="823">
        <v>0</v>
      </c>
      <c r="I63" s="824">
        <v>0</v>
      </c>
      <c r="J63" s="823" t="s">
        <v>2622</v>
      </c>
      <c r="K63" s="824" t="s">
        <v>258</v>
      </c>
      <c r="L63" s="823" t="s">
        <v>3377</v>
      </c>
      <c r="M63" s="824" t="s">
        <v>461</v>
      </c>
      <c r="N63" s="823" t="s">
        <v>3899</v>
      </c>
      <c r="O63" s="824" t="s">
        <v>675</v>
      </c>
      <c r="P63" s="823" t="s">
        <v>3906</v>
      </c>
      <c r="Q63" s="824" t="s">
        <v>4550</v>
      </c>
      <c r="R63" s="823" t="s">
        <v>5427</v>
      </c>
      <c r="S63" s="824" t="s">
        <v>447</v>
      </c>
      <c r="T63" s="996" t="s">
        <v>4803</v>
      </c>
      <c r="U63" s="991" t="s">
        <v>1890</v>
      </c>
      <c r="V63" s="996" t="s">
        <v>6142</v>
      </c>
      <c r="W63" s="991" t="s">
        <v>469</v>
      </c>
      <c r="X63" s="996" t="s">
        <v>6142</v>
      </c>
      <c r="Y63" s="991" t="s">
        <v>469</v>
      </c>
      <c r="Z63" s="996"/>
      <c r="AA63" s="991"/>
    </row>
    <row r="64" spans="1:27" ht="45">
      <c r="A64" s="6" t="s">
        <v>2925</v>
      </c>
      <c r="B64" s="823">
        <v>0</v>
      </c>
      <c r="C64" s="824">
        <v>0</v>
      </c>
      <c r="D64" s="823">
        <v>0</v>
      </c>
      <c r="E64" s="824">
        <v>0</v>
      </c>
      <c r="F64" s="823">
        <v>0</v>
      </c>
      <c r="G64" s="824">
        <v>0</v>
      </c>
      <c r="H64" s="823">
        <v>0</v>
      </c>
      <c r="I64" s="824">
        <v>0</v>
      </c>
      <c r="J64" s="823" t="s">
        <v>2623</v>
      </c>
      <c r="K64" s="824" t="s">
        <v>258</v>
      </c>
      <c r="L64" s="823" t="s">
        <v>3378</v>
      </c>
      <c r="M64" s="824" t="s">
        <v>12</v>
      </c>
      <c r="N64" s="823" t="s">
        <v>3900</v>
      </c>
      <c r="O64" s="824" t="s">
        <v>447</v>
      </c>
      <c r="P64" s="823" t="s">
        <v>124</v>
      </c>
      <c r="Q64" s="824" t="s">
        <v>331</v>
      </c>
      <c r="R64" s="823"/>
      <c r="S64" s="824"/>
      <c r="T64" s="996" t="s">
        <v>4804</v>
      </c>
      <c r="U64" s="991" t="s">
        <v>597</v>
      </c>
      <c r="V64" s="996" t="s">
        <v>6143</v>
      </c>
      <c r="W64" s="991" t="s">
        <v>399</v>
      </c>
      <c r="X64" s="996" t="s">
        <v>6143</v>
      </c>
      <c r="Y64" s="991" t="s">
        <v>399</v>
      </c>
      <c r="Z64" s="996"/>
      <c r="AA64" s="991"/>
    </row>
    <row r="65" spans="1:27" ht="30">
      <c r="A65" s="6" t="s">
        <v>2926</v>
      </c>
      <c r="B65" s="823">
        <v>0</v>
      </c>
      <c r="C65" s="824">
        <v>0</v>
      </c>
      <c r="D65" s="823">
        <v>0</v>
      </c>
      <c r="E65" s="824">
        <v>0</v>
      </c>
      <c r="F65" s="823">
        <v>0</v>
      </c>
      <c r="G65" s="824">
        <v>0</v>
      </c>
      <c r="H65" s="823">
        <v>0</v>
      </c>
      <c r="I65" s="824">
        <v>0</v>
      </c>
      <c r="J65" s="823" t="s">
        <v>2624</v>
      </c>
      <c r="K65" s="824" t="s">
        <v>320</v>
      </c>
      <c r="L65" s="823" t="s">
        <v>3379</v>
      </c>
      <c r="M65" s="824" t="s">
        <v>3380</v>
      </c>
      <c r="N65" s="823" t="s">
        <v>3901</v>
      </c>
      <c r="O65" s="824" t="s">
        <v>3902</v>
      </c>
      <c r="P65" s="823" t="s">
        <v>3908</v>
      </c>
      <c r="Q65" s="824" t="s">
        <v>3</v>
      </c>
      <c r="R65" s="823"/>
      <c r="S65" s="824"/>
      <c r="T65" s="996" t="s">
        <v>4805</v>
      </c>
      <c r="U65" s="991" t="s">
        <v>983</v>
      </c>
      <c r="V65" s="996" t="s">
        <v>6144</v>
      </c>
      <c r="W65" s="991" t="s">
        <v>355</v>
      </c>
      <c r="X65" s="996" t="s">
        <v>6742</v>
      </c>
      <c r="Y65" s="991" t="s">
        <v>355</v>
      </c>
      <c r="Z65" s="996"/>
      <c r="AA65" s="991"/>
    </row>
    <row r="66" spans="1:27" ht="30">
      <c r="A66" s="6" t="s">
        <v>2927</v>
      </c>
      <c r="B66" s="823">
        <v>0</v>
      </c>
      <c r="C66" s="824">
        <v>0</v>
      </c>
      <c r="D66" s="823">
        <v>0</v>
      </c>
      <c r="E66" s="824">
        <v>0</v>
      </c>
      <c r="F66" s="823">
        <v>0</v>
      </c>
      <c r="G66" s="824">
        <v>0</v>
      </c>
      <c r="H66" s="823">
        <v>0</v>
      </c>
      <c r="I66" s="824">
        <v>0</v>
      </c>
      <c r="J66" s="823" t="s">
        <v>2625</v>
      </c>
      <c r="K66" s="824" t="s">
        <v>358</v>
      </c>
      <c r="L66" s="823" t="s">
        <v>3381</v>
      </c>
      <c r="M66" s="824" t="s">
        <v>331</v>
      </c>
      <c r="N66" s="823" t="s">
        <v>3903</v>
      </c>
      <c r="O66" s="824" t="s">
        <v>983</v>
      </c>
      <c r="P66" s="823" t="s">
        <v>4551</v>
      </c>
      <c r="Q66" s="824" t="s">
        <v>4552</v>
      </c>
      <c r="R66" s="823"/>
      <c r="S66" s="824"/>
      <c r="T66" s="996" t="s">
        <v>4806</v>
      </c>
      <c r="U66" s="991" t="s">
        <v>983</v>
      </c>
      <c r="V66" s="996" t="s">
        <v>6145</v>
      </c>
      <c r="W66" s="991" t="s">
        <v>1655</v>
      </c>
      <c r="X66" s="996" t="s">
        <v>6145</v>
      </c>
      <c r="Y66" s="991" t="s">
        <v>1655</v>
      </c>
      <c r="Z66" s="996"/>
      <c r="AA66" s="991"/>
    </row>
    <row r="67" spans="1:27" ht="45">
      <c r="A67" s="6" t="s">
        <v>2928</v>
      </c>
      <c r="B67" s="823">
        <v>0</v>
      </c>
      <c r="C67" s="824">
        <v>0</v>
      </c>
      <c r="D67" s="823">
        <v>0</v>
      </c>
      <c r="E67" s="824">
        <v>0</v>
      </c>
      <c r="F67" s="823">
        <v>0</v>
      </c>
      <c r="G67" s="824">
        <v>0</v>
      </c>
      <c r="H67" s="823">
        <v>0</v>
      </c>
      <c r="I67" s="824">
        <v>0</v>
      </c>
      <c r="J67" s="823" t="s">
        <v>2626</v>
      </c>
      <c r="K67" s="824" t="s">
        <v>320</v>
      </c>
      <c r="L67" s="823" t="s">
        <v>3382</v>
      </c>
      <c r="M67" s="824" t="s">
        <v>3383</v>
      </c>
      <c r="N67" s="823" t="s">
        <v>3904</v>
      </c>
      <c r="O67" s="824" t="s">
        <v>983</v>
      </c>
      <c r="P67" s="823" t="s">
        <v>3909</v>
      </c>
      <c r="Q67" s="824" t="s">
        <v>671</v>
      </c>
      <c r="R67" s="823"/>
      <c r="S67" s="824"/>
      <c r="T67" s="996" t="s">
        <v>4807</v>
      </c>
      <c r="U67" s="991" t="s">
        <v>4808</v>
      </c>
      <c r="V67" s="996" t="s">
        <v>6146</v>
      </c>
      <c r="W67" s="991" t="s">
        <v>6147</v>
      </c>
      <c r="X67" s="996" t="s">
        <v>6146</v>
      </c>
      <c r="Y67" s="991" t="s">
        <v>6147</v>
      </c>
      <c r="Z67" s="996"/>
      <c r="AA67" s="991"/>
    </row>
    <row r="68" spans="1:27" ht="45">
      <c r="A68" s="6" t="s">
        <v>2929</v>
      </c>
      <c r="B68" s="823">
        <v>0</v>
      </c>
      <c r="C68" s="824">
        <v>0</v>
      </c>
      <c r="D68" s="823">
        <v>0</v>
      </c>
      <c r="E68" s="824">
        <v>0</v>
      </c>
      <c r="F68" s="823">
        <v>0</v>
      </c>
      <c r="G68" s="824">
        <v>0</v>
      </c>
      <c r="H68" s="823">
        <v>0</v>
      </c>
      <c r="I68" s="824">
        <v>0</v>
      </c>
      <c r="J68" s="823" t="s">
        <v>2627</v>
      </c>
      <c r="K68" s="824" t="s">
        <v>2752</v>
      </c>
      <c r="L68" s="823" t="s">
        <v>3384</v>
      </c>
      <c r="M68" s="824" t="s">
        <v>3385</v>
      </c>
      <c r="N68" s="823" t="s">
        <v>3382</v>
      </c>
      <c r="O68" s="824" t="s">
        <v>3905</v>
      </c>
      <c r="P68" s="823" t="s">
        <v>4553</v>
      </c>
      <c r="Q68" s="824" t="s">
        <v>4554</v>
      </c>
      <c r="R68" s="823"/>
      <c r="S68" s="824"/>
      <c r="T68" s="996"/>
      <c r="U68" s="991"/>
      <c r="V68" s="996" t="s">
        <v>6148</v>
      </c>
      <c r="W68" s="991" t="s">
        <v>4595</v>
      </c>
      <c r="X68" s="996" t="s">
        <v>6148</v>
      </c>
      <c r="Y68" s="991" t="s">
        <v>4595</v>
      </c>
      <c r="Z68" s="996"/>
      <c r="AA68" s="991"/>
    </row>
    <row r="69" spans="1:27" ht="30">
      <c r="A69" s="6" t="s">
        <v>2930</v>
      </c>
      <c r="B69" s="823">
        <v>0</v>
      </c>
      <c r="C69" s="824">
        <v>0</v>
      </c>
      <c r="D69" s="823">
        <v>0</v>
      </c>
      <c r="E69" s="824">
        <v>0</v>
      </c>
      <c r="F69" s="823">
        <v>0</v>
      </c>
      <c r="G69" s="824">
        <v>0</v>
      </c>
      <c r="H69" s="823">
        <v>0</v>
      </c>
      <c r="I69" s="824">
        <v>0</v>
      </c>
      <c r="J69" s="823" t="s">
        <v>2628</v>
      </c>
      <c r="K69" s="824" t="s">
        <v>258</v>
      </c>
      <c r="L69" s="823" t="s">
        <v>3386</v>
      </c>
      <c r="M69" s="824" t="s">
        <v>3387</v>
      </c>
      <c r="N69" s="823" t="s">
        <v>3906</v>
      </c>
      <c r="O69" s="824" t="s">
        <v>3907</v>
      </c>
      <c r="P69" s="823" t="s">
        <v>3897</v>
      </c>
      <c r="Q69" s="824" t="s">
        <v>1890</v>
      </c>
      <c r="R69" s="823"/>
      <c r="S69" s="824"/>
      <c r="T69" s="996"/>
      <c r="U69" s="991"/>
      <c r="V69" s="996" t="s">
        <v>6149</v>
      </c>
      <c r="W69" s="991" t="s">
        <v>1890</v>
      </c>
      <c r="X69" s="996" t="s">
        <v>6743</v>
      </c>
      <c r="Y69" s="991" t="s">
        <v>1890</v>
      </c>
      <c r="Z69" s="996"/>
      <c r="AA69" s="991"/>
    </row>
    <row r="70" spans="1:27" ht="30">
      <c r="A70" s="6" t="s">
        <v>2931</v>
      </c>
      <c r="B70" s="823">
        <v>0</v>
      </c>
      <c r="C70" s="824">
        <v>0</v>
      </c>
      <c r="D70" s="823">
        <v>0</v>
      </c>
      <c r="E70" s="824">
        <v>0</v>
      </c>
      <c r="F70" s="823">
        <v>0</v>
      </c>
      <c r="G70" s="824">
        <v>0</v>
      </c>
      <c r="H70" s="823">
        <v>0</v>
      </c>
      <c r="I70" s="824">
        <v>0</v>
      </c>
      <c r="J70" s="823" t="s">
        <v>2629</v>
      </c>
      <c r="K70" s="824" t="s">
        <v>447</v>
      </c>
      <c r="L70" s="823" t="s">
        <v>3388</v>
      </c>
      <c r="M70" s="824" t="s">
        <v>3389</v>
      </c>
      <c r="N70" s="823" t="s">
        <v>3908</v>
      </c>
      <c r="O70" s="824" t="s">
        <v>3</v>
      </c>
      <c r="P70" s="823" t="s">
        <v>3382</v>
      </c>
      <c r="Q70" s="824" t="s">
        <v>4555</v>
      </c>
      <c r="R70" s="823"/>
      <c r="S70" s="824"/>
      <c r="T70" s="996"/>
      <c r="U70" s="991"/>
      <c r="V70" s="996" t="s">
        <v>6150</v>
      </c>
      <c r="W70" s="991" t="s">
        <v>3328</v>
      </c>
      <c r="X70" s="996" t="s">
        <v>6744</v>
      </c>
      <c r="Y70" s="991" t="s">
        <v>3328</v>
      </c>
      <c r="Z70" s="996"/>
      <c r="AA70" s="991"/>
    </row>
    <row r="71" spans="1:27" ht="30">
      <c r="A71" s="6" t="s">
        <v>2986</v>
      </c>
      <c r="B71" s="823">
        <v>0</v>
      </c>
      <c r="C71" s="824">
        <v>0</v>
      </c>
      <c r="D71" s="823">
        <v>0</v>
      </c>
      <c r="E71" s="824">
        <v>0</v>
      </c>
      <c r="F71" s="823">
        <v>0</v>
      </c>
      <c r="G71" s="824">
        <v>0</v>
      </c>
      <c r="H71" s="823">
        <v>0</v>
      </c>
      <c r="I71" s="824">
        <v>0</v>
      </c>
      <c r="J71" s="823" t="s">
        <v>2608</v>
      </c>
      <c r="K71" s="824" t="s">
        <v>1007</v>
      </c>
      <c r="L71" s="823" t="s">
        <v>2620</v>
      </c>
      <c r="M71" s="824" t="s">
        <v>320</v>
      </c>
      <c r="N71" s="823" t="s">
        <v>3909</v>
      </c>
      <c r="O71" s="824" t="s">
        <v>671</v>
      </c>
      <c r="P71" s="823" t="s">
        <v>1169</v>
      </c>
      <c r="Q71" s="824" t="s">
        <v>409</v>
      </c>
      <c r="R71" s="823"/>
      <c r="S71" s="824"/>
      <c r="T71" s="996"/>
      <c r="U71" s="991"/>
      <c r="V71" s="996"/>
      <c r="W71" s="991"/>
      <c r="X71" s="996"/>
      <c r="Y71" s="991"/>
      <c r="Z71" s="996"/>
      <c r="AA71" s="991"/>
    </row>
    <row r="72" spans="1:27" ht="30">
      <c r="A72" s="6" t="s">
        <v>2987</v>
      </c>
      <c r="B72" s="823">
        <v>0</v>
      </c>
      <c r="C72" s="824">
        <v>0</v>
      </c>
      <c r="D72" s="823">
        <v>0</v>
      </c>
      <c r="E72" s="824">
        <v>0</v>
      </c>
      <c r="F72" s="823">
        <v>0</v>
      </c>
      <c r="G72" s="824">
        <v>0</v>
      </c>
      <c r="H72" s="823">
        <v>0</v>
      </c>
      <c r="I72" s="824">
        <v>0</v>
      </c>
      <c r="J72" s="823" t="s">
        <v>293</v>
      </c>
      <c r="K72" s="824" t="s">
        <v>399</v>
      </c>
      <c r="L72" s="823" t="s">
        <v>2621</v>
      </c>
      <c r="M72" s="824" t="s">
        <v>2751</v>
      </c>
      <c r="N72" s="823"/>
      <c r="O72" s="824"/>
      <c r="P72" s="823" t="s">
        <v>3898</v>
      </c>
      <c r="Q72" s="824" t="s">
        <v>447</v>
      </c>
      <c r="R72" s="823"/>
      <c r="S72" s="824"/>
      <c r="T72" s="996"/>
      <c r="U72" s="991"/>
      <c r="V72" s="996"/>
      <c r="W72" s="991"/>
      <c r="X72" s="996"/>
      <c r="Y72" s="991"/>
      <c r="Z72" s="996"/>
      <c r="AA72" s="991"/>
    </row>
    <row r="73" spans="1:27" ht="30">
      <c r="A73" s="6" t="s">
        <v>2988</v>
      </c>
      <c r="B73" s="823">
        <v>0</v>
      </c>
      <c r="C73" s="824">
        <v>0</v>
      </c>
      <c r="D73" s="823">
        <v>0</v>
      </c>
      <c r="E73" s="824">
        <v>0</v>
      </c>
      <c r="F73" s="823">
        <v>0</v>
      </c>
      <c r="G73" s="824">
        <v>0</v>
      </c>
      <c r="H73" s="823">
        <v>0</v>
      </c>
      <c r="I73" s="824">
        <v>0</v>
      </c>
      <c r="J73" s="823" t="s">
        <v>847</v>
      </c>
      <c r="K73" s="824" t="s">
        <v>320</v>
      </c>
      <c r="L73" s="823" t="s">
        <v>2622</v>
      </c>
      <c r="M73" s="824" t="s">
        <v>258</v>
      </c>
      <c r="N73" s="823"/>
      <c r="O73" s="824"/>
      <c r="P73" s="823" t="s">
        <v>191</v>
      </c>
      <c r="Q73" s="824" t="s">
        <v>358</v>
      </c>
      <c r="R73" s="823"/>
      <c r="S73" s="824"/>
      <c r="T73" s="996"/>
      <c r="U73" s="991"/>
      <c r="V73" s="996"/>
      <c r="W73" s="991"/>
      <c r="X73" s="996"/>
      <c r="Y73" s="991"/>
      <c r="Z73" s="996"/>
      <c r="AA73" s="991"/>
    </row>
    <row r="74" spans="1:27" ht="30">
      <c r="A74" s="6" t="s">
        <v>2989</v>
      </c>
      <c r="B74" s="823">
        <v>0</v>
      </c>
      <c r="C74" s="824">
        <v>0</v>
      </c>
      <c r="D74" s="823">
        <v>0</v>
      </c>
      <c r="E74" s="824">
        <v>0</v>
      </c>
      <c r="F74" s="823">
        <v>0</v>
      </c>
      <c r="G74" s="824">
        <v>0</v>
      </c>
      <c r="H74" s="823">
        <v>0</v>
      </c>
      <c r="I74" s="824">
        <v>0</v>
      </c>
      <c r="J74" s="823" t="s">
        <v>144</v>
      </c>
      <c r="K74" s="824" t="s">
        <v>209</v>
      </c>
      <c r="L74" s="823" t="s">
        <v>2623</v>
      </c>
      <c r="M74" s="824" t="s">
        <v>258</v>
      </c>
      <c r="N74" s="823"/>
      <c r="O74" s="824"/>
      <c r="P74" s="823" t="s">
        <v>644</v>
      </c>
      <c r="Q74" s="824" t="s">
        <v>409</v>
      </c>
      <c r="R74" s="823"/>
      <c r="S74" s="824"/>
      <c r="T74" s="996"/>
      <c r="U74" s="991"/>
      <c r="V74" s="996"/>
      <c r="W74" s="991"/>
      <c r="X74" s="996"/>
      <c r="Y74" s="991"/>
      <c r="Z74" s="996"/>
      <c r="AA74" s="991"/>
    </row>
    <row r="75" spans="1:27" ht="30">
      <c r="A75" s="6" t="s">
        <v>2990</v>
      </c>
      <c r="B75" s="823">
        <v>0</v>
      </c>
      <c r="C75" s="824">
        <v>0</v>
      </c>
      <c r="D75" s="823">
        <v>0</v>
      </c>
      <c r="E75" s="824">
        <v>0</v>
      </c>
      <c r="F75" s="823">
        <v>0</v>
      </c>
      <c r="G75" s="824">
        <v>0</v>
      </c>
      <c r="H75" s="823">
        <v>0</v>
      </c>
      <c r="I75" s="824">
        <v>0</v>
      </c>
      <c r="J75" s="823" t="s">
        <v>2571</v>
      </c>
      <c r="K75" s="824" t="s">
        <v>259</v>
      </c>
      <c r="L75" s="823" t="s">
        <v>2624</v>
      </c>
      <c r="M75" s="824" t="s">
        <v>320</v>
      </c>
      <c r="N75" s="823"/>
      <c r="O75" s="824"/>
      <c r="P75" s="823" t="s">
        <v>4556</v>
      </c>
      <c r="Q75" s="824" t="s">
        <v>675</v>
      </c>
      <c r="R75" s="823"/>
      <c r="S75" s="824"/>
      <c r="T75" s="996"/>
      <c r="U75" s="991"/>
      <c r="V75" s="996"/>
      <c r="W75" s="991"/>
      <c r="X75" s="996"/>
      <c r="Y75" s="991"/>
      <c r="Z75" s="996"/>
      <c r="AA75" s="991"/>
    </row>
    <row r="76" spans="1:27" ht="15">
      <c r="A76" s="6" t="s">
        <v>2991</v>
      </c>
      <c r="B76" s="823">
        <v>0</v>
      </c>
      <c r="C76" s="824">
        <v>0</v>
      </c>
      <c r="D76" s="823">
        <v>0</v>
      </c>
      <c r="E76" s="824">
        <v>0</v>
      </c>
      <c r="F76" s="823">
        <v>0</v>
      </c>
      <c r="G76" s="824">
        <v>0</v>
      </c>
      <c r="H76" s="823">
        <v>0</v>
      </c>
      <c r="I76" s="824">
        <v>0</v>
      </c>
      <c r="J76" s="823" t="s">
        <v>2609</v>
      </c>
      <c r="K76" s="824" t="s">
        <v>320</v>
      </c>
      <c r="L76" s="823" t="s">
        <v>2625</v>
      </c>
      <c r="M76" s="824" t="s">
        <v>358</v>
      </c>
      <c r="N76" s="823"/>
      <c r="O76" s="824"/>
      <c r="P76" s="823" t="s">
        <v>3900</v>
      </c>
      <c r="Q76" s="824" t="s">
        <v>447</v>
      </c>
      <c r="R76" s="823"/>
      <c r="S76" s="824"/>
      <c r="T76" s="996"/>
      <c r="U76" s="991"/>
      <c r="V76" s="996"/>
      <c r="W76" s="991"/>
      <c r="X76" s="996"/>
      <c r="Y76" s="991"/>
      <c r="Z76" s="996"/>
      <c r="AA76" s="991"/>
    </row>
    <row r="77" spans="1:27" ht="30">
      <c r="A77" s="6" t="s">
        <v>2992</v>
      </c>
      <c r="B77" s="823">
        <v>0</v>
      </c>
      <c r="C77" s="824">
        <v>0</v>
      </c>
      <c r="D77" s="823">
        <v>0</v>
      </c>
      <c r="E77" s="824">
        <v>0</v>
      </c>
      <c r="F77" s="823">
        <v>0</v>
      </c>
      <c r="G77" s="824">
        <v>0</v>
      </c>
      <c r="H77" s="823">
        <v>0</v>
      </c>
      <c r="I77" s="824">
        <v>0</v>
      </c>
      <c r="J77" s="823" t="s">
        <v>2610</v>
      </c>
      <c r="K77" s="824" t="s">
        <v>2633</v>
      </c>
      <c r="L77" s="823" t="s">
        <v>2626</v>
      </c>
      <c r="M77" s="824" t="s">
        <v>320</v>
      </c>
      <c r="N77" s="823"/>
      <c r="O77" s="824"/>
      <c r="P77" s="823" t="s">
        <v>4557</v>
      </c>
      <c r="Q77" s="824" t="s">
        <v>3902</v>
      </c>
      <c r="R77" s="823"/>
      <c r="S77" s="824"/>
      <c r="T77" s="996"/>
      <c r="U77" s="991"/>
      <c r="V77" s="996"/>
      <c r="W77" s="991"/>
      <c r="X77" s="996"/>
      <c r="Y77" s="991"/>
      <c r="Z77" s="996"/>
      <c r="AA77" s="991"/>
    </row>
    <row r="78" spans="1:27" ht="45">
      <c r="A78" s="6" t="s">
        <v>2993</v>
      </c>
      <c r="B78" s="823">
        <v>0</v>
      </c>
      <c r="C78" s="824">
        <v>0</v>
      </c>
      <c r="D78" s="823">
        <v>0</v>
      </c>
      <c r="E78" s="824">
        <v>0</v>
      </c>
      <c r="F78" s="823">
        <v>0</v>
      </c>
      <c r="G78" s="824">
        <v>0</v>
      </c>
      <c r="H78" s="823">
        <v>0</v>
      </c>
      <c r="I78" s="824">
        <v>0</v>
      </c>
      <c r="J78" s="823" t="s">
        <v>2611</v>
      </c>
      <c r="K78" s="824" t="s">
        <v>2753</v>
      </c>
      <c r="L78" s="823" t="s">
        <v>2627</v>
      </c>
      <c r="M78" s="824" t="s">
        <v>2752</v>
      </c>
      <c r="N78" s="823"/>
      <c r="O78" s="824"/>
      <c r="P78" s="823">
        <v>0</v>
      </c>
      <c r="Q78" s="824">
        <v>0</v>
      </c>
      <c r="R78" s="823">
        <v>0</v>
      </c>
      <c r="S78" s="824">
        <v>0</v>
      </c>
      <c r="T78" s="996"/>
      <c r="U78" s="991"/>
      <c r="V78" s="996"/>
      <c r="W78" s="991"/>
      <c r="X78" s="996"/>
      <c r="Y78" s="991"/>
      <c r="Z78" s="996"/>
      <c r="AA78" s="991"/>
    </row>
    <row r="79" spans="1:27" ht="15">
      <c r="A79" s="6" t="s">
        <v>2994</v>
      </c>
      <c r="B79" s="823">
        <v>0</v>
      </c>
      <c r="C79" s="824">
        <v>0</v>
      </c>
      <c r="D79" s="823">
        <v>0</v>
      </c>
      <c r="E79" s="824">
        <v>0</v>
      </c>
      <c r="F79" s="823">
        <v>0</v>
      </c>
      <c r="G79" s="824">
        <v>0</v>
      </c>
      <c r="H79" s="823">
        <v>0</v>
      </c>
      <c r="I79" s="824">
        <v>0</v>
      </c>
      <c r="J79" s="823" t="s">
        <v>2612</v>
      </c>
      <c r="K79" s="824" t="s">
        <v>399</v>
      </c>
      <c r="L79" s="823" t="s">
        <v>2628</v>
      </c>
      <c r="M79" s="824" t="s">
        <v>258</v>
      </c>
      <c r="N79" s="823"/>
      <c r="O79" s="824"/>
      <c r="P79" s="823">
        <v>0</v>
      </c>
      <c r="Q79" s="824">
        <v>0</v>
      </c>
      <c r="R79" s="823">
        <v>0</v>
      </c>
      <c r="S79" s="824">
        <v>0</v>
      </c>
      <c r="T79" s="996"/>
      <c r="U79" s="991"/>
      <c r="V79" s="996"/>
      <c r="W79" s="991"/>
      <c r="X79" s="996"/>
      <c r="Y79" s="991"/>
      <c r="Z79" s="996"/>
      <c r="AA79" s="991"/>
    </row>
    <row r="80" spans="1:27" ht="15">
      <c r="A80" s="6" t="s">
        <v>2995</v>
      </c>
      <c r="B80" s="823">
        <v>0</v>
      </c>
      <c r="C80" s="824">
        <v>0</v>
      </c>
      <c r="D80" s="823">
        <v>0</v>
      </c>
      <c r="E80" s="824">
        <v>0</v>
      </c>
      <c r="F80" s="823">
        <v>0</v>
      </c>
      <c r="G80" s="824">
        <v>0</v>
      </c>
      <c r="H80" s="823">
        <v>0</v>
      </c>
      <c r="I80" s="824">
        <v>0</v>
      </c>
      <c r="J80" s="823" t="s">
        <v>173</v>
      </c>
      <c r="K80" s="824" t="s">
        <v>322</v>
      </c>
      <c r="L80" s="823" t="s">
        <v>2629</v>
      </c>
      <c r="M80" s="824" t="s">
        <v>447</v>
      </c>
      <c r="N80" s="823"/>
      <c r="O80" s="824"/>
      <c r="P80" s="823">
        <v>0</v>
      </c>
      <c r="Q80" s="824">
        <v>0</v>
      </c>
      <c r="R80" s="823">
        <v>0</v>
      </c>
      <c r="S80" s="824">
        <v>0</v>
      </c>
      <c r="T80" s="996"/>
      <c r="U80" s="991"/>
      <c r="V80" s="996"/>
      <c r="W80" s="991"/>
    </row>
    <row r="81" spans="1:27" ht="15">
      <c r="A81" s="810"/>
      <c r="B81" s="848"/>
      <c r="C81" s="793"/>
      <c r="D81" s="793"/>
      <c r="E81" s="793"/>
      <c r="F81" s="793"/>
      <c r="G81" s="793"/>
      <c r="H81" s="792"/>
      <c r="I81" s="792"/>
      <c r="J81" s="792"/>
      <c r="K81" s="792"/>
      <c r="L81" s="791"/>
      <c r="M81" s="791"/>
      <c r="N81" s="791"/>
      <c r="O81" s="791"/>
      <c r="P81" s="791"/>
      <c r="Q81" s="791"/>
      <c r="R81" s="791"/>
      <c r="S81" s="791"/>
      <c r="T81" s="801"/>
      <c r="U81" s="801"/>
      <c r="V81" s="801"/>
      <c r="W81" s="801"/>
    </row>
    <row r="82" spans="1:27" ht="15.75">
      <c r="A82" s="3"/>
      <c r="B82" s="1469">
        <v>2010</v>
      </c>
      <c r="C82" s="1469"/>
      <c r="D82" s="1469">
        <v>2011</v>
      </c>
      <c r="E82" s="1469"/>
      <c r="F82" s="1469" t="s">
        <v>1185</v>
      </c>
      <c r="G82" s="1469"/>
      <c r="H82" s="1460">
        <v>2012</v>
      </c>
      <c r="I82" s="1460"/>
      <c r="J82" s="1460" t="s">
        <v>2325</v>
      </c>
      <c r="K82" s="1460"/>
      <c r="L82" s="1460" t="s">
        <v>2913</v>
      </c>
      <c r="M82" s="1460"/>
      <c r="N82" s="1460" t="s">
        <v>3553</v>
      </c>
      <c r="O82" s="1460"/>
      <c r="P82" s="1460" t="s">
        <v>4165</v>
      </c>
      <c r="Q82" s="1460"/>
      <c r="R82" s="1460" t="s">
        <v>4674</v>
      </c>
      <c r="S82" s="1463"/>
      <c r="T82" s="1460" t="s">
        <v>4675</v>
      </c>
      <c r="U82" s="1463"/>
      <c r="V82" s="1460" t="s">
        <v>5846</v>
      </c>
      <c r="W82" s="1463"/>
      <c r="X82" s="1460" t="s">
        <v>6494</v>
      </c>
      <c r="Y82" s="1463"/>
      <c r="Z82" s="1482" t="s">
        <v>6914</v>
      </c>
      <c r="AA82" s="1483"/>
    </row>
    <row r="83" spans="1:27" ht="15.75">
      <c r="A83" s="3" t="s">
        <v>68</v>
      </c>
      <c r="B83" s="774" t="s">
        <v>95</v>
      </c>
      <c r="C83" s="774" t="s">
        <v>96</v>
      </c>
      <c r="D83" s="774" t="s">
        <v>95</v>
      </c>
      <c r="E83" s="774" t="s">
        <v>96</v>
      </c>
      <c r="F83" s="774" t="s">
        <v>95</v>
      </c>
      <c r="G83" s="774" t="s">
        <v>96</v>
      </c>
      <c r="H83" s="770" t="s">
        <v>95</v>
      </c>
      <c r="I83" s="770" t="s">
        <v>96</v>
      </c>
      <c r="J83" s="770" t="s">
        <v>95</v>
      </c>
      <c r="K83" s="770" t="s">
        <v>96</v>
      </c>
      <c r="L83" s="770" t="s">
        <v>95</v>
      </c>
      <c r="M83" s="770" t="s">
        <v>96</v>
      </c>
      <c r="N83" s="770" t="s">
        <v>95</v>
      </c>
      <c r="O83" s="770" t="s">
        <v>96</v>
      </c>
      <c r="P83" s="770" t="s">
        <v>95</v>
      </c>
      <c r="Q83" s="770" t="s">
        <v>96</v>
      </c>
      <c r="R83" s="770" t="s">
        <v>95</v>
      </c>
      <c r="S83" s="820" t="s">
        <v>96</v>
      </c>
      <c r="T83" s="770" t="s">
        <v>95</v>
      </c>
      <c r="U83" s="820" t="s">
        <v>96</v>
      </c>
      <c r="V83" s="770" t="s">
        <v>95</v>
      </c>
      <c r="W83" s="820" t="s">
        <v>96</v>
      </c>
      <c r="X83" s="770" t="s">
        <v>95</v>
      </c>
      <c r="Y83" s="820" t="s">
        <v>96</v>
      </c>
      <c r="Z83" s="822" t="s">
        <v>95</v>
      </c>
      <c r="AA83" s="780" t="s">
        <v>96</v>
      </c>
    </row>
    <row r="84" spans="1:27" ht="60">
      <c r="A84" s="6" t="s">
        <v>2922</v>
      </c>
      <c r="B84" s="823" t="s">
        <v>263</v>
      </c>
      <c r="C84" s="824" t="s">
        <v>394</v>
      </c>
      <c r="D84" s="823" t="s">
        <v>1004</v>
      </c>
      <c r="E84" s="824" t="s">
        <v>259</v>
      </c>
      <c r="F84" s="823" t="s">
        <v>1004</v>
      </c>
      <c r="G84" s="824" t="s">
        <v>259</v>
      </c>
      <c r="H84" s="823" t="s">
        <v>1516</v>
      </c>
      <c r="I84" s="824" t="s">
        <v>259</v>
      </c>
      <c r="J84" s="823" t="s">
        <v>1297</v>
      </c>
      <c r="K84" s="824" t="s">
        <v>2630</v>
      </c>
      <c r="L84" s="823" t="s">
        <v>2608</v>
      </c>
      <c r="M84" s="824" t="s">
        <v>1007</v>
      </c>
      <c r="N84" s="823" t="s">
        <v>1520</v>
      </c>
      <c r="O84" s="824" t="s">
        <v>973</v>
      </c>
      <c r="P84" s="823" t="s">
        <v>4558</v>
      </c>
      <c r="Q84" s="824" t="s">
        <v>331</v>
      </c>
      <c r="R84" s="823" t="s">
        <v>4567</v>
      </c>
      <c r="S84" s="824" t="s">
        <v>1236</v>
      </c>
      <c r="T84" s="996" t="s">
        <v>5020</v>
      </c>
      <c r="U84" s="991" t="s">
        <v>671</v>
      </c>
      <c r="V84" s="996" t="s">
        <v>6151</v>
      </c>
      <c r="W84" s="991" t="s">
        <v>671</v>
      </c>
      <c r="X84" s="543" t="s">
        <v>6151</v>
      </c>
      <c r="Y84" s="991" t="s">
        <v>671</v>
      </c>
      <c r="Z84" s="543" t="s">
        <v>5023</v>
      </c>
      <c r="AA84" s="991" t="s">
        <v>249</v>
      </c>
    </row>
    <row r="85" spans="1:27" ht="60">
      <c r="A85" s="6" t="s">
        <v>2923</v>
      </c>
      <c r="B85" s="823" t="s">
        <v>302</v>
      </c>
      <c r="C85" s="824" t="s">
        <v>320</v>
      </c>
      <c r="D85" s="823" t="s">
        <v>1005</v>
      </c>
      <c r="E85" s="824" t="s">
        <v>1007</v>
      </c>
      <c r="F85" s="823" t="s">
        <v>1297</v>
      </c>
      <c r="G85" s="824" t="s">
        <v>1007</v>
      </c>
      <c r="H85" s="823" t="s">
        <v>1297</v>
      </c>
      <c r="I85" s="824" t="s">
        <v>1007</v>
      </c>
      <c r="J85" s="823" t="s">
        <v>1520</v>
      </c>
      <c r="K85" s="824" t="s">
        <v>973</v>
      </c>
      <c r="L85" s="823" t="s">
        <v>2703</v>
      </c>
      <c r="M85" s="824" t="s">
        <v>259</v>
      </c>
      <c r="N85" s="823" t="s">
        <v>2631</v>
      </c>
      <c r="O85" s="824" t="s">
        <v>671</v>
      </c>
      <c r="P85" s="823" t="s">
        <v>3382</v>
      </c>
      <c r="Q85" s="824" t="s">
        <v>3383</v>
      </c>
      <c r="R85" s="823" t="s">
        <v>5021</v>
      </c>
      <c r="S85" s="824" t="s">
        <v>320</v>
      </c>
      <c r="T85" s="996" t="s">
        <v>5021</v>
      </c>
      <c r="U85" s="991" t="s">
        <v>5022</v>
      </c>
      <c r="V85" s="996" t="s">
        <v>6152</v>
      </c>
      <c r="W85" s="991" t="s">
        <v>358</v>
      </c>
      <c r="X85" s="543" t="s">
        <v>6745</v>
      </c>
      <c r="Y85" s="991" t="s">
        <v>671</v>
      </c>
      <c r="Z85" s="543" t="s">
        <v>1169</v>
      </c>
      <c r="AA85" s="991" t="s">
        <v>355</v>
      </c>
    </row>
    <row r="86" spans="1:27" ht="60">
      <c r="A86" s="6" t="s">
        <v>2924</v>
      </c>
      <c r="B86" s="823" t="s">
        <v>395</v>
      </c>
      <c r="C86" s="824" t="s">
        <v>147</v>
      </c>
      <c r="D86" s="823" t="s">
        <v>1008</v>
      </c>
      <c r="E86" s="824" t="s">
        <v>320</v>
      </c>
      <c r="F86" s="823" t="s">
        <v>1298</v>
      </c>
      <c r="G86" s="824" t="s">
        <v>399</v>
      </c>
      <c r="H86" s="823" t="s">
        <v>1517</v>
      </c>
      <c r="I86" s="824" t="s">
        <v>597</v>
      </c>
      <c r="J86" s="823" t="s">
        <v>2631</v>
      </c>
      <c r="K86" s="824" t="s">
        <v>671</v>
      </c>
      <c r="L86" s="823" t="s">
        <v>3390</v>
      </c>
      <c r="M86" s="824" t="s">
        <v>399</v>
      </c>
      <c r="N86" s="823" t="s">
        <v>3910</v>
      </c>
      <c r="O86" s="824" t="s">
        <v>3911</v>
      </c>
      <c r="P86" s="823" t="s">
        <v>4559</v>
      </c>
      <c r="Q86" s="824" t="s">
        <v>399</v>
      </c>
      <c r="R86" s="823" t="s">
        <v>5428</v>
      </c>
      <c r="S86" s="824" t="s">
        <v>1890</v>
      </c>
      <c r="T86" s="996" t="s">
        <v>1169</v>
      </c>
      <c r="U86" s="991" t="s">
        <v>5022</v>
      </c>
      <c r="V86" s="996" t="s">
        <v>6153</v>
      </c>
      <c r="W86" s="991" t="s">
        <v>1890</v>
      </c>
      <c r="X86" s="543" t="s">
        <v>2407</v>
      </c>
      <c r="Y86" s="991" t="s">
        <v>6746</v>
      </c>
      <c r="Z86" s="543" t="s">
        <v>7103</v>
      </c>
      <c r="AA86" s="991" t="s">
        <v>7104</v>
      </c>
    </row>
    <row r="87" spans="1:27" ht="15" customHeight="1">
      <c r="A87" s="6" t="s">
        <v>2925</v>
      </c>
      <c r="B87" s="823" t="s">
        <v>396</v>
      </c>
      <c r="C87" s="824" t="s">
        <v>254</v>
      </c>
      <c r="D87" s="823" t="s">
        <v>1011</v>
      </c>
      <c r="E87" s="824" t="s">
        <v>399</v>
      </c>
      <c r="F87" s="823" t="s">
        <v>1299</v>
      </c>
      <c r="G87" s="824" t="s">
        <v>1300</v>
      </c>
      <c r="H87" s="823" t="s">
        <v>1518</v>
      </c>
      <c r="I87" s="824" t="s">
        <v>1519</v>
      </c>
      <c r="J87" s="823" t="s">
        <v>2615</v>
      </c>
      <c r="K87" s="824" t="s">
        <v>1890</v>
      </c>
      <c r="L87" s="823" t="s">
        <v>847</v>
      </c>
      <c r="M87" s="824" t="s">
        <v>2614</v>
      </c>
      <c r="N87" s="823" t="s">
        <v>3912</v>
      </c>
      <c r="O87" s="824" t="s">
        <v>973</v>
      </c>
      <c r="P87" s="823" t="s">
        <v>3394</v>
      </c>
      <c r="Q87" s="824" t="s">
        <v>597</v>
      </c>
      <c r="R87" s="823" t="s">
        <v>508</v>
      </c>
      <c r="S87" s="824" t="s">
        <v>355</v>
      </c>
      <c r="T87" s="996" t="s">
        <v>4567</v>
      </c>
      <c r="U87" s="991" t="s">
        <v>447</v>
      </c>
      <c r="V87" s="996" t="s">
        <v>6154</v>
      </c>
      <c r="W87" s="991" t="s">
        <v>671</v>
      </c>
      <c r="X87" s="543" t="s">
        <v>6157</v>
      </c>
      <c r="Y87" s="991" t="s">
        <v>1655</v>
      </c>
      <c r="Z87" s="543" t="s">
        <v>4558</v>
      </c>
      <c r="AA87" s="991" t="s">
        <v>1890</v>
      </c>
    </row>
    <row r="88" spans="1:27" ht="45">
      <c r="A88" s="6" t="s">
        <v>2926</v>
      </c>
      <c r="B88" s="823" t="s">
        <v>288</v>
      </c>
      <c r="C88" s="824" t="s">
        <v>254</v>
      </c>
      <c r="D88" s="823" t="s">
        <v>1012</v>
      </c>
      <c r="E88" s="824" t="s">
        <v>1013</v>
      </c>
      <c r="F88" s="823" t="s">
        <v>1301</v>
      </c>
      <c r="G88" s="824" t="s">
        <v>533</v>
      </c>
      <c r="H88" s="823" t="s">
        <v>1520</v>
      </c>
      <c r="I88" s="824" t="s">
        <v>320</v>
      </c>
      <c r="J88" s="823" t="s">
        <v>2632</v>
      </c>
      <c r="K88" s="824" t="s">
        <v>2633</v>
      </c>
      <c r="L88" s="823" t="s">
        <v>234</v>
      </c>
      <c r="M88" s="824" t="s">
        <v>331</v>
      </c>
      <c r="N88" s="823" t="s">
        <v>3913</v>
      </c>
      <c r="O88" s="824" t="s">
        <v>3914</v>
      </c>
      <c r="P88" s="823" t="s">
        <v>4560</v>
      </c>
      <c r="Q88" s="824" t="s">
        <v>331</v>
      </c>
      <c r="R88" s="823" t="s">
        <v>5429</v>
      </c>
      <c r="S88" s="824" t="s">
        <v>671</v>
      </c>
      <c r="T88" s="996" t="s">
        <v>5023</v>
      </c>
      <c r="U88" s="991" t="s">
        <v>597</v>
      </c>
      <c r="V88" s="996" t="s">
        <v>6155</v>
      </c>
      <c r="W88" s="991" t="s">
        <v>447</v>
      </c>
      <c r="X88" s="543" t="s">
        <v>6155</v>
      </c>
      <c r="Y88" s="991" t="s">
        <v>447</v>
      </c>
      <c r="Z88" s="543" t="s">
        <v>7105</v>
      </c>
      <c r="AA88" s="991" t="s">
        <v>399</v>
      </c>
    </row>
    <row r="89" spans="1:27" ht="60">
      <c r="A89" s="6" t="s">
        <v>2927</v>
      </c>
      <c r="B89" s="823" t="s">
        <v>280</v>
      </c>
      <c r="C89" s="824" t="s">
        <v>242</v>
      </c>
      <c r="D89" s="823" t="s">
        <v>263</v>
      </c>
      <c r="E89" s="824" t="s">
        <v>1014</v>
      </c>
      <c r="F89" s="823" t="s">
        <v>1302</v>
      </c>
      <c r="G89" s="824" t="s">
        <v>1303</v>
      </c>
      <c r="H89" s="823" t="s">
        <v>1521</v>
      </c>
      <c r="I89" s="824" t="s">
        <v>597</v>
      </c>
      <c r="J89" s="823" t="s">
        <v>2634</v>
      </c>
      <c r="K89" s="824" t="s">
        <v>973</v>
      </c>
      <c r="L89" s="823" t="s">
        <v>2446</v>
      </c>
      <c r="M89" s="824" t="s">
        <v>3391</v>
      </c>
      <c r="N89" s="823" t="s">
        <v>1299</v>
      </c>
      <c r="O89" s="824" t="s">
        <v>3915</v>
      </c>
      <c r="P89" s="823" t="s">
        <v>4561</v>
      </c>
      <c r="Q89" s="824" t="s">
        <v>259</v>
      </c>
      <c r="R89" s="823" t="s">
        <v>2631</v>
      </c>
      <c r="S89" s="824" t="s">
        <v>671</v>
      </c>
      <c r="T89" s="996" t="s">
        <v>5024</v>
      </c>
      <c r="U89" s="991" t="s">
        <v>671</v>
      </c>
      <c r="V89" s="996" t="s">
        <v>6156</v>
      </c>
      <c r="W89" s="991" t="s">
        <v>355</v>
      </c>
      <c r="X89" s="543" t="s">
        <v>6747</v>
      </c>
      <c r="Y89" s="991" t="s">
        <v>355</v>
      </c>
      <c r="Z89" s="543" t="s">
        <v>7106</v>
      </c>
      <c r="AA89" s="991" t="s">
        <v>447</v>
      </c>
    </row>
    <row r="90" spans="1:27" ht="30">
      <c r="A90" s="6" t="s">
        <v>2928</v>
      </c>
      <c r="B90" s="823" t="s">
        <v>397</v>
      </c>
      <c r="C90" s="824" t="s">
        <v>254</v>
      </c>
      <c r="D90" s="823" t="s">
        <v>1015</v>
      </c>
      <c r="E90" s="824" t="s">
        <v>1016</v>
      </c>
      <c r="F90" s="823" t="s">
        <v>1304</v>
      </c>
      <c r="G90" s="824" t="s">
        <v>1305</v>
      </c>
      <c r="H90" s="823" t="s">
        <v>1522</v>
      </c>
      <c r="I90" s="824" t="s">
        <v>533</v>
      </c>
      <c r="J90" s="823" t="s">
        <v>2635</v>
      </c>
      <c r="K90" s="824" t="s">
        <v>973</v>
      </c>
      <c r="L90" s="823" t="s">
        <v>2610</v>
      </c>
      <c r="M90" s="824" t="s">
        <v>2633</v>
      </c>
      <c r="N90" s="823" t="s">
        <v>2407</v>
      </c>
      <c r="O90" s="824" t="s">
        <v>960</v>
      </c>
      <c r="P90" s="823" t="s">
        <v>4562</v>
      </c>
      <c r="Q90" s="824" t="s">
        <v>4563</v>
      </c>
      <c r="R90" s="823" t="s">
        <v>5430</v>
      </c>
      <c r="S90" s="824" t="s">
        <v>5431</v>
      </c>
      <c r="T90" s="996" t="s">
        <v>1522</v>
      </c>
      <c r="U90" s="991" t="s">
        <v>358</v>
      </c>
      <c r="V90" s="996" t="s">
        <v>6157</v>
      </c>
      <c r="W90" s="991" t="s">
        <v>1655</v>
      </c>
      <c r="X90" s="543" t="s">
        <v>6748</v>
      </c>
      <c r="Y90" s="991" t="s">
        <v>1890</v>
      </c>
      <c r="Z90" s="543" t="s">
        <v>7107</v>
      </c>
      <c r="AA90" s="991" t="s">
        <v>320</v>
      </c>
    </row>
    <row r="91" spans="1:27" ht="30">
      <c r="A91" s="6" t="s">
        <v>2929</v>
      </c>
      <c r="B91" s="823" t="s">
        <v>398</v>
      </c>
      <c r="C91" s="824" t="s">
        <v>259</v>
      </c>
      <c r="D91" s="823" t="s">
        <v>639</v>
      </c>
      <c r="E91" s="824" t="s">
        <v>254</v>
      </c>
      <c r="F91" s="823" t="s">
        <v>1306</v>
      </c>
      <c r="G91" s="824" t="s">
        <v>209</v>
      </c>
      <c r="H91" s="823" t="s">
        <v>293</v>
      </c>
      <c r="I91" s="824" t="s">
        <v>399</v>
      </c>
      <c r="J91" s="823" t="s">
        <v>2618</v>
      </c>
      <c r="K91" s="824" t="s">
        <v>2636</v>
      </c>
      <c r="L91" s="823" t="s">
        <v>2612</v>
      </c>
      <c r="M91" s="824" t="s">
        <v>399</v>
      </c>
      <c r="N91" s="823" t="s">
        <v>3916</v>
      </c>
      <c r="O91" s="824" t="s">
        <v>1519</v>
      </c>
      <c r="P91" s="823" t="s">
        <v>4564</v>
      </c>
      <c r="Q91" s="824" t="s">
        <v>4565</v>
      </c>
      <c r="R91" s="823" t="s">
        <v>173</v>
      </c>
      <c r="S91" s="824" t="s">
        <v>258</v>
      </c>
      <c r="T91" s="996" t="s">
        <v>5025</v>
      </c>
      <c r="U91" s="991" t="s">
        <v>597</v>
      </c>
      <c r="V91" s="996" t="s">
        <v>6158</v>
      </c>
      <c r="W91" s="991" t="s">
        <v>447</v>
      </c>
      <c r="X91" s="543" t="s">
        <v>6158</v>
      </c>
      <c r="Y91" s="991" t="s">
        <v>447</v>
      </c>
      <c r="Z91" s="543" t="s">
        <v>7108</v>
      </c>
      <c r="AA91" s="991" t="s">
        <v>533</v>
      </c>
    </row>
    <row r="92" spans="1:27" ht="30">
      <c r="A92" s="6" t="s">
        <v>2930</v>
      </c>
      <c r="B92" s="823" t="s">
        <v>293</v>
      </c>
      <c r="C92" s="824" t="s">
        <v>399</v>
      </c>
      <c r="D92" s="823" t="s">
        <v>1017</v>
      </c>
      <c r="E92" s="824" t="s">
        <v>672</v>
      </c>
      <c r="F92" s="823" t="s">
        <v>1307</v>
      </c>
      <c r="G92" s="824" t="s">
        <v>209</v>
      </c>
      <c r="H92" s="823" t="s">
        <v>1523</v>
      </c>
      <c r="I92" s="824" t="s">
        <v>209</v>
      </c>
      <c r="J92" s="823" t="s">
        <v>1299</v>
      </c>
      <c r="K92" s="824" t="s">
        <v>258</v>
      </c>
      <c r="L92" s="823" t="s">
        <v>144</v>
      </c>
      <c r="M92" s="824" t="s">
        <v>331</v>
      </c>
      <c r="N92" s="823" t="s">
        <v>3917</v>
      </c>
      <c r="O92" s="824" t="s">
        <v>2630</v>
      </c>
      <c r="P92" s="823" t="s">
        <v>4566</v>
      </c>
      <c r="Q92" s="824" t="s">
        <v>549</v>
      </c>
      <c r="R92" s="823" t="s">
        <v>5432</v>
      </c>
      <c r="S92" s="824" t="s">
        <v>320</v>
      </c>
      <c r="T92" s="996" t="s">
        <v>5026</v>
      </c>
      <c r="U92" s="991" t="s">
        <v>4921</v>
      </c>
      <c r="V92" s="996" t="s">
        <v>6159</v>
      </c>
      <c r="W92" s="991" t="s">
        <v>1890</v>
      </c>
      <c r="X92" s="543" t="s">
        <v>6749</v>
      </c>
      <c r="Y92" s="991" t="s">
        <v>355</v>
      </c>
      <c r="Z92" s="543" t="s">
        <v>449</v>
      </c>
      <c r="AA92" s="991" t="s">
        <v>1890</v>
      </c>
    </row>
    <row r="93" spans="1:27" ht="30">
      <c r="A93" s="6" t="s">
        <v>2931</v>
      </c>
      <c r="B93" s="823" t="s">
        <v>400</v>
      </c>
      <c r="C93" s="824" t="s">
        <v>147</v>
      </c>
      <c r="D93" s="823" t="s">
        <v>644</v>
      </c>
      <c r="E93" s="824" t="s">
        <v>259</v>
      </c>
      <c r="F93" s="823" t="s">
        <v>1308</v>
      </c>
      <c r="G93" s="824" t="s">
        <v>672</v>
      </c>
      <c r="H93" s="823" t="s">
        <v>1524</v>
      </c>
      <c r="I93" s="824" t="s">
        <v>209</v>
      </c>
      <c r="J93" s="823" t="s">
        <v>2637</v>
      </c>
      <c r="K93" s="824" t="s">
        <v>358</v>
      </c>
      <c r="L93" s="823" t="s">
        <v>3392</v>
      </c>
      <c r="M93" s="824" t="s">
        <v>2614</v>
      </c>
      <c r="N93" s="823" t="s">
        <v>3918</v>
      </c>
      <c r="O93" s="824" t="s">
        <v>249</v>
      </c>
      <c r="P93" s="823" t="s">
        <v>168</v>
      </c>
      <c r="Q93" s="824" t="s">
        <v>533</v>
      </c>
      <c r="R93" s="823" t="s">
        <v>1396</v>
      </c>
      <c r="S93" s="824" t="s">
        <v>1890</v>
      </c>
      <c r="T93" s="996" t="s">
        <v>5027</v>
      </c>
      <c r="U93" s="991" t="s">
        <v>447</v>
      </c>
      <c r="V93" s="996" t="s">
        <v>6160</v>
      </c>
      <c r="W93" s="991" t="s">
        <v>1890</v>
      </c>
      <c r="X93" s="543" t="s">
        <v>6750</v>
      </c>
      <c r="Y93" s="991" t="s">
        <v>447</v>
      </c>
      <c r="Z93" s="543" t="s">
        <v>7109</v>
      </c>
      <c r="AA93" s="991" t="s">
        <v>399</v>
      </c>
    </row>
    <row r="94" spans="1:27" ht="30">
      <c r="A94" s="6" t="s">
        <v>2986</v>
      </c>
      <c r="B94" s="823">
        <v>0</v>
      </c>
      <c r="C94" s="824">
        <v>0</v>
      </c>
      <c r="D94" s="823">
        <v>0</v>
      </c>
      <c r="E94" s="824">
        <v>0</v>
      </c>
      <c r="F94" s="823">
        <v>0</v>
      </c>
      <c r="G94" s="824">
        <v>0</v>
      </c>
      <c r="H94" s="823">
        <v>0</v>
      </c>
      <c r="I94" s="824">
        <v>0</v>
      </c>
      <c r="J94" s="823" t="s">
        <v>2613</v>
      </c>
      <c r="K94" s="824" t="s">
        <v>209</v>
      </c>
      <c r="L94" s="823" t="s">
        <v>1297</v>
      </c>
      <c r="M94" s="824" t="s">
        <v>2630</v>
      </c>
      <c r="N94" s="823" t="s">
        <v>3912</v>
      </c>
      <c r="O94" s="824" t="s">
        <v>320</v>
      </c>
      <c r="P94" s="823" t="s">
        <v>4567</v>
      </c>
      <c r="Q94" s="824" t="s">
        <v>1236</v>
      </c>
      <c r="R94" s="823"/>
      <c r="S94" s="824"/>
      <c r="T94" s="996"/>
      <c r="U94" s="991"/>
      <c r="V94" s="996"/>
      <c r="W94" s="991"/>
      <c r="Y94" s="991"/>
      <c r="AA94" s="991"/>
    </row>
    <row r="95" spans="1:27" ht="60">
      <c r="A95" s="6" t="s">
        <v>2987</v>
      </c>
      <c r="B95" s="823">
        <v>0</v>
      </c>
      <c r="C95" s="824">
        <v>0</v>
      </c>
      <c r="D95" s="823">
        <v>0</v>
      </c>
      <c r="E95" s="824">
        <v>0</v>
      </c>
      <c r="F95" s="823">
        <v>0</v>
      </c>
      <c r="G95" s="824">
        <v>0</v>
      </c>
      <c r="H95" s="823">
        <v>0</v>
      </c>
      <c r="I95" s="824">
        <v>0</v>
      </c>
      <c r="J95" s="823" t="s">
        <v>1297</v>
      </c>
      <c r="K95" s="824" t="s">
        <v>1007</v>
      </c>
      <c r="L95" s="823" t="s">
        <v>1520</v>
      </c>
      <c r="M95" s="824" t="s">
        <v>973</v>
      </c>
      <c r="N95" s="823" t="s">
        <v>3919</v>
      </c>
      <c r="O95" s="824" t="s">
        <v>399</v>
      </c>
      <c r="P95" s="823" t="s">
        <v>2631</v>
      </c>
      <c r="Q95" s="824" t="s">
        <v>671</v>
      </c>
      <c r="R95" s="823"/>
      <c r="S95" s="824"/>
      <c r="T95" s="996"/>
      <c r="U95" s="991"/>
      <c r="V95" s="996"/>
      <c r="W95" s="991"/>
      <c r="Y95" s="991"/>
      <c r="AA95" s="991"/>
    </row>
    <row r="96" spans="1:27" ht="60">
      <c r="A96" s="6" t="s">
        <v>2988</v>
      </c>
      <c r="B96" s="823">
        <v>0</v>
      </c>
      <c r="C96" s="824">
        <v>0</v>
      </c>
      <c r="D96" s="823">
        <v>0</v>
      </c>
      <c r="E96" s="824">
        <v>0</v>
      </c>
      <c r="F96" s="823">
        <v>0</v>
      </c>
      <c r="G96" s="824">
        <v>0</v>
      </c>
      <c r="H96" s="823">
        <v>0</v>
      </c>
      <c r="I96" s="824">
        <v>0</v>
      </c>
      <c r="J96" s="823" t="s">
        <v>1520</v>
      </c>
      <c r="K96" s="824" t="s">
        <v>2614</v>
      </c>
      <c r="L96" s="823" t="s">
        <v>2631</v>
      </c>
      <c r="M96" s="824" t="s">
        <v>671</v>
      </c>
      <c r="N96" s="823" t="s">
        <v>3920</v>
      </c>
      <c r="O96" s="824" t="s">
        <v>209</v>
      </c>
      <c r="P96" s="823" t="s">
        <v>4568</v>
      </c>
      <c r="Q96" s="824" t="s">
        <v>1890</v>
      </c>
      <c r="R96" s="823"/>
      <c r="S96" s="824"/>
      <c r="T96" s="996"/>
      <c r="U96" s="991"/>
      <c r="V96" s="996"/>
      <c r="W96" s="991"/>
      <c r="Y96" s="991"/>
      <c r="AA96" s="991"/>
    </row>
    <row r="97" spans="1:27" ht="30">
      <c r="A97" s="6" t="s">
        <v>2989</v>
      </c>
      <c r="B97" s="823">
        <v>0</v>
      </c>
      <c r="C97" s="824">
        <v>0</v>
      </c>
      <c r="D97" s="823">
        <v>0</v>
      </c>
      <c r="E97" s="824">
        <v>0</v>
      </c>
      <c r="F97" s="823">
        <v>0</v>
      </c>
      <c r="G97" s="824">
        <v>0</v>
      </c>
      <c r="H97" s="823">
        <v>0</v>
      </c>
      <c r="I97" s="824">
        <v>0</v>
      </c>
      <c r="J97" s="823" t="s">
        <v>293</v>
      </c>
      <c r="K97" s="824" t="s">
        <v>399</v>
      </c>
      <c r="L97" s="823" t="s">
        <v>3393</v>
      </c>
      <c r="M97" s="824" t="s">
        <v>676</v>
      </c>
      <c r="N97" s="823" t="s">
        <v>3921</v>
      </c>
      <c r="O97" s="824" t="s">
        <v>1007</v>
      </c>
      <c r="P97" s="823" t="s">
        <v>1520</v>
      </c>
      <c r="Q97" s="824" t="s">
        <v>320</v>
      </c>
      <c r="R97" s="823"/>
      <c r="S97" s="824"/>
      <c r="T97" s="996"/>
      <c r="U97" s="991"/>
      <c r="V97" s="996"/>
      <c r="W97" s="991"/>
      <c r="Y97" s="991"/>
      <c r="AA97" s="991"/>
    </row>
    <row r="98" spans="1:27" ht="30">
      <c r="A98" s="6" t="s">
        <v>2990</v>
      </c>
      <c r="B98" s="823">
        <v>0</v>
      </c>
      <c r="C98" s="824">
        <v>0</v>
      </c>
      <c r="D98" s="823">
        <v>0</v>
      </c>
      <c r="E98" s="824">
        <v>0</v>
      </c>
      <c r="F98" s="823">
        <v>0</v>
      </c>
      <c r="G98" s="824">
        <v>0</v>
      </c>
      <c r="H98" s="823">
        <v>0</v>
      </c>
      <c r="I98" s="824">
        <v>0</v>
      </c>
      <c r="J98" s="823" t="s">
        <v>2615</v>
      </c>
      <c r="K98" s="824" t="s">
        <v>209</v>
      </c>
      <c r="L98" s="823" t="s">
        <v>2612</v>
      </c>
      <c r="M98" s="824" t="s">
        <v>399</v>
      </c>
      <c r="N98" s="823" t="s">
        <v>3922</v>
      </c>
      <c r="O98" s="824" t="s">
        <v>320</v>
      </c>
      <c r="P98" s="823" t="s">
        <v>3918</v>
      </c>
      <c r="Q98" s="824" t="s">
        <v>249</v>
      </c>
      <c r="R98" s="823"/>
      <c r="S98" s="824"/>
      <c r="T98" s="996"/>
      <c r="U98" s="991"/>
      <c r="V98" s="996"/>
      <c r="W98" s="991"/>
      <c r="Y98" s="991"/>
      <c r="AA98" s="991"/>
    </row>
    <row r="99" spans="1:27" ht="30">
      <c r="A99" s="6" t="s">
        <v>2991</v>
      </c>
      <c r="B99" s="823">
        <v>0</v>
      </c>
      <c r="C99" s="824">
        <v>0</v>
      </c>
      <c r="D99" s="823">
        <v>0</v>
      </c>
      <c r="E99" s="824">
        <v>0</v>
      </c>
      <c r="F99" s="823">
        <v>0</v>
      </c>
      <c r="G99" s="824">
        <v>0</v>
      </c>
      <c r="H99" s="823">
        <v>0</v>
      </c>
      <c r="I99" s="824">
        <v>0</v>
      </c>
      <c r="J99" s="823" t="s">
        <v>2616</v>
      </c>
      <c r="K99" s="824" t="s">
        <v>2617</v>
      </c>
      <c r="L99" s="823" t="s">
        <v>3394</v>
      </c>
      <c r="M99" s="824" t="s">
        <v>249</v>
      </c>
      <c r="N99" s="823" t="s">
        <v>1299</v>
      </c>
      <c r="O99" s="824" t="s">
        <v>322</v>
      </c>
      <c r="P99" s="823" t="s">
        <v>302</v>
      </c>
      <c r="Q99" s="824" t="s">
        <v>320</v>
      </c>
      <c r="R99" s="823"/>
      <c r="S99" s="824"/>
      <c r="T99" s="996"/>
      <c r="U99" s="991"/>
      <c r="V99" s="996"/>
      <c r="W99" s="991"/>
      <c r="Y99" s="991"/>
      <c r="AA99" s="991"/>
    </row>
    <row r="100" spans="1:27" ht="30">
      <c r="A100" s="6" t="s">
        <v>2992</v>
      </c>
      <c r="B100" s="823">
        <v>0</v>
      </c>
      <c r="C100" s="824">
        <v>0</v>
      </c>
      <c r="D100" s="823">
        <v>0</v>
      </c>
      <c r="E100" s="824">
        <v>0</v>
      </c>
      <c r="F100" s="823">
        <v>0</v>
      </c>
      <c r="G100" s="824">
        <v>0</v>
      </c>
      <c r="H100" s="823">
        <v>0</v>
      </c>
      <c r="I100" s="824">
        <v>0</v>
      </c>
      <c r="J100" s="823" t="s">
        <v>1522</v>
      </c>
      <c r="K100" s="824" t="s">
        <v>1268</v>
      </c>
      <c r="L100" s="823" t="s">
        <v>3392</v>
      </c>
      <c r="M100" s="824" t="s">
        <v>973</v>
      </c>
      <c r="N100" s="823" t="s">
        <v>3923</v>
      </c>
      <c r="O100" s="824" t="s">
        <v>3924</v>
      </c>
      <c r="P100" s="823" t="s">
        <v>3397</v>
      </c>
      <c r="Q100" s="824" t="s">
        <v>1890</v>
      </c>
      <c r="R100" s="823"/>
      <c r="S100" s="824"/>
      <c r="T100" s="996"/>
      <c r="U100" s="991"/>
      <c r="V100" s="996"/>
      <c r="W100" s="991"/>
      <c r="Y100" s="991"/>
      <c r="AA100" s="991"/>
    </row>
    <row r="101" spans="1:27" ht="30">
      <c r="A101" s="6" t="s">
        <v>2993</v>
      </c>
      <c r="B101" s="823">
        <v>0</v>
      </c>
      <c r="C101" s="824">
        <v>0</v>
      </c>
      <c r="D101" s="823">
        <v>0</v>
      </c>
      <c r="E101" s="824">
        <v>0</v>
      </c>
      <c r="F101" s="823">
        <v>0</v>
      </c>
      <c r="G101" s="824">
        <v>0</v>
      </c>
      <c r="H101" s="823">
        <v>0</v>
      </c>
      <c r="I101" s="824">
        <v>0</v>
      </c>
      <c r="J101" s="823" t="s">
        <v>2612</v>
      </c>
      <c r="K101" s="824" t="s">
        <v>399</v>
      </c>
      <c r="L101" s="823" t="s">
        <v>3395</v>
      </c>
      <c r="M101" s="824" t="s">
        <v>2633</v>
      </c>
      <c r="N101" s="823" t="s">
        <v>1522</v>
      </c>
      <c r="O101" s="824" t="s">
        <v>533</v>
      </c>
      <c r="P101" s="823" t="s">
        <v>4569</v>
      </c>
      <c r="Q101" s="824" t="s">
        <v>671</v>
      </c>
      <c r="R101" s="823"/>
      <c r="S101" s="824"/>
      <c r="T101" s="996"/>
      <c r="U101" s="991"/>
      <c r="V101" s="996"/>
      <c r="W101" s="991"/>
      <c r="Y101" s="991"/>
      <c r="AA101" s="991"/>
    </row>
    <row r="102" spans="1:27" ht="30">
      <c r="A102" s="6" t="s">
        <v>2994</v>
      </c>
      <c r="B102" s="823">
        <v>0</v>
      </c>
      <c r="C102" s="824">
        <v>0</v>
      </c>
      <c r="D102" s="823">
        <v>0</v>
      </c>
      <c r="E102" s="824">
        <v>0</v>
      </c>
      <c r="F102" s="823">
        <v>0</v>
      </c>
      <c r="G102" s="824">
        <v>0</v>
      </c>
      <c r="H102" s="823">
        <v>0</v>
      </c>
      <c r="I102" s="824">
        <v>0</v>
      </c>
      <c r="J102" s="823" t="s">
        <v>2618</v>
      </c>
      <c r="K102" s="824" t="s">
        <v>2614</v>
      </c>
      <c r="L102" s="823" t="s">
        <v>3396</v>
      </c>
      <c r="M102" s="824" t="s">
        <v>1890</v>
      </c>
      <c r="N102" s="823" t="s">
        <v>3382</v>
      </c>
      <c r="O102" s="824" t="s">
        <v>3905</v>
      </c>
      <c r="P102" s="823" t="s">
        <v>3394</v>
      </c>
      <c r="Q102" s="824" t="s">
        <v>249</v>
      </c>
      <c r="R102" s="823"/>
      <c r="S102" s="824"/>
      <c r="T102" s="996"/>
      <c r="U102" s="991"/>
      <c r="V102" s="996"/>
      <c r="W102" s="991"/>
      <c r="Y102" s="991"/>
      <c r="AA102" s="991"/>
    </row>
    <row r="103" spans="1:27" ht="30">
      <c r="A103" s="6" t="s">
        <v>2995</v>
      </c>
      <c r="B103" s="823">
        <v>0</v>
      </c>
      <c r="C103" s="824">
        <v>0</v>
      </c>
      <c r="D103" s="823">
        <v>0</v>
      </c>
      <c r="E103" s="824">
        <v>0</v>
      </c>
      <c r="F103" s="823">
        <v>0</v>
      </c>
      <c r="G103" s="824">
        <v>0</v>
      </c>
      <c r="H103" s="823">
        <v>0</v>
      </c>
      <c r="I103" s="824">
        <v>0</v>
      </c>
      <c r="J103" s="823" t="s">
        <v>2619</v>
      </c>
      <c r="K103" s="824" t="s">
        <v>1268</v>
      </c>
      <c r="L103" s="823" t="s">
        <v>3397</v>
      </c>
      <c r="M103" s="824" t="s">
        <v>1890</v>
      </c>
      <c r="N103" s="823" t="s">
        <v>3925</v>
      </c>
      <c r="O103" s="824" t="s">
        <v>209</v>
      </c>
      <c r="P103" s="823" t="s">
        <v>1522</v>
      </c>
      <c r="Q103" s="824" t="s">
        <v>358</v>
      </c>
      <c r="R103" s="823"/>
      <c r="S103" s="824"/>
      <c r="T103" s="996"/>
      <c r="U103" s="991"/>
      <c r="V103" s="996"/>
      <c r="W103" s="991"/>
      <c r="Y103" s="991"/>
      <c r="AA103" s="991"/>
    </row>
    <row r="104" spans="1:27" ht="15">
      <c r="A104" s="810"/>
      <c r="B104" s="801"/>
      <c r="C104" s="801"/>
      <c r="D104" s="793"/>
      <c r="E104" s="801"/>
      <c r="F104" s="793"/>
      <c r="G104" s="793"/>
      <c r="H104" s="792"/>
      <c r="I104" s="792"/>
      <c r="J104" s="792"/>
      <c r="K104" s="792"/>
      <c r="L104" s="791"/>
      <c r="M104" s="791"/>
      <c r="N104" s="791"/>
      <c r="O104" s="791"/>
      <c r="P104" s="791"/>
      <c r="Q104" s="791"/>
      <c r="R104" s="791"/>
      <c r="S104" s="791"/>
      <c r="T104" s="801"/>
      <c r="U104" s="801"/>
      <c r="V104" s="801"/>
      <c r="W104" s="801"/>
    </row>
    <row r="105" spans="1:27" ht="15">
      <c r="A105" s="810"/>
      <c r="B105" s="801"/>
      <c r="C105" s="801"/>
      <c r="D105" s="793"/>
      <c r="E105" s="801"/>
      <c r="F105" s="793"/>
      <c r="G105" s="793"/>
      <c r="H105" s="792"/>
      <c r="I105" s="792"/>
      <c r="J105" s="792"/>
      <c r="K105" s="792"/>
      <c r="L105" s="791"/>
      <c r="M105" s="791"/>
      <c r="N105" s="791"/>
      <c r="O105" s="791"/>
      <c r="P105" s="791"/>
      <c r="Q105" s="791"/>
      <c r="R105" s="791"/>
      <c r="S105" s="791"/>
      <c r="T105" s="801"/>
      <c r="U105" s="801"/>
      <c r="V105" s="801"/>
      <c r="W105" s="801"/>
    </row>
    <row r="106" spans="1:27" ht="15.75">
      <c r="A106" s="3"/>
      <c r="B106" s="1469">
        <v>2010</v>
      </c>
      <c r="C106" s="1469"/>
      <c r="D106" s="1469">
        <v>2011</v>
      </c>
      <c r="E106" s="1469"/>
      <c r="F106" s="1469" t="s">
        <v>1185</v>
      </c>
      <c r="G106" s="1469"/>
      <c r="H106" s="1460">
        <v>2012</v>
      </c>
      <c r="I106" s="1460"/>
      <c r="J106" s="1460" t="s">
        <v>2325</v>
      </c>
      <c r="K106" s="1460"/>
      <c r="L106" s="1460" t="s">
        <v>2913</v>
      </c>
      <c r="M106" s="1460"/>
      <c r="N106" s="1460" t="s">
        <v>3553</v>
      </c>
      <c r="O106" s="1460"/>
      <c r="P106" s="1460" t="s">
        <v>4165</v>
      </c>
      <c r="Q106" s="1460"/>
      <c r="R106" s="1460" t="s">
        <v>4674</v>
      </c>
      <c r="S106" s="1463"/>
      <c r="T106" s="1460" t="s">
        <v>4675</v>
      </c>
      <c r="U106" s="1463"/>
      <c r="V106" s="1460" t="s">
        <v>5846</v>
      </c>
      <c r="W106" s="1463"/>
      <c r="X106" s="1460" t="s">
        <v>6494</v>
      </c>
      <c r="Y106" s="1463"/>
      <c r="Z106" s="1482" t="s">
        <v>6914</v>
      </c>
      <c r="AA106" s="1483"/>
    </row>
    <row r="107" spans="1:27" ht="15.75">
      <c r="A107" s="3" t="s">
        <v>97</v>
      </c>
      <c r="B107" s="774" t="s">
        <v>95</v>
      </c>
      <c r="C107" s="774" t="s">
        <v>96</v>
      </c>
      <c r="D107" s="774" t="s">
        <v>95</v>
      </c>
      <c r="E107" s="774" t="s">
        <v>96</v>
      </c>
      <c r="F107" s="774" t="s">
        <v>95</v>
      </c>
      <c r="G107" s="774" t="s">
        <v>96</v>
      </c>
      <c r="H107" s="770" t="s">
        <v>95</v>
      </c>
      <c r="I107" s="770" t="s">
        <v>96</v>
      </c>
      <c r="J107" s="770" t="s">
        <v>95</v>
      </c>
      <c r="K107" s="770" t="s">
        <v>96</v>
      </c>
      <c r="L107" s="770" t="s">
        <v>95</v>
      </c>
      <c r="M107" s="770" t="s">
        <v>96</v>
      </c>
      <c r="N107" s="770" t="s">
        <v>95</v>
      </c>
      <c r="O107" s="770" t="s">
        <v>96</v>
      </c>
      <c r="P107" s="770" t="s">
        <v>95</v>
      </c>
      <c r="Q107" s="770" t="s">
        <v>96</v>
      </c>
      <c r="R107" s="770" t="s">
        <v>95</v>
      </c>
      <c r="S107" s="820" t="s">
        <v>96</v>
      </c>
      <c r="T107" s="770" t="s">
        <v>95</v>
      </c>
      <c r="U107" s="820" t="s">
        <v>96</v>
      </c>
      <c r="V107" s="770" t="s">
        <v>95</v>
      </c>
      <c r="W107" s="820" t="s">
        <v>96</v>
      </c>
      <c r="X107" s="770" t="s">
        <v>95</v>
      </c>
      <c r="Y107" s="820" t="s">
        <v>96</v>
      </c>
      <c r="Z107" s="822" t="s">
        <v>95</v>
      </c>
      <c r="AA107" s="780" t="s">
        <v>96</v>
      </c>
    </row>
    <row r="108" spans="1:27" ht="30">
      <c r="A108" s="6" t="s">
        <v>2922</v>
      </c>
      <c r="B108" s="823">
        <v>0</v>
      </c>
      <c r="C108" s="824">
        <v>0</v>
      </c>
      <c r="D108" s="823" t="s">
        <v>191</v>
      </c>
      <c r="E108" s="824" t="s">
        <v>254</v>
      </c>
      <c r="F108" s="823" t="s">
        <v>191</v>
      </c>
      <c r="G108" s="824" t="s">
        <v>1309</v>
      </c>
      <c r="H108" s="823" t="s">
        <v>191</v>
      </c>
      <c r="I108" s="824" t="s">
        <v>1309</v>
      </c>
      <c r="J108" s="823">
        <v>0</v>
      </c>
      <c r="K108" s="824">
        <v>0</v>
      </c>
      <c r="L108" s="823" t="s">
        <v>2446</v>
      </c>
      <c r="M108" s="824" t="s">
        <v>3391</v>
      </c>
      <c r="N108" s="823" t="s">
        <v>1518</v>
      </c>
      <c r="O108" s="824" t="s">
        <v>3926</v>
      </c>
      <c r="P108" s="823" t="s">
        <v>644</v>
      </c>
      <c r="Q108" s="824" t="s">
        <v>4570</v>
      </c>
      <c r="R108" s="823" t="s">
        <v>191</v>
      </c>
      <c r="S108" s="824" t="s">
        <v>358</v>
      </c>
      <c r="T108" s="996" t="s">
        <v>5433</v>
      </c>
      <c r="U108" s="991" t="s">
        <v>358</v>
      </c>
      <c r="V108" s="996"/>
      <c r="W108" s="991"/>
      <c r="Y108" s="991"/>
      <c r="AA108" s="991"/>
    </row>
    <row r="109" spans="1:27" ht="15">
      <c r="A109" s="6" t="s">
        <v>2923</v>
      </c>
      <c r="B109" s="823">
        <v>0</v>
      </c>
      <c r="C109" s="824">
        <v>0</v>
      </c>
      <c r="D109" s="823" t="s">
        <v>1006</v>
      </c>
      <c r="E109" s="824" t="s">
        <v>254</v>
      </c>
      <c r="F109" s="823">
        <v>0</v>
      </c>
      <c r="G109" s="824">
        <v>0</v>
      </c>
      <c r="H109" s="823">
        <v>0</v>
      </c>
      <c r="I109" s="824">
        <v>0</v>
      </c>
      <c r="J109" s="823">
        <v>0</v>
      </c>
      <c r="K109" s="824">
        <v>0</v>
      </c>
      <c r="L109" s="823">
        <v>0</v>
      </c>
      <c r="M109" s="824">
        <v>0</v>
      </c>
      <c r="N109" s="823">
        <v>0</v>
      </c>
      <c r="O109" s="824">
        <v>0</v>
      </c>
      <c r="P109" s="823">
        <v>0</v>
      </c>
      <c r="Q109" s="824">
        <v>0</v>
      </c>
      <c r="R109" s="823">
        <v>0</v>
      </c>
      <c r="S109" s="824">
        <v>0</v>
      </c>
      <c r="T109" s="996" t="s">
        <v>2057</v>
      </c>
      <c r="U109" s="991" t="s">
        <v>409</v>
      </c>
      <c r="V109" s="996"/>
      <c r="W109" s="991"/>
      <c r="Y109" s="991"/>
      <c r="AA109" s="991"/>
    </row>
    <row r="110" spans="1:27" ht="30">
      <c r="A110" s="6" t="s">
        <v>2924</v>
      </c>
      <c r="B110" s="823">
        <v>0</v>
      </c>
      <c r="C110" s="824">
        <v>0</v>
      </c>
      <c r="D110" s="823" t="s">
        <v>1009</v>
      </c>
      <c r="E110" s="824" t="s">
        <v>1010</v>
      </c>
      <c r="F110" s="823">
        <v>0</v>
      </c>
      <c r="G110" s="824">
        <v>0</v>
      </c>
      <c r="H110" s="823">
        <v>0</v>
      </c>
      <c r="I110" s="824">
        <v>0</v>
      </c>
      <c r="J110" s="823">
        <v>0</v>
      </c>
      <c r="K110" s="824">
        <v>0</v>
      </c>
      <c r="L110" s="823">
        <v>0</v>
      </c>
      <c r="M110" s="824">
        <v>0</v>
      </c>
      <c r="N110" s="823">
        <v>0</v>
      </c>
      <c r="O110" s="824">
        <v>0</v>
      </c>
      <c r="P110" s="823">
        <v>0</v>
      </c>
      <c r="Q110" s="824">
        <v>0</v>
      </c>
      <c r="R110" s="823">
        <v>0</v>
      </c>
      <c r="S110" s="824">
        <v>0</v>
      </c>
      <c r="T110" s="996" t="s">
        <v>5158</v>
      </c>
      <c r="U110" s="991" t="s">
        <v>5022</v>
      </c>
      <c r="V110" s="996"/>
      <c r="W110" s="991"/>
      <c r="Y110" s="991"/>
      <c r="AA110" s="991"/>
    </row>
    <row r="111" spans="1:27" ht="15">
      <c r="A111" s="6" t="s">
        <v>2925</v>
      </c>
      <c r="B111" s="823">
        <v>0</v>
      </c>
      <c r="C111" s="824">
        <v>0</v>
      </c>
      <c r="D111" s="823">
        <v>0</v>
      </c>
      <c r="E111" s="824">
        <v>0</v>
      </c>
      <c r="F111" s="823">
        <v>0</v>
      </c>
      <c r="G111" s="824">
        <v>0</v>
      </c>
      <c r="H111" s="823">
        <v>0</v>
      </c>
      <c r="I111" s="824">
        <v>0</v>
      </c>
      <c r="J111" s="823">
        <v>0</v>
      </c>
      <c r="K111" s="824">
        <v>0</v>
      </c>
      <c r="L111" s="823">
        <v>0</v>
      </c>
      <c r="M111" s="824">
        <v>0</v>
      </c>
      <c r="N111" s="823">
        <v>0</v>
      </c>
      <c r="O111" s="824">
        <v>0</v>
      </c>
      <c r="P111" s="823">
        <v>0</v>
      </c>
      <c r="Q111" s="824">
        <v>0</v>
      </c>
      <c r="R111" s="823">
        <v>0</v>
      </c>
      <c r="S111" s="824">
        <v>0</v>
      </c>
      <c r="T111" s="837">
        <v>0</v>
      </c>
      <c r="U111" s="824">
        <v>0</v>
      </c>
      <c r="V111" s="837"/>
      <c r="W111" s="824"/>
      <c r="Y111" s="991"/>
      <c r="AA111" s="991"/>
    </row>
    <row r="112" spans="1:27" ht="15">
      <c r="A112" s="6" t="s">
        <v>2926</v>
      </c>
      <c r="B112" s="823">
        <v>0</v>
      </c>
      <c r="C112" s="824">
        <v>0</v>
      </c>
      <c r="D112" s="823">
        <v>0</v>
      </c>
      <c r="E112" s="824">
        <v>0</v>
      </c>
      <c r="F112" s="823">
        <v>0</v>
      </c>
      <c r="G112" s="824">
        <v>0</v>
      </c>
      <c r="H112" s="823">
        <v>0</v>
      </c>
      <c r="I112" s="824">
        <v>0</v>
      </c>
      <c r="J112" s="823">
        <v>0</v>
      </c>
      <c r="K112" s="824">
        <v>0</v>
      </c>
      <c r="L112" s="823">
        <v>0</v>
      </c>
      <c r="M112" s="824">
        <v>0</v>
      </c>
      <c r="N112" s="823">
        <v>0</v>
      </c>
      <c r="O112" s="824">
        <v>0</v>
      </c>
      <c r="P112" s="823">
        <v>0</v>
      </c>
      <c r="Q112" s="824">
        <v>0</v>
      </c>
      <c r="R112" s="823">
        <v>0</v>
      </c>
      <c r="S112" s="824">
        <v>0</v>
      </c>
      <c r="T112" s="837">
        <v>0</v>
      </c>
      <c r="U112" s="824">
        <v>0</v>
      </c>
      <c r="V112" s="837"/>
      <c r="W112" s="824"/>
      <c r="Y112" s="991"/>
      <c r="AA112" s="991"/>
    </row>
    <row r="113" spans="1:27" ht="15">
      <c r="A113" s="6" t="s">
        <v>2927</v>
      </c>
      <c r="B113" s="823">
        <v>0</v>
      </c>
      <c r="C113" s="824">
        <v>0</v>
      </c>
      <c r="D113" s="823">
        <v>0</v>
      </c>
      <c r="E113" s="824">
        <v>0</v>
      </c>
      <c r="F113" s="823">
        <v>0</v>
      </c>
      <c r="G113" s="824">
        <v>0</v>
      </c>
      <c r="H113" s="823">
        <v>0</v>
      </c>
      <c r="I113" s="824">
        <v>0</v>
      </c>
      <c r="J113" s="823">
        <v>0</v>
      </c>
      <c r="K113" s="824">
        <v>0</v>
      </c>
      <c r="L113" s="823">
        <v>0</v>
      </c>
      <c r="M113" s="824">
        <v>0</v>
      </c>
      <c r="N113" s="823">
        <v>0</v>
      </c>
      <c r="O113" s="824">
        <v>0</v>
      </c>
      <c r="P113" s="823">
        <v>0</v>
      </c>
      <c r="Q113" s="824">
        <v>0</v>
      </c>
      <c r="R113" s="823">
        <v>0</v>
      </c>
      <c r="S113" s="824">
        <v>0</v>
      </c>
      <c r="T113" s="837">
        <v>0</v>
      </c>
      <c r="U113" s="824">
        <v>0</v>
      </c>
      <c r="V113" s="837"/>
      <c r="W113" s="824"/>
      <c r="Y113" s="991"/>
      <c r="AA113" s="991"/>
    </row>
    <row r="114" spans="1:27" ht="15">
      <c r="A114" s="6" t="s">
        <v>2928</v>
      </c>
      <c r="B114" s="823">
        <v>0</v>
      </c>
      <c r="C114" s="824">
        <v>0</v>
      </c>
      <c r="D114" s="823">
        <v>0</v>
      </c>
      <c r="E114" s="824">
        <v>0</v>
      </c>
      <c r="F114" s="823">
        <v>0</v>
      </c>
      <c r="G114" s="824">
        <v>0</v>
      </c>
      <c r="H114" s="823">
        <v>0</v>
      </c>
      <c r="I114" s="824">
        <v>0</v>
      </c>
      <c r="J114" s="823">
        <v>0</v>
      </c>
      <c r="K114" s="824">
        <v>0</v>
      </c>
      <c r="L114" s="823">
        <v>0</v>
      </c>
      <c r="M114" s="824">
        <v>0</v>
      </c>
      <c r="N114" s="823">
        <v>0</v>
      </c>
      <c r="O114" s="824">
        <v>0</v>
      </c>
      <c r="P114" s="823">
        <v>0</v>
      </c>
      <c r="Q114" s="824">
        <v>0</v>
      </c>
      <c r="R114" s="823">
        <v>0</v>
      </c>
      <c r="S114" s="824">
        <v>0</v>
      </c>
      <c r="T114" s="837">
        <v>0</v>
      </c>
      <c r="U114" s="824">
        <v>0</v>
      </c>
      <c r="V114" s="837"/>
      <c r="W114" s="824"/>
      <c r="Y114" s="991"/>
      <c r="AA114" s="991"/>
    </row>
    <row r="115" spans="1:27" ht="15">
      <c r="A115" s="6" t="s">
        <v>2929</v>
      </c>
      <c r="B115" s="823">
        <v>0</v>
      </c>
      <c r="C115" s="824">
        <v>0</v>
      </c>
      <c r="D115" s="823">
        <v>0</v>
      </c>
      <c r="E115" s="824">
        <v>0</v>
      </c>
      <c r="F115" s="823">
        <v>0</v>
      </c>
      <c r="G115" s="824">
        <v>0</v>
      </c>
      <c r="H115" s="823">
        <v>0</v>
      </c>
      <c r="I115" s="824">
        <v>0</v>
      </c>
      <c r="J115" s="823">
        <v>0</v>
      </c>
      <c r="K115" s="824">
        <v>0</v>
      </c>
      <c r="L115" s="823">
        <v>0</v>
      </c>
      <c r="M115" s="824">
        <v>0</v>
      </c>
      <c r="N115" s="823">
        <v>0</v>
      </c>
      <c r="O115" s="824">
        <v>0</v>
      </c>
      <c r="P115" s="823">
        <v>0</v>
      </c>
      <c r="Q115" s="824">
        <v>0</v>
      </c>
      <c r="R115" s="823">
        <v>0</v>
      </c>
      <c r="S115" s="824">
        <v>0</v>
      </c>
      <c r="T115" s="837">
        <v>0</v>
      </c>
      <c r="U115" s="824">
        <v>0</v>
      </c>
      <c r="V115" s="837"/>
      <c r="W115" s="824"/>
      <c r="Y115" s="991"/>
      <c r="AA115" s="991"/>
    </row>
    <row r="116" spans="1:27" ht="15">
      <c r="A116" s="6" t="s">
        <v>2930</v>
      </c>
      <c r="B116" s="823">
        <v>0</v>
      </c>
      <c r="C116" s="824">
        <v>0</v>
      </c>
      <c r="D116" s="823">
        <v>0</v>
      </c>
      <c r="E116" s="824">
        <v>0</v>
      </c>
      <c r="F116" s="823">
        <v>0</v>
      </c>
      <c r="G116" s="824">
        <v>0</v>
      </c>
      <c r="H116" s="823">
        <v>0</v>
      </c>
      <c r="I116" s="824">
        <v>0</v>
      </c>
      <c r="J116" s="823">
        <v>0</v>
      </c>
      <c r="K116" s="824">
        <v>0</v>
      </c>
      <c r="L116" s="823">
        <v>0</v>
      </c>
      <c r="M116" s="824">
        <v>0</v>
      </c>
      <c r="N116" s="823">
        <v>0</v>
      </c>
      <c r="O116" s="824">
        <v>0</v>
      </c>
      <c r="P116" s="823">
        <v>0</v>
      </c>
      <c r="Q116" s="824">
        <v>0</v>
      </c>
      <c r="R116" s="823">
        <v>0</v>
      </c>
      <c r="S116" s="824">
        <v>0</v>
      </c>
      <c r="T116" s="837">
        <v>0</v>
      </c>
      <c r="U116" s="824">
        <v>0</v>
      </c>
      <c r="V116" s="837"/>
      <c r="W116" s="824"/>
      <c r="Y116" s="991"/>
      <c r="AA116" s="991"/>
    </row>
    <row r="117" spans="1:27" ht="15">
      <c r="A117" s="6" t="s">
        <v>2931</v>
      </c>
      <c r="B117" s="823">
        <v>0</v>
      </c>
      <c r="C117" s="824">
        <v>0</v>
      </c>
      <c r="D117" s="823">
        <v>0</v>
      </c>
      <c r="E117" s="824">
        <v>0</v>
      </c>
      <c r="F117" s="823">
        <v>0</v>
      </c>
      <c r="G117" s="824">
        <v>0</v>
      </c>
      <c r="H117" s="823">
        <v>0</v>
      </c>
      <c r="I117" s="824">
        <v>0</v>
      </c>
      <c r="J117" s="823">
        <v>0</v>
      </c>
      <c r="K117" s="824">
        <v>0</v>
      </c>
      <c r="L117" s="823">
        <v>0</v>
      </c>
      <c r="M117" s="824">
        <v>0</v>
      </c>
      <c r="N117" s="823">
        <v>0</v>
      </c>
      <c r="O117" s="824">
        <v>0</v>
      </c>
      <c r="P117" s="823">
        <v>0</v>
      </c>
      <c r="Q117" s="824">
        <v>0</v>
      </c>
      <c r="R117" s="823">
        <v>0</v>
      </c>
      <c r="S117" s="824">
        <v>0</v>
      </c>
      <c r="T117" s="823">
        <v>0</v>
      </c>
      <c r="U117" s="824">
        <v>0</v>
      </c>
      <c r="V117" s="823"/>
      <c r="W117" s="824"/>
      <c r="Y117" s="991"/>
      <c r="AA117" s="991"/>
    </row>
    <row r="118" spans="1:27" ht="15">
      <c r="Y118" s="801"/>
    </row>
  </sheetData>
  <mergeCells count="39">
    <mergeCell ref="B82:C82"/>
    <mergeCell ref="D82:E82"/>
    <mergeCell ref="R82:S82"/>
    <mergeCell ref="T82:U82"/>
    <mergeCell ref="B106:C106"/>
    <mergeCell ref="D106:E106"/>
    <mergeCell ref="F106:G106"/>
    <mergeCell ref="H106:I106"/>
    <mergeCell ref="J106:K106"/>
    <mergeCell ref="L106:M106"/>
    <mergeCell ref="N106:O106"/>
    <mergeCell ref="P106:Q106"/>
    <mergeCell ref="R106:S106"/>
    <mergeCell ref="T106:U106"/>
    <mergeCell ref="H82:I82"/>
    <mergeCell ref="J82:K82"/>
    <mergeCell ref="B59:C59"/>
    <mergeCell ref="D59:E59"/>
    <mergeCell ref="F59:G59"/>
    <mergeCell ref="H59:I59"/>
    <mergeCell ref="J59:K59"/>
    <mergeCell ref="F82:G82"/>
    <mergeCell ref="P82:Q82"/>
    <mergeCell ref="V59:W59"/>
    <mergeCell ref="V82:W82"/>
    <mergeCell ref="V106:W106"/>
    <mergeCell ref="L59:M59"/>
    <mergeCell ref="N59:O59"/>
    <mergeCell ref="P59:Q59"/>
    <mergeCell ref="R59:S59"/>
    <mergeCell ref="T59:U59"/>
    <mergeCell ref="L82:M82"/>
    <mergeCell ref="N82:O82"/>
    <mergeCell ref="Z59:AA59"/>
    <mergeCell ref="Z82:AA82"/>
    <mergeCell ref="Z106:AA106"/>
    <mergeCell ref="X59:Y59"/>
    <mergeCell ref="X82:Y82"/>
    <mergeCell ref="X106:Y106"/>
  </mergeCells>
  <conditionalFormatting sqref="A7">
    <cfRule type="cellIs" dxfId="9" priority="1" stopIfTrue="1" operator="equal">
      <formula>0</formula>
    </cfRule>
    <cfRule type="cellIs" dxfId="8" priority="2" stopIfTrue="1" operator="equal">
      <formula>"na"</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0"/>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RowHeight="12.75"/>
  <cols>
    <col min="1" max="1" width="42" style="543" customWidth="1"/>
    <col min="2" max="20" width="20.7109375" style="543" customWidth="1"/>
    <col min="21" max="22" width="25.85546875" style="543" customWidth="1"/>
    <col min="23" max="23" width="36.140625" style="543" bestFit="1" customWidth="1"/>
    <col min="24" max="25" width="25.85546875" style="543" customWidth="1"/>
    <col min="26" max="27" width="24.42578125" style="543" customWidth="1"/>
    <col min="28" max="16384" width="9.140625" style="543"/>
  </cols>
  <sheetData>
    <row r="1" spans="1:19" ht="15">
      <c r="A1" s="810"/>
      <c r="B1" s="801"/>
      <c r="C1" s="793"/>
      <c r="D1" s="793"/>
      <c r="E1" s="801"/>
      <c r="F1" s="801"/>
      <c r="G1" s="801"/>
      <c r="H1" s="801"/>
      <c r="I1" s="801"/>
      <c r="J1" s="801"/>
      <c r="K1" s="801"/>
      <c r="L1" s="801"/>
      <c r="M1" s="801"/>
      <c r="N1" s="801"/>
      <c r="O1" s="801"/>
      <c r="P1" s="801"/>
      <c r="Q1" s="801"/>
      <c r="R1" s="801"/>
      <c r="S1" s="801"/>
    </row>
    <row r="2" spans="1:19" ht="15">
      <c r="A2" s="810"/>
      <c r="B2" s="801"/>
      <c r="C2" s="801"/>
      <c r="D2" s="801"/>
      <c r="E2" s="801"/>
      <c r="F2" s="801"/>
      <c r="G2" s="801"/>
      <c r="H2" s="801"/>
      <c r="I2" s="801"/>
      <c r="J2" s="801"/>
      <c r="K2" s="801"/>
      <c r="L2" s="801"/>
      <c r="M2" s="801"/>
      <c r="N2" s="801"/>
      <c r="O2" s="801"/>
      <c r="P2" s="801"/>
      <c r="Q2" s="801"/>
      <c r="R2" s="801"/>
      <c r="S2" s="801"/>
    </row>
    <row r="3" spans="1:19" ht="15">
      <c r="A3" s="810"/>
      <c r="B3" s="801"/>
      <c r="C3" s="801"/>
      <c r="D3" s="801"/>
      <c r="E3" s="801"/>
      <c r="F3" s="801"/>
      <c r="G3" s="801"/>
      <c r="H3" s="801"/>
      <c r="I3" s="801"/>
      <c r="J3" s="801"/>
      <c r="K3" s="801"/>
      <c r="L3" s="801"/>
      <c r="M3" s="801"/>
      <c r="N3" s="801"/>
      <c r="O3" s="801"/>
      <c r="P3" s="801"/>
      <c r="Q3" s="801"/>
      <c r="R3" s="801"/>
      <c r="S3" s="801"/>
    </row>
    <row r="4" spans="1:19" ht="15">
      <c r="A4" s="810"/>
      <c r="B4" s="801"/>
      <c r="C4" s="801"/>
      <c r="D4" s="801"/>
      <c r="E4" s="801"/>
      <c r="F4" s="801"/>
      <c r="G4" s="801"/>
      <c r="H4" s="801"/>
      <c r="I4" s="801"/>
      <c r="J4" s="801"/>
      <c r="K4" s="801"/>
      <c r="L4" s="801"/>
      <c r="M4" s="801"/>
      <c r="N4" s="801"/>
      <c r="O4" s="801"/>
      <c r="P4" s="801"/>
      <c r="Q4" s="801"/>
      <c r="R4" s="801"/>
      <c r="S4" s="801"/>
    </row>
    <row r="5" spans="1:19" ht="15">
      <c r="A5" s="810"/>
      <c r="B5" s="801"/>
      <c r="C5" s="801"/>
      <c r="D5" s="801"/>
      <c r="E5" s="801"/>
      <c r="F5" s="801"/>
      <c r="G5" s="801"/>
      <c r="H5" s="801"/>
      <c r="I5" s="801"/>
      <c r="J5" s="801"/>
      <c r="K5" s="801"/>
      <c r="L5" s="801"/>
      <c r="M5" s="801"/>
      <c r="N5" s="801"/>
      <c r="O5" s="801"/>
      <c r="P5" s="801"/>
      <c r="Q5" s="801"/>
      <c r="R5" s="801"/>
      <c r="S5" s="801"/>
    </row>
    <row r="6" spans="1:19" ht="15">
      <c r="A6" s="810"/>
      <c r="B6" s="801"/>
      <c r="C6" s="801"/>
      <c r="D6" s="801"/>
      <c r="E6" s="801"/>
      <c r="F6" s="801"/>
      <c r="G6" s="801"/>
      <c r="H6" s="801"/>
      <c r="I6" s="801"/>
      <c r="J6" s="801"/>
      <c r="K6" s="801"/>
      <c r="L6" s="801"/>
      <c r="M6" s="801"/>
      <c r="N6" s="801"/>
      <c r="O6" s="801"/>
      <c r="P6" s="801"/>
      <c r="Q6" s="801"/>
      <c r="R6" s="801"/>
      <c r="S6" s="801"/>
    </row>
    <row r="7" spans="1:19" ht="36">
      <c r="A7" s="13" t="s">
        <v>41</v>
      </c>
      <c r="B7" s="793"/>
      <c r="C7" s="793"/>
      <c r="D7" s="793"/>
      <c r="E7" s="793"/>
      <c r="F7" s="793"/>
      <c r="G7" s="793"/>
      <c r="H7" s="801"/>
      <c r="I7" s="801"/>
      <c r="J7" s="801"/>
      <c r="K7" s="801"/>
      <c r="L7" s="801"/>
      <c r="M7" s="801"/>
      <c r="N7" s="801"/>
      <c r="O7" s="801"/>
      <c r="P7" s="801"/>
      <c r="Q7" s="801"/>
      <c r="R7" s="801"/>
      <c r="S7" s="801"/>
    </row>
    <row r="8" spans="1:19" ht="15">
      <c r="A8" s="810"/>
      <c r="B8" s="801"/>
      <c r="C8" s="801"/>
      <c r="D8" s="801"/>
      <c r="E8" s="801"/>
      <c r="F8" s="801"/>
      <c r="G8" s="801"/>
      <c r="H8" s="801"/>
      <c r="I8" s="801"/>
      <c r="J8" s="801"/>
      <c r="K8" s="801"/>
      <c r="L8" s="801"/>
      <c r="M8" s="801"/>
      <c r="N8" s="801"/>
      <c r="O8" s="801"/>
      <c r="P8" s="801"/>
      <c r="Q8" s="801"/>
      <c r="R8" s="801"/>
      <c r="S8" s="801"/>
    </row>
    <row r="9" spans="1:19" ht="31.5">
      <c r="A9" s="3" t="s">
        <v>2289</v>
      </c>
      <c r="B9" s="4">
        <v>2009</v>
      </c>
      <c r="C9" s="4">
        <v>2010</v>
      </c>
      <c r="D9" s="4">
        <v>2011</v>
      </c>
      <c r="E9" s="4" t="s">
        <v>1185</v>
      </c>
      <c r="F9" s="4">
        <v>2012</v>
      </c>
      <c r="G9" s="4" t="s">
        <v>2325</v>
      </c>
      <c r="H9" s="4" t="s">
        <v>2913</v>
      </c>
      <c r="I9" s="4" t="s">
        <v>3553</v>
      </c>
      <c r="J9" s="4" t="s">
        <v>4165</v>
      </c>
      <c r="K9" s="4" t="s">
        <v>4674</v>
      </c>
      <c r="L9" s="4" t="s">
        <v>4675</v>
      </c>
      <c r="M9" s="4" t="s">
        <v>5846</v>
      </c>
      <c r="N9" s="4" t="s">
        <v>6494</v>
      </c>
      <c r="O9" s="5" t="s">
        <v>6914</v>
      </c>
      <c r="P9" s="801"/>
      <c r="Q9" s="801"/>
      <c r="R9" s="801"/>
      <c r="S9" s="801"/>
    </row>
    <row r="10" spans="1:19" ht="15">
      <c r="A10" s="6" t="s">
        <v>2285</v>
      </c>
      <c r="B10" s="838">
        <v>26400000</v>
      </c>
      <c r="C10" s="838">
        <v>29700000</v>
      </c>
      <c r="D10" s="838">
        <v>38883000</v>
      </c>
      <c r="E10" s="838">
        <v>16362273.787054515</v>
      </c>
      <c r="F10" s="838">
        <v>29783840.272812277</v>
      </c>
      <c r="G10" s="838">
        <v>18616352.201257862</v>
      </c>
      <c r="H10" s="921">
        <v>26320566.345979311</v>
      </c>
      <c r="I10" s="134">
        <v>0</v>
      </c>
      <c r="J10" s="795">
        <v>281932.80939632101</v>
      </c>
      <c r="K10" s="795">
        <v>13677</v>
      </c>
      <c r="L10" s="922">
        <f>([59]Questionnaire!C33)</f>
        <v>24855250</v>
      </c>
      <c r="M10" s="922">
        <v>15190400</v>
      </c>
      <c r="N10" s="922">
        <v>21978000</v>
      </c>
      <c r="O10" s="922">
        <v>12420000</v>
      </c>
      <c r="P10" s="801"/>
      <c r="Q10" s="801"/>
      <c r="R10" s="801"/>
      <c r="S10" s="801"/>
    </row>
    <row r="11" spans="1:19" ht="15">
      <c r="A11" s="6" t="s">
        <v>2304</v>
      </c>
      <c r="B11" s="923">
        <v>49874879.999999993</v>
      </c>
      <c r="C11" s="923">
        <v>56109239.999999993</v>
      </c>
      <c r="D11" s="923">
        <v>73457763.599999994</v>
      </c>
      <c r="E11" s="923">
        <v>29475000</v>
      </c>
      <c r="F11" s="923">
        <v>54150000</v>
      </c>
      <c r="G11" s="923">
        <v>37000000</v>
      </c>
      <c r="H11" s="923">
        <v>58000000</v>
      </c>
      <c r="I11" s="134">
        <v>0</v>
      </c>
      <c r="J11" s="924">
        <v>65290</v>
      </c>
      <c r="K11" s="838">
        <v>41100</v>
      </c>
      <c r="L11" s="925">
        <f>([59]Questionnaire!B33)</f>
        <v>71015000</v>
      </c>
      <c r="M11" s="925">
        <v>47470000</v>
      </c>
      <c r="N11" s="925">
        <v>81400000</v>
      </c>
      <c r="O11" s="925">
        <v>46000000</v>
      </c>
      <c r="P11" s="801"/>
      <c r="Q11" s="801"/>
      <c r="R11" s="801"/>
      <c r="S11" s="801"/>
    </row>
    <row r="12" spans="1:19" ht="15">
      <c r="A12" s="6"/>
      <c r="B12" s="801"/>
      <c r="C12" s="801"/>
      <c r="D12" s="801"/>
      <c r="E12" s="801"/>
      <c r="F12" s="801"/>
      <c r="G12" s="801"/>
      <c r="H12" s="801"/>
      <c r="I12" s="801"/>
      <c r="J12" s="801"/>
      <c r="K12" s="801"/>
      <c r="L12" s="801"/>
      <c r="M12" s="801"/>
      <c r="N12" s="801"/>
      <c r="O12" s="801"/>
      <c r="P12" s="801"/>
      <c r="Q12" s="801"/>
      <c r="R12" s="801"/>
      <c r="S12" s="801"/>
    </row>
    <row r="13" spans="1:19" ht="15.75">
      <c r="A13" s="3" t="s">
        <v>53</v>
      </c>
      <c r="B13" s="4">
        <v>2009</v>
      </c>
      <c r="C13" s="4">
        <v>2010</v>
      </c>
      <c r="D13" s="4">
        <v>2011</v>
      </c>
      <c r="E13" s="4" t="s">
        <v>1185</v>
      </c>
      <c r="F13" s="4">
        <v>2012</v>
      </c>
      <c r="G13" s="4" t="s">
        <v>2325</v>
      </c>
      <c r="H13" s="4" t="s">
        <v>2913</v>
      </c>
      <c r="I13" s="4" t="s">
        <v>3553</v>
      </c>
      <c r="J13" s="4" t="s">
        <v>4165</v>
      </c>
      <c r="K13" s="4" t="s">
        <v>4674</v>
      </c>
      <c r="L13" s="4" t="s">
        <v>4675</v>
      </c>
      <c r="M13" s="4" t="s">
        <v>5846</v>
      </c>
      <c r="N13" s="4" t="s">
        <v>6494</v>
      </c>
      <c r="O13" s="5" t="s">
        <v>6914</v>
      </c>
      <c r="P13" s="801"/>
      <c r="Q13" s="801"/>
      <c r="R13" s="801"/>
      <c r="S13" s="801"/>
    </row>
    <row r="14" spans="1:19" ht="15">
      <c r="A14" s="18" t="s">
        <v>54</v>
      </c>
      <c r="B14" s="802">
        <v>40</v>
      </c>
      <c r="C14" s="802">
        <v>145</v>
      </c>
      <c r="D14" s="802">
        <v>262</v>
      </c>
      <c r="E14" s="802">
        <v>321</v>
      </c>
      <c r="F14" s="802">
        <v>340</v>
      </c>
      <c r="G14" s="802">
        <v>630</v>
      </c>
      <c r="H14" s="802">
        <v>1180</v>
      </c>
      <c r="I14" s="134">
        <v>0</v>
      </c>
      <c r="J14" s="805" t="s">
        <v>1186</v>
      </c>
      <c r="K14" s="926">
        <v>1361</v>
      </c>
      <c r="L14" s="927">
        <v>0</v>
      </c>
      <c r="M14" s="927"/>
      <c r="N14" s="927">
        <v>0</v>
      </c>
      <c r="O14" s="927">
        <v>0</v>
      </c>
      <c r="P14" s="801"/>
      <c r="Q14" s="801"/>
      <c r="R14" s="801"/>
      <c r="S14" s="801"/>
    </row>
    <row r="15" spans="1:19" ht="15">
      <c r="A15" s="18" t="s">
        <v>90</v>
      </c>
      <c r="B15" s="802">
        <v>40</v>
      </c>
      <c r="C15" s="802">
        <v>145</v>
      </c>
      <c r="D15" s="802">
        <v>262</v>
      </c>
      <c r="E15" s="802">
        <v>321</v>
      </c>
      <c r="F15" s="802">
        <v>340</v>
      </c>
      <c r="G15" s="802">
        <v>470</v>
      </c>
      <c r="H15" s="802">
        <v>480</v>
      </c>
      <c r="I15" s="134">
        <v>0</v>
      </c>
      <c r="J15" s="805" t="s">
        <v>1186</v>
      </c>
      <c r="K15" s="926">
        <v>469</v>
      </c>
      <c r="L15" s="927">
        <v>0</v>
      </c>
      <c r="M15" s="927"/>
      <c r="N15" s="927">
        <v>0</v>
      </c>
      <c r="O15" s="927">
        <v>0</v>
      </c>
      <c r="P15" s="801"/>
      <c r="Q15" s="801"/>
      <c r="R15" s="801"/>
      <c r="S15" s="801"/>
    </row>
    <row r="16" spans="1:19" ht="15">
      <c r="A16" s="18" t="s">
        <v>1457</v>
      </c>
      <c r="B16" s="842">
        <v>0</v>
      </c>
      <c r="C16" s="842">
        <v>0</v>
      </c>
      <c r="D16" s="842">
        <v>0</v>
      </c>
      <c r="E16" s="802">
        <v>0</v>
      </c>
      <c r="F16" s="802">
        <v>1645</v>
      </c>
      <c r="G16" s="802">
        <v>1410</v>
      </c>
      <c r="H16" s="802">
        <v>977</v>
      </c>
      <c r="I16" s="134">
        <v>0</v>
      </c>
      <c r="J16" s="805" t="s">
        <v>1186</v>
      </c>
      <c r="K16" s="926">
        <v>458</v>
      </c>
      <c r="L16" s="927">
        <v>0</v>
      </c>
      <c r="M16" s="927"/>
      <c r="N16" s="927">
        <v>0</v>
      </c>
      <c r="O16" s="927">
        <v>0</v>
      </c>
      <c r="P16" s="801"/>
      <c r="Q16" s="801"/>
      <c r="R16" s="801"/>
      <c r="S16" s="801"/>
    </row>
    <row r="17" spans="1:19" ht="15">
      <c r="A17" s="18" t="s">
        <v>91</v>
      </c>
      <c r="B17" s="802">
        <v>1810</v>
      </c>
      <c r="C17" s="802">
        <v>1874</v>
      </c>
      <c r="D17" s="802">
        <v>2093</v>
      </c>
      <c r="E17" s="802">
        <v>2093</v>
      </c>
      <c r="F17" s="802">
        <v>1985</v>
      </c>
      <c r="G17" s="802">
        <v>2040</v>
      </c>
      <c r="H17" s="802">
        <v>2157</v>
      </c>
      <c r="I17" s="134">
        <v>0</v>
      </c>
      <c r="J17" s="805" t="s">
        <v>1186</v>
      </c>
      <c r="K17" s="926">
        <v>2288</v>
      </c>
      <c r="L17" s="927">
        <v>2324</v>
      </c>
      <c r="M17" s="927">
        <v>2417</v>
      </c>
      <c r="N17" s="927">
        <v>2516</v>
      </c>
      <c r="O17" s="927">
        <v>2588</v>
      </c>
      <c r="P17" s="801"/>
      <c r="Q17" s="801"/>
      <c r="R17" s="801"/>
      <c r="S17" s="801"/>
    </row>
    <row r="18" spans="1:19" ht="15">
      <c r="A18" s="6"/>
      <c r="B18" s="801"/>
      <c r="C18" s="801"/>
      <c r="D18" s="801"/>
      <c r="E18" s="801"/>
      <c r="F18" s="801"/>
      <c r="G18" s="801"/>
      <c r="H18" s="801"/>
      <c r="I18" s="801"/>
      <c r="J18" s="801"/>
      <c r="K18" s="801"/>
      <c r="L18" s="801"/>
      <c r="M18" s="801"/>
      <c r="N18" s="801"/>
      <c r="O18" s="801"/>
      <c r="P18" s="801"/>
      <c r="Q18" s="801"/>
      <c r="R18" s="801"/>
      <c r="S18" s="801"/>
    </row>
    <row r="19" spans="1:19" ht="15">
      <c r="A19" s="6"/>
      <c r="B19" s="801"/>
      <c r="C19" s="801"/>
      <c r="D19" s="801"/>
      <c r="E19" s="801"/>
      <c r="F19" s="801"/>
      <c r="G19" s="801"/>
      <c r="H19" s="801"/>
      <c r="I19" s="801"/>
      <c r="J19" s="801"/>
      <c r="K19" s="801"/>
      <c r="L19" s="801"/>
      <c r="M19" s="801"/>
      <c r="N19" s="801"/>
      <c r="O19" s="801"/>
      <c r="P19" s="801"/>
      <c r="Q19" s="801"/>
      <c r="R19" s="801"/>
      <c r="S19" s="801"/>
    </row>
    <row r="20" spans="1:19" ht="15">
      <c r="A20" s="6"/>
      <c r="B20" s="801"/>
      <c r="C20" s="801"/>
      <c r="D20" s="801"/>
      <c r="E20" s="801"/>
      <c r="F20" s="801"/>
      <c r="G20" s="801"/>
      <c r="H20" s="801"/>
      <c r="I20" s="801"/>
      <c r="J20" s="801"/>
      <c r="K20" s="801"/>
      <c r="L20" s="801"/>
      <c r="M20" s="801"/>
      <c r="N20" s="801"/>
      <c r="O20" s="801"/>
      <c r="P20" s="801"/>
      <c r="Q20" s="801"/>
      <c r="R20" s="801"/>
      <c r="S20" s="801"/>
    </row>
    <row r="21" spans="1:19" ht="15.75">
      <c r="A21" s="3" t="s">
        <v>2290</v>
      </c>
      <c r="B21" s="4">
        <v>2009</v>
      </c>
      <c r="C21" s="4">
        <v>2010</v>
      </c>
      <c r="D21" s="4">
        <v>2011</v>
      </c>
      <c r="E21" s="4" t="s">
        <v>1185</v>
      </c>
      <c r="F21" s="4">
        <v>2012</v>
      </c>
      <c r="G21" s="4" t="s">
        <v>2325</v>
      </c>
      <c r="H21" s="4" t="s">
        <v>2913</v>
      </c>
      <c r="I21" s="4" t="s">
        <v>3553</v>
      </c>
      <c r="J21" s="4" t="s">
        <v>4165</v>
      </c>
      <c r="K21" s="4" t="s">
        <v>4674</v>
      </c>
      <c r="L21" s="4" t="s">
        <v>4675</v>
      </c>
      <c r="M21" s="4" t="s">
        <v>5846</v>
      </c>
      <c r="N21" s="4" t="s">
        <v>6494</v>
      </c>
      <c r="O21" s="5" t="s">
        <v>6914</v>
      </c>
      <c r="P21" s="801"/>
      <c r="Q21" s="801"/>
      <c r="R21" s="801"/>
      <c r="S21" s="801"/>
    </row>
    <row r="22" spans="1:19" ht="15">
      <c r="A22" s="6" t="s">
        <v>2285</v>
      </c>
      <c r="B22" s="838">
        <v>208360622</v>
      </c>
      <c r="C22" s="838">
        <v>252448966</v>
      </c>
      <c r="D22" s="838">
        <v>238258201.41959998</v>
      </c>
      <c r="E22" s="838">
        <v>123171862.4403242</v>
      </c>
      <c r="F22" s="838">
        <v>232046310.98399428</v>
      </c>
      <c r="G22" s="838" t="s">
        <v>2908</v>
      </c>
      <c r="H22" s="921">
        <v>228862307.13378111</v>
      </c>
      <c r="I22" s="805" t="s">
        <v>2908</v>
      </c>
      <c r="J22" s="805" t="s">
        <v>1186</v>
      </c>
      <c r="K22" s="805" t="s">
        <v>2908</v>
      </c>
      <c r="L22" s="921">
        <v>228517353.04999998</v>
      </c>
      <c r="M22" s="805" t="s">
        <v>2908</v>
      </c>
      <c r="N22" s="921">
        <v>186758034.48000002</v>
      </c>
      <c r="O22" s="805" t="s">
        <v>2908</v>
      </c>
      <c r="P22" s="801"/>
      <c r="Q22" s="801"/>
      <c r="R22" s="801"/>
      <c r="S22" s="801"/>
    </row>
    <row r="23" spans="1:19" ht="15">
      <c r="A23" s="6" t="s">
        <v>2304</v>
      </c>
      <c r="B23" s="923">
        <v>393634887.08239996</v>
      </c>
      <c r="C23" s="923">
        <v>476926586.56719995</v>
      </c>
      <c r="D23" s="923">
        <v>450117394.12190831</v>
      </c>
      <c r="E23" s="923">
        <v>221881793</v>
      </c>
      <c r="F23" s="923">
        <v>421883398</v>
      </c>
      <c r="G23" s="923" t="s">
        <v>2908</v>
      </c>
      <c r="H23" s="923">
        <v>504320980</v>
      </c>
      <c r="I23" s="805" t="s">
        <v>2908</v>
      </c>
      <c r="J23" s="805" t="s">
        <v>1186</v>
      </c>
      <c r="K23" s="805" t="s">
        <v>2908</v>
      </c>
      <c r="L23" s="924">
        <v>652906723</v>
      </c>
      <c r="M23" s="805" t="s">
        <v>2908</v>
      </c>
      <c r="N23" s="924">
        <v>691696424</v>
      </c>
      <c r="O23" s="805" t="s">
        <v>2908</v>
      </c>
      <c r="P23" s="801"/>
      <c r="Q23" s="801"/>
      <c r="R23" s="801"/>
      <c r="S23" s="801"/>
    </row>
    <row r="24" spans="1:19" ht="15">
      <c r="A24" s="6"/>
      <c r="B24" s="801"/>
      <c r="C24" s="801"/>
      <c r="D24" s="801"/>
      <c r="E24" s="801"/>
      <c r="F24" s="801"/>
      <c r="G24" s="801"/>
      <c r="H24" s="801"/>
      <c r="I24" s="801"/>
      <c r="J24" s="801"/>
      <c r="K24" s="801"/>
      <c r="L24" s="801"/>
      <c r="M24" s="801"/>
      <c r="N24" s="801"/>
      <c r="O24" s="801"/>
      <c r="P24" s="801"/>
      <c r="Q24" s="801"/>
      <c r="R24" s="801"/>
      <c r="S24" s="801"/>
    </row>
    <row r="25" spans="1:19" ht="15.75">
      <c r="A25" s="3" t="s">
        <v>59</v>
      </c>
      <c r="B25" s="4">
        <v>2009</v>
      </c>
      <c r="C25" s="4">
        <v>2010</v>
      </c>
      <c r="D25" s="4">
        <v>2011</v>
      </c>
      <c r="E25" s="4" t="s">
        <v>1185</v>
      </c>
      <c r="F25" s="4">
        <v>2012</v>
      </c>
      <c r="G25" s="4" t="s">
        <v>2325</v>
      </c>
      <c r="H25" s="4" t="s">
        <v>2913</v>
      </c>
      <c r="I25" s="4" t="s">
        <v>3553</v>
      </c>
      <c r="J25" s="4" t="s">
        <v>4165</v>
      </c>
      <c r="K25" s="4" t="s">
        <v>4674</v>
      </c>
      <c r="L25" s="4" t="s">
        <v>4675</v>
      </c>
      <c r="M25" s="4" t="s">
        <v>5846</v>
      </c>
      <c r="N25" s="4" t="s">
        <v>6494</v>
      </c>
      <c r="O25" s="5" t="s">
        <v>6914</v>
      </c>
      <c r="P25" s="801"/>
      <c r="Q25" s="801"/>
      <c r="R25" s="801"/>
      <c r="S25" s="801"/>
    </row>
    <row r="26" spans="1:19" ht="15">
      <c r="A26" s="6"/>
      <c r="B26" s="802">
        <v>36899954</v>
      </c>
      <c r="C26" s="802">
        <v>41534000</v>
      </c>
      <c r="D26" s="802">
        <v>42293660</v>
      </c>
      <c r="E26" s="802">
        <v>23600000</v>
      </c>
      <c r="F26" s="802">
        <v>43935763</v>
      </c>
      <c r="G26" s="802" t="s">
        <v>2908</v>
      </c>
      <c r="H26" s="802">
        <v>50293837</v>
      </c>
      <c r="I26" s="805" t="s">
        <v>2908</v>
      </c>
      <c r="J26" s="805" t="s">
        <v>1186</v>
      </c>
      <c r="K26" s="805" t="s">
        <v>2908</v>
      </c>
      <c r="L26" s="927">
        <v>61245258</v>
      </c>
      <c r="M26" s="805" t="s">
        <v>2908</v>
      </c>
      <c r="N26" s="927">
        <v>58287316</v>
      </c>
      <c r="O26" s="927">
        <v>39697881</v>
      </c>
      <c r="P26" s="801"/>
      <c r="Q26" s="801"/>
      <c r="R26" s="801"/>
      <c r="S26" s="801"/>
    </row>
    <row r="27" spans="1:19" ht="15">
      <c r="A27" s="6"/>
      <c r="B27" s="801"/>
      <c r="C27" s="801"/>
      <c r="D27" s="801"/>
      <c r="E27" s="801"/>
      <c r="F27" s="801"/>
      <c r="G27" s="801"/>
      <c r="H27" s="801"/>
      <c r="I27" s="801"/>
      <c r="J27" s="801"/>
      <c r="K27" s="801"/>
      <c r="L27" s="801"/>
      <c r="M27" s="801"/>
      <c r="N27" s="801"/>
      <c r="O27" s="801"/>
      <c r="P27" s="801"/>
      <c r="Q27" s="801"/>
      <c r="R27" s="801"/>
      <c r="S27" s="801"/>
    </row>
    <row r="28" spans="1:19" ht="15">
      <c r="A28" s="6"/>
      <c r="B28" s="801"/>
      <c r="C28" s="801"/>
      <c r="D28" s="801"/>
      <c r="E28" s="801"/>
      <c r="F28" s="801"/>
      <c r="G28" s="801"/>
      <c r="H28" s="801"/>
      <c r="I28" s="801"/>
      <c r="J28" s="801"/>
      <c r="K28" s="801"/>
      <c r="L28" s="801"/>
      <c r="M28" s="801"/>
      <c r="N28" s="801"/>
      <c r="O28" s="801"/>
      <c r="P28" s="801"/>
      <c r="Q28" s="801"/>
      <c r="R28" s="801"/>
      <c r="S28" s="801"/>
    </row>
    <row r="29" spans="1:19" ht="15.75">
      <c r="A29" s="3" t="s">
        <v>60</v>
      </c>
      <c r="B29" s="4">
        <v>2009</v>
      </c>
      <c r="C29" s="4">
        <v>2010</v>
      </c>
      <c r="D29" s="4">
        <v>2011</v>
      </c>
      <c r="E29" s="4" t="s">
        <v>1185</v>
      </c>
      <c r="F29" s="4">
        <v>2012</v>
      </c>
      <c r="G29" s="4" t="s">
        <v>2325</v>
      </c>
      <c r="H29" s="4" t="s">
        <v>2913</v>
      </c>
      <c r="I29" s="4" t="s">
        <v>3553</v>
      </c>
      <c r="J29" s="4" t="s">
        <v>4165</v>
      </c>
      <c r="K29" s="4" t="s">
        <v>4674</v>
      </c>
      <c r="L29" s="4" t="s">
        <v>4675</v>
      </c>
      <c r="M29" s="4" t="s">
        <v>5846</v>
      </c>
      <c r="N29" s="4" t="s">
        <v>6494</v>
      </c>
      <c r="O29" s="5" t="s">
        <v>6914</v>
      </c>
      <c r="P29" s="801"/>
      <c r="Q29" s="801"/>
      <c r="R29" s="801"/>
      <c r="S29" s="801"/>
    </row>
    <row r="30" spans="1:19" ht="15.75">
      <c r="A30" s="7" t="s">
        <v>2284</v>
      </c>
      <c r="B30" s="136"/>
      <c r="C30" s="136"/>
      <c r="D30" s="136"/>
      <c r="E30" s="136"/>
      <c r="F30" s="137">
        <v>75627384</v>
      </c>
      <c r="G30" s="136">
        <v>0</v>
      </c>
      <c r="H30" s="137">
        <v>76667846</v>
      </c>
      <c r="I30" s="137">
        <v>76667846</v>
      </c>
      <c r="J30" s="137">
        <v>76667846</v>
      </c>
      <c r="K30" s="137">
        <v>0</v>
      </c>
      <c r="L30" s="112">
        <v>77695904</v>
      </c>
      <c r="M30" s="112" t="s">
        <v>1530</v>
      </c>
      <c r="N30" s="2"/>
      <c r="O30" s="112" t="s">
        <v>1530</v>
      </c>
      <c r="P30" s="2"/>
      <c r="Q30" s="2"/>
      <c r="R30" s="2"/>
      <c r="S30" s="2"/>
    </row>
    <row r="31" spans="1:19" ht="15">
      <c r="A31" s="6" t="s">
        <v>61</v>
      </c>
      <c r="B31" s="842">
        <v>0</v>
      </c>
      <c r="C31" s="805">
        <v>0.57999999999999996</v>
      </c>
      <c r="D31" s="805">
        <v>0.55000000000000004</v>
      </c>
      <c r="E31" s="805" t="s">
        <v>1186</v>
      </c>
      <c r="F31" s="805">
        <v>0.54</v>
      </c>
      <c r="G31" s="805" t="s">
        <v>2908</v>
      </c>
      <c r="H31" s="805">
        <v>0.55000000000000004</v>
      </c>
      <c r="I31" s="805" t="s">
        <v>2908</v>
      </c>
      <c r="J31" s="805" t="s">
        <v>1186</v>
      </c>
      <c r="K31" s="805" t="s">
        <v>2908</v>
      </c>
      <c r="L31" s="805">
        <v>0.55000000000000004</v>
      </c>
      <c r="M31" s="805" t="s">
        <v>2908</v>
      </c>
      <c r="N31" s="801"/>
      <c r="O31" s="805" t="s">
        <v>2908</v>
      </c>
      <c r="P31" s="801"/>
      <c r="Q31" s="801"/>
      <c r="R31" s="801"/>
      <c r="S31" s="801"/>
    </row>
    <row r="32" spans="1:19" ht="15">
      <c r="A32" s="6" t="s">
        <v>62</v>
      </c>
      <c r="B32" s="842">
        <v>0</v>
      </c>
      <c r="C32" s="805">
        <v>0.42</v>
      </c>
      <c r="D32" s="805">
        <v>0.45</v>
      </c>
      <c r="E32" s="805" t="s">
        <v>1186</v>
      </c>
      <c r="F32" s="805">
        <v>0.46</v>
      </c>
      <c r="G32" s="805" t="s">
        <v>2908</v>
      </c>
      <c r="H32" s="805">
        <v>0.45</v>
      </c>
      <c r="I32" s="805" t="s">
        <v>2908</v>
      </c>
      <c r="J32" s="805" t="s">
        <v>1186</v>
      </c>
      <c r="K32" s="805" t="s">
        <v>2908</v>
      </c>
      <c r="L32" s="805">
        <v>0.45</v>
      </c>
      <c r="M32" s="805" t="s">
        <v>2908</v>
      </c>
      <c r="N32" s="801"/>
      <c r="O32" s="805" t="s">
        <v>2908</v>
      </c>
      <c r="P32" s="801"/>
      <c r="Q32" s="801"/>
      <c r="R32" s="801"/>
      <c r="S32" s="801"/>
    </row>
    <row r="33" spans="1:27" ht="15">
      <c r="A33" s="6" t="s">
        <v>92</v>
      </c>
      <c r="B33" s="842">
        <v>0</v>
      </c>
      <c r="C33" s="805">
        <v>0.04</v>
      </c>
      <c r="D33" s="805">
        <v>0.04</v>
      </c>
      <c r="E33" s="805" t="s">
        <v>1186</v>
      </c>
      <c r="F33" s="805">
        <v>7.0000000000000007E-2</v>
      </c>
      <c r="G33" s="805" t="s">
        <v>2908</v>
      </c>
      <c r="H33" s="805">
        <v>0.1</v>
      </c>
      <c r="I33" s="805" t="s">
        <v>2908</v>
      </c>
      <c r="J33" s="805" t="s">
        <v>1186</v>
      </c>
      <c r="K33" s="805" t="s">
        <v>2908</v>
      </c>
      <c r="L33" s="805">
        <v>0.1</v>
      </c>
      <c r="M33" s="805" t="s">
        <v>2908</v>
      </c>
      <c r="N33" s="801"/>
      <c r="O33" s="805" t="s">
        <v>2908</v>
      </c>
      <c r="P33" s="801"/>
      <c r="Q33" s="801"/>
      <c r="R33" s="801"/>
      <c r="S33" s="801"/>
    </row>
    <row r="34" spans="1:27" ht="15">
      <c r="A34" s="6" t="s">
        <v>93</v>
      </c>
      <c r="B34" s="842">
        <v>0</v>
      </c>
      <c r="C34" s="805">
        <v>0.04</v>
      </c>
      <c r="D34" s="805">
        <v>0.04</v>
      </c>
      <c r="E34" s="805" t="s">
        <v>1186</v>
      </c>
      <c r="F34" s="805">
        <v>0.04</v>
      </c>
      <c r="G34" s="805" t="s">
        <v>2908</v>
      </c>
      <c r="H34" s="843">
        <v>0.04</v>
      </c>
      <c r="I34" s="805" t="s">
        <v>2908</v>
      </c>
      <c r="J34" s="805" t="s">
        <v>1186</v>
      </c>
      <c r="K34" s="805" t="s">
        <v>2908</v>
      </c>
      <c r="L34" s="843">
        <v>0.04</v>
      </c>
      <c r="M34" s="805" t="s">
        <v>2908</v>
      </c>
      <c r="N34" s="801"/>
      <c r="O34" s="805" t="s">
        <v>2908</v>
      </c>
      <c r="P34" s="801"/>
      <c r="Q34" s="801"/>
      <c r="R34" s="801"/>
      <c r="S34" s="801"/>
    </row>
    <row r="35" spans="1:27" ht="15">
      <c r="A35" s="6" t="s">
        <v>63</v>
      </c>
      <c r="B35" s="842">
        <v>0</v>
      </c>
      <c r="C35" s="805">
        <v>0.41</v>
      </c>
      <c r="D35" s="805">
        <v>0.41</v>
      </c>
      <c r="E35" s="805" t="s">
        <v>1186</v>
      </c>
      <c r="F35" s="805">
        <v>0.48</v>
      </c>
      <c r="G35" s="805" t="s">
        <v>2908</v>
      </c>
      <c r="H35" s="843">
        <v>0.49</v>
      </c>
      <c r="I35" s="805" t="s">
        <v>2908</v>
      </c>
      <c r="J35" s="805" t="s">
        <v>1186</v>
      </c>
      <c r="K35" s="805" t="s">
        <v>2908</v>
      </c>
      <c r="L35" s="843">
        <v>0.49</v>
      </c>
      <c r="M35" s="805" t="s">
        <v>2908</v>
      </c>
      <c r="N35" s="801"/>
      <c r="O35" s="805" t="s">
        <v>2908</v>
      </c>
      <c r="P35" s="801"/>
      <c r="Q35" s="801"/>
      <c r="R35" s="801"/>
      <c r="S35" s="801"/>
    </row>
    <row r="36" spans="1:27" ht="15">
      <c r="A36" s="6" t="s">
        <v>64</v>
      </c>
      <c r="B36" s="842">
        <v>0</v>
      </c>
      <c r="C36" s="805">
        <v>0.4</v>
      </c>
      <c r="D36" s="805">
        <v>0.4</v>
      </c>
      <c r="E36" s="805" t="s">
        <v>1186</v>
      </c>
      <c r="F36" s="805">
        <v>0.34</v>
      </c>
      <c r="G36" s="805" t="s">
        <v>2908</v>
      </c>
      <c r="H36" s="843">
        <v>0.32</v>
      </c>
      <c r="I36" s="805" t="s">
        <v>2908</v>
      </c>
      <c r="J36" s="805" t="s">
        <v>1186</v>
      </c>
      <c r="K36" s="805" t="s">
        <v>2908</v>
      </c>
      <c r="L36" s="843">
        <v>0.32</v>
      </c>
      <c r="M36" s="805" t="s">
        <v>2908</v>
      </c>
      <c r="N36" s="801"/>
      <c r="O36" s="805" t="s">
        <v>2908</v>
      </c>
      <c r="P36" s="801"/>
      <c r="Q36" s="801"/>
      <c r="R36" s="801"/>
      <c r="S36" s="801"/>
    </row>
    <row r="37" spans="1:27" ht="15">
      <c r="A37" s="6" t="s">
        <v>703</v>
      </c>
      <c r="B37" s="842">
        <v>0</v>
      </c>
      <c r="C37" s="805">
        <v>0.11</v>
      </c>
      <c r="D37" s="805">
        <v>0.11</v>
      </c>
      <c r="E37" s="805" t="s">
        <v>1186</v>
      </c>
      <c r="F37" s="805">
        <v>7.0000000000000007E-2</v>
      </c>
      <c r="G37" s="805" t="s">
        <v>2908</v>
      </c>
      <c r="H37" s="843">
        <v>0.05</v>
      </c>
      <c r="I37" s="805" t="s">
        <v>2908</v>
      </c>
      <c r="J37" s="805" t="s">
        <v>1186</v>
      </c>
      <c r="K37" s="805" t="s">
        <v>2908</v>
      </c>
      <c r="L37" s="843">
        <v>0.05</v>
      </c>
      <c r="M37" s="805" t="s">
        <v>2908</v>
      </c>
      <c r="N37" s="801"/>
      <c r="O37" s="805" t="s">
        <v>2908</v>
      </c>
      <c r="P37" s="801"/>
      <c r="Q37" s="801"/>
      <c r="R37" s="801"/>
      <c r="S37" s="801"/>
    </row>
    <row r="38" spans="1:27" ht="15">
      <c r="A38" s="6"/>
      <c r="B38" s="801"/>
      <c r="C38" s="801"/>
      <c r="D38" s="801"/>
      <c r="E38" s="801"/>
      <c r="F38" s="801"/>
      <c r="G38" s="801"/>
      <c r="H38" s="801"/>
      <c r="I38" s="801"/>
      <c r="J38" s="801"/>
      <c r="K38" s="801"/>
      <c r="L38" s="801"/>
      <c r="M38" s="801"/>
      <c r="N38" s="801"/>
      <c r="O38" s="801"/>
      <c r="P38" s="801"/>
      <c r="Q38" s="801"/>
      <c r="R38" s="801"/>
      <c r="S38" s="801"/>
    </row>
    <row r="39" spans="1:27" ht="31.5">
      <c r="A39" s="3" t="s">
        <v>67</v>
      </c>
      <c r="B39" s="4">
        <v>2009</v>
      </c>
      <c r="C39" s="4">
        <v>2010</v>
      </c>
      <c r="D39" s="4">
        <v>2011</v>
      </c>
      <c r="E39" s="4" t="s">
        <v>1185</v>
      </c>
      <c r="F39" s="4">
        <v>2012</v>
      </c>
      <c r="G39" s="4" t="s">
        <v>2325</v>
      </c>
      <c r="H39" s="4" t="s">
        <v>2913</v>
      </c>
      <c r="I39" s="4" t="s">
        <v>3553</v>
      </c>
      <c r="J39" s="4" t="s">
        <v>4165</v>
      </c>
      <c r="K39" s="4" t="s">
        <v>4674</v>
      </c>
      <c r="L39" s="4" t="s">
        <v>4675</v>
      </c>
      <c r="M39" s="4" t="s">
        <v>5846</v>
      </c>
      <c r="N39" s="4" t="s">
        <v>6494</v>
      </c>
      <c r="O39" s="5" t="s">
        <v>6914</v>
      </c>
      <c r="P39" s="801"/>
      <c r="Q39" s="801"/>
      <c r="R39" s="801"/>
      <c r="S39" s="801"/>
    </row>
    <row r="40" spans="1:27" ht="30">
      <c r="A40" s="6"/>
      <c r="B40" s="842">
        <v>0</v>
      </c>
      <c r="C40" s="844" t="s">
        <v>121</v>
      </c>
      <c r="D40" s="844" t="s">
        <v>121</v>
      </c>
      <c r="E40" s="844" t="s">
        <v>121</v>
      </c>
      <c r="F40" s="844" t="s">
        <v>121</v>
      </c>
      <c r="G40" s="801" t="s">
        <v>2908</v>
      </c>
      <c r="H40" s="844" t="s">
        <v>121</v>
      </c>
      <c r="I40" s="805" t="s">
        <v>2908</v>
      </c>
      <c r="J40" s="805" t="s">
        <v>1186</v>
      </c>
      <c r="K40" s="805" t="s">
        <v>2908</v>
      </c>
      <c r="L40" s="801" t="s">
        <v>121</v>
      </c>
      <c r="M40" s="805" t="s">
        <v>2908</v>
      </c>
      <c r="N40" s="801" t="s">
        <v>121</v>
      </c>
      <c r="O40" s="805" t="s">
        <v>2908</v>
      </c>
      <c r="P40" s="801"/>
      <c r="Q40" s="801"/>
      <c r="R40" s="801"/>
      <c r="S40" s="801"/>
    </row>
    <row r="41" spans="1:27" ht="15">
      <c r="A41" s="6"/>
      <c r="B41" s="801"/>
      <c r="C41" s="801"/>
      <c r="D41" s="801"/>
      <c r="E41" s="801"/>
      <c r="F41" s="801"/>
      <c r="G41" s="801"/>
      <c r="H41" s="801"/>
      <c r="I41" s="801"/>
      <c r="J41" s="801"/>
      <c r="K41" s="801"/>
      <c r="L41" s="801"/>
      <c r="M41" s="801"/>
      <c r="N41" s="801"/>
      <c r="O41" s="801"/>
      <c r="P41" s="801"/>
      <c r="Q41" s="801"/>
      <c r="R41" s="801"/>
      <c r="S41" s="801"/>
    </row>
    <row r="42" spans="1:27" ht="15">
      <c r="A42" s="6"/>
      <c r="B42" s="801"/>
      <c r="C42" s="801"/>
      <c r="D42" s="801"/>
      <c r="E42" s="801"/>
      <c r="F42" s="801"/>
      <c r="G42" s="801"/>
      <c r="H42" s="801"/>
      <c r="I42" s="801"/>
      <c r="J42" s="801"/>
      <c r="K42" s="801"/>
      <c r="L42" s="801"/>
      <c r="M42" s="801"/>
      <c r="N42" s="801"/>
      <c r="O42" s="801"/>
      <c r="P42" s="801"/>
      <c r="Q42" s="801"/>
      <c r="R42" s="801"/>
      <c r="S42" s="801"/>
    </row>
    <row r="43" spans="1:27" ht="15.75">
      <c r="A43" s="3" t="s">
        <v>94</v>
      </c>
      <c r="B43" s="4">
        <v>2009</v>
      </c>
      <c r="C43" s="4">
        <v>2010</v>
      </c>
      <c r="D43" s="4">
        <v>2011</v>
      </c>
      <c r="E43" s="4" t="s">
        <v>1185</v>
      </c>
      <c r="F43" s="4">
        <v>2012</v>
      </c>
      <c r="G43" s="4" t="s">
        <v>2325</v>
      </c>
      <c r="H43" s="4" t="s">
        <v>2913</v>
      </c>
      <c r="I43" s="4" t="s">
        <v>3553</v>
      </c>
      <c r="J43" s="4" t="s">
        <v>4165</v>
      </c>
      <c r="K43" s="4" t="s">
        <v>4674</v>
      </c>
      <c r="L43" s="4" t="s">
        <v>4675</v>
      </c>
      <c r="M43" s="4" t="s">
        <v>5846</v>
      </c>
      <c r="N43" s="4" t="s">
        <v>6494</v>
      </c>
      <c r="O43" s="5" t="s">
        <v>6494</v>
      </c>
      <c r="P43" s="801"/>
      <c r="Q43" s="801"/>
      <c r="R43" s="801"/>
      <c r="S43" s="801"/>
    </row>
    <row r="44" spans="1:27" ht="30">
      <c r="A44" s="6" t="s">
        <v>66</v>
      </c>
      <c r="B44" s="842">
        <v>0</v>
      </c>
      <c r="C44" s="805">
        <v>1.26E-2</v>
      </c>
      <c r="D44" s="805">
        <v>1.3000000000000001E-2</v>
      </c>
      <c r="E44" s="805" t="s">
        <v>1186</v>
      </c>
      <c r="F44" s="805">
        <v>1.1599999999999999E-2</v>
      </c>
      <c r="G44" s="805" t="s">
        <v>2908</v>
      </c>
      <c r="H44" s="843">
        <v>1.2E-2</v>
      </c>
      <c r="I44" s="805" t="s">
        <v>2908</v>
      </c>
      <c r="J44" s="805" t="s">
        <v>1186</v>
      </c>
      <c r="K44" s="805" t="s">
        <v>2908</v>
      </c>
      <c r="L44" s="928">
        <v>1.0999999999999999E-2</v>
      </c>
      <c r="M44" s="805" t="s">
        <v>2908</v>
      </c>
      <c r="N44" s="928">
        <v>1.0999999999999999E-2</v>
      </c>
      <c r="O44" s="928">
        <v>1.1299999999999999E-2</v>
      </c>
      <c r="P44" s="801"/>
      <c r="Q44" s="801"/>
      <c r="R44" s="801"/>
      <c r="S44" s="801"/>
    </row>
    <row r="45" spans="1:27" ht="15">
      <c r="A45" s="810"/>
      <c r="B45" s="793"/>
      <c r="C45" s="793"/>
      <c r="D45" s="793"/>
      <c r="E45" s="793"/>
      <c r="F45" s="793"/>
      <c r="G45" s="793"/>
      <c r="H45" s="793"/>
      <c r="I45" s="793"/>
      <c r="J45" s="793"/>
      <c r="K45" s="793"/>
      <c r="L45" s="801"/>
      <c r="M45" s="801"/>
      <c r="N45" s="801"/>
      <c r="O45" s="801"/>
      <c r="P45" s="801"/>
      <c r="Q45" s="801"/>
      <c r="R45" s="801"/>
      <c r="S45" s="801"/>
    </row>
    <row r="46" spans="1:27" ht="15">
      <c r="A46" s="810"/>
      <c r="B46" s="801"/>
      <c r="C46" s="801"/>
      <c r="D46" s="801"/>
      <c r="E46" s="801"/>
      <c r="F46" s="801"/>
      <c r="G46" s="801"/>
      <c r="H46" s="801"/>
      <c r="I46" s="801"/>
      <c r="J46" s="801"/>
      <c r="K46" s="801"/>
      <c r="L46" s="801"/>
      <c r="M46" s="801"/>
      <c r="N46" s="801"/>
      <c r="O46" s="801"/>
      <c r="P46" s="801"/>
      <c r="Q46" s="801"/>
      <c r="R46" s="801"/>
      <c r="S46" s="801"/>
    </row>
    <row r="47" spans="1:27" ht="25.5">
      <c r="A47" s="270" t="s">
        <v>2865</v>
      </c>
      <c r="B47" s="792"/>
      <c r="C47" s="792"/>
      <c r="D47" s="792"/>
      <c r="E47" s="792"/>
      <c r="F47" s="801"/>
      <c r="G47" s="801"/>
      <c r="H47" s="801"/>
      <c r="I47" s="801"/>
      <c r="J47" s="801"/>
      <c r="K47" s="801"/>
      <c r="L47" s="801"/>
      <c r="M47" s="801"/>
      <c r="N47" s="801"/>
      <c r="O47" s="801"/>
      <c r="P47" s="801"/>
      <c r="Q47" s="801"/>
      <c r="R47" s="801"/>
      <c r="S47" s="801"/>
    </row>
    <row r="48" spans="1:27" ht="31.5">
      <c r="A48" s="3" t="s">
        <v>2288</v>
      </c>
      <c r="B48" s="4">
        <v>2009</v>
      </c>
      <c r="C48" s="4">
        <v>2010</v>
      </c>
      <c r="D48" s="4">
        <v>2011</v>
      </c>
      <c r="E48" s="4" t="s">
        <v>3034</v>
      </c>
      <c r="F48" s="4" t="s">
        <v>2915</v>
      </c>
      <c r="G48" s="4" t="s">
        <v>3035</v>
      </c>
      <c r="H48" s="4" t="s">
        <v>2917</v>
      </c>
      <c r="I48" s="4" t="s">
        <v>3036</v>
      </c>
      <c r="J48" s="4" t="s">
        <v>2919</v>
      </c>
      <c r="K48" s="4" t="s">
        <v>3037</v>
      </c>
      <c r="L48" s="4" t="s">
        <v>2921</v>
      </c>
      <c r="M48" s="4" t="s">
        <v>4081</v>
      </c>
      <c r="N48" s="4" t="s">
        <v>3556</v>
      </c>
      <c r="O48" s="4" t="s">
        <v>4673</v>
      </c>
      <c r="P48" s="4" t="s">
        <v>4168</v>
      </c>
      <c r="Q48" s="4" t="s">
        <v>5244</v>
      </c>
      <c r="R48" s="4" t="s">
        <v>5169</v>
      </c>
      <c r="S48" s="929" t="s">
        <v>5245</v>
      </c>
      <c r="T48" s="930" t="s">
        <v>5171</v>
      </c>
      <c r="U48" s="929" t="s">
        <v>6061</v>
      </c>
      <c r="V48" s="930" t="s">
        <v>5848</v>
      </c>
      <c r="W48" s="3" t="s">
        <v>2288</v>
      </c>
      <c r="X48" s="931" t="s">
        <v>6551</v>
      </c>
      <c r="Y48" s="932" t="s">
        <v>6508</v>
      </c>
      <c r="Z48" s="5" t="s">
        <v>7022</v>
      </c>
      <c r="AA48" s="5" t="s">
        <v>6919</v>
      </c>
    </row>
    <row r="49" spans="1:27" ht="15.75">
      <c r="A49" s="6" t="s">
        <v>46</v>
      </c>
      <c r="B49" s="812">
        <v>0</v>
      </c>
      <c r="C49" s="812">
        <v>0</v>
      </c>
      <c r="D49" s="812">
        <v>149550</v>
      </c>
      <c r="E49" s="923">
        <v>0</v>
      </c>
      <c r="F49" s="812">
        <v>0</v>
      </c>
      <c r="G49" s="923">
        <v>0</v>
      </c>
      <c r="H49" s="812">
        <v>0</v>
      </c>
      <c r="I49" s="923">
        <v>330000</v>
      </c>
      <c r="J49" s="812">
        <v>166037.7358490566</v>
      </c>
      <c r="K49" s="923">
        <v>20000</v>
      </c>
      <c r="L49" s="812">
        <v>9076.0573606825201</v>
      </c>
      <c r="M49" s="923">
        <v>0</v>
      </c>
      <c r="N49" s="812">
        <v>0</v>
      </c>
      <c r="O49" s="923">
        <v>0</v>
      </c>
      <c r="P49" s="812">
        <v>0</v>
      </c>
      <c r="Q49" s="923">
        <v>1666517</v>
      </c>
      <c r="R49" s="812">
        <v>554600</v>
      </c>
      <c r="S49" s="923">
        <v>0</v>
      </c>
      <c r="T49" s="812">
        <v>0</v>
      </c>
      <c r="U49" s="280" t="s">
        <v>1225</v>
      </c>
      <c r="V49" s="933" t="s">
        <v>1225</v>
      </c>
      <c r="W49" s="816" t="s">
        <v>6496</v>
      </c>
      <c r="X49" s="280" t="s">
        <v>1225</v>
      </c>
      <c r="Y49" s="933" t="s">
        <v>1225</v>
      </c>
      <c r="Z49" s="280" t="s">
        <v>1225</v>
      </c>
      <c r="AA49" s="933" t="s">
        <v>1225</v>
      </c>
    </row>
    <row r="50" spans="1:27" ht="15.75">
      <c r="A50" s="6" t="s">
        <v>47</v>
      </c>
      <c r="B50" s="812">
        <v>0</v>
      </c>
      <c r="C50" s="812">
        <v>150000</v>
      </c>
      <c r="D50" s="812">
        <v>209369.99999999997</v>
      </c>
      <c r="E50" s="923">
        <v>60000</v>
      </c>
      <c r="F50" s="812">
        <v>33307.427556345065</v>
      </c>
      <c r="G50" s="923">
        <v>240000</v>
      </c>
      <c r="H50" s="812">
        <v>132005.94026731202</v>
      </c>
      <c r="I50" s="923">
        <v>331650</v>
      </c>
      <c r="J50" s="812">
        <v>166867.9245283019</v>
      </c>
      <c r="K50" s="923">
        <v>25000</v>
      </c>
      <c r="L50" s="812">
        <v>11345.07170085315</v>
      </c>
      <c r="M50" s="923">
        <v>0</v>
      </c>
      <c r="N50" s="812">
        <v>0</v>
      </c>
      <c r="O50" s="923">
        <v>0</v>
      </c>
      <c r="P50" s="812">
        <v>0</v>
      </c>
      <c r="Q50" s="923">
        <v>545800</v>
      </c>
      <c r="R50" s="812">
        <v>181637</v>
      </c>
      <c r="S50" s="923">
        <v>0</v>
      </c>
      <c r="T50" s="812">
        <v>0</v>
      </c>
      <c r="U50" s="923"/>
      <c r="V50" s="812"/>
      <c r="W50" s="816" t="s">
        <v>6497</v>
      </c>
      <c r="X50" s="923"/>
      <c r="Y50" s="812"/>
      <c r="Z50" s="923"/>
      <c r="AA50" s="812"/>
    </row>
    <row r="51" spans="1:27" ht="15.75">
      <c r="A51" s="6" t="s">
        <v>48</v>
      </c>
      <c r="B51" s="812">
        <v>0</v>
      </c>
      <c r="C51" s="812">
        <v>0</v>
      </c>
      <c r="D51" s="812">
        <v>0</v>
      </c>
      <c r="E51" s="923">
        <v>0</v>
      </c>
      <c r="F51" s="812">
        <v>0</v>
      </c>
      <c r="G51" s="923">
        <v>0</v>
      </c>
      <c r="H51" s="812">
        <v>0</v>
      </c>
      <c r="I51" s="923">
        <v>0</v>
      </c>
      <c r="J51" s="812">
        <v>0</v>
      </c>
      <c r="K51" s="923">
        <v>0</v>
      </c>
      <c r="L51" s="812">
        <v>0</v>
      </c>
      <c r="M51" s="923">
        <v>0</v>
      </c>
      <c r="N51" s="812">
        <v>0</v>
      </c>
      <c r="O51" s="923">
        <v>0</v>
      </c>
      <c r="P51" s="812">
        <v>0</v>
      </c>
      <c r="Q51" s="923">
        <v>0</v>
      </c>
      <c r="R51" s="812">
        <v>0</v>
      </c>
      <c r="S51" s="923">
        <v>0</v>
      </c>
      <c r="T51" s="812">
        <v>0</v>
      </c>
      <c r="U51" s="923"/>
      <c r="V51" s="812"/>
      <c r="W51" s="816" t="s">
        <v>6498</v>
      </c>
      <c r="X51" s="923"/>
      <c r="Y51" s="812"/>
      <c r="Z51" s="923"/>
      <c r="AA51" s="812"/>
    </row>
    <row r="52" spans="1:27" ht="15.75">
      <c r="A52" s="6" t="s">
        <v>50</v>
      </c>
      <c r="B52" s="812">
        <v>0</v>
      </c>
      <c r="C52" s="812">
        <v>40000</v>
      </c>
      <c r="D52" s="812">
        <v>149550</v>
      </c>
      <c r="E52" s="923">
        <v>50000</v>
      </c>
      <c r="F52" s="812">
        <v>27756.189630287558</v>
      </c>
      <c r="G52" s="923">
        <v>180000</v>
      </c>
      <c r="H52" s="812">
        <v>99004.455200484022</v>
      </c>
      <c r="I52" s="923">
        <v>0</v>
      </c>
      <c r="J52" s="812">
        <v>0</v>
      </c>
      <c r="K52" s="923">
        <v>10000</v>
      </c>
      <c r="L52" s="812">
        <v>4538.02868034126</v>
      </c>
      <c r="M52" s="923">
        <v>0</v>
      </c>
      <c r="N52" s="812">
        <v>0</v>
      </c>
      <c r="O52" s="923">
        <v>0</v>
      </c>
      <c r="P52" s="812">
        <v>0</v>
      </c>
      <c r="Q52" s="923">
        <v>0</v>
      </c>
      <c r="R52" s="812">
        <v>0</v>
      </c>
      <c r="S52" s="923">
        <v>0</v>
      </c>
      <c r="T52" s="812">
        <v>0</v>
      </c>
      <c r="U52" s="923"/>
      <c r="V52" s="812"/>
      <c r="W52" s="816" t="s">
        <v>6499</v>
      </c>
      <c r="X52" s="923"/>
      <c r="Y52" s="812"/>
      <c r="Z52" s="923"/>
      <c r="AA52" s="812"/>
    </row>
    <row r="53" spans="1:27" ht="15.75">
      <c r="A53" s="6" t="s">
        <v>51</v>
      </c>
      <c r="B53" s="812">
        <v>0</v>
      </c>
      <c r="C53" s="812">
        <v>0</v>
      </c>
      <c r="D53" s="812">
        <v>0</v>
      </c>
      <c r="E53" s="923">
        <v>0</v>
      </c>
      <c r="F53" s="812">
        <v>0</v>
      </c>
      <c r="G53" s="923">
        <v>0</v>
      </c>
      <c r="H53" s="812">
        <v>0</v>
      </c>
      <c r="I53" s="923">
        <v>0</v>
      </c>
      <c r="J53" s="812">
        <v>0</v>
      </c>
      <c r="K53" s="923">
        <v>0</v>
      </c>
      <c r="L53" s="812">
        <v>0</v>
      </c>
      <c r="M53" s="923">
        <v>0</v>
      </c>
      <c r="N53" s="812">
        <v>0</v>
      </c>
      <c r="O53" s="923">
        <v>0</v>
      </c>
      <c r="P53" s="812">
        <v>0</v>
      </c>
      <c r="Q53" s="923">
        <v>0</v>
      </c>
      <c r="R53" s="812">
        <v>0</v>
      </c>
      <c r="S53" s="923">
        <v>0</v>
      </c>
      <c r="T53" s="812">
        <v>0</v>
      </c>
      <c r="U53" s="923"/>
      <c r="V53" s="812"/>
      <c r="W53" s="816" t="s">
        <v>6500</v>
      </c>
      <c r="X53" s="923"/>
      <c r="Y53" s="812"/>
      <c r="Z53" s="923"/>
      <c r="AA53" s="812"/>
    </row>
    <row r="54" spans="1:27" ht="15.75">
      <c r="A54" s="6" t="s">
        <v>5210</v>
      </c>
      <c r="B54" s="812"/>
      <c r="C54" s="812"/>
      <c r="D54" s="812"/>
      <c r="E54" s="923"/>
      <c r="F54" s="812"/>
      <c r="G54" s="923"/>
      <c r="H54" s="812"/>
      <c r="I54" s="923"/>
      <c r="J54" s="812"/>
      <c r="K54" s="923"/>
      <c r="L54" s="812"/>
      <c r="M54" s="923"/>
      <c r="N54" s="812"/>
      <c r="O54" s="923"/>
      <c r="P54" s="812"/>
      <c r="Q54" s="923"/>
      <c r="R54" s="812"/>
      <c r="S54" s="923">
        <v>0</v>
      </c>
      <c r="T54" s="812">
        <v>0</v>
      </c>
      <c r="U54" s="923"/>
      <c r="V54" s="812"/>
      <c r="W54" s="816" t="s">
        <v>6501</v>
      </c>
      <c r="X54" s="923"/>
      <c r="Y54" s="812"/>
      <c r="Z54" s="923"/>
      <c r="AA54" s="812"/>
    </row>
    <row r="55" spans="1:27" ht="15.75">
      <c r="A55" s="6" t="s">
        <v>5211</v>
      </c>
      <c r="B55" s="812"/>
      <c r="C55" s="812"/>
      <c r="D55" s="812"/>
      <c r="E55" s="923"/>
      <c r="F55" s="812"/>
      <c r="G55" s="923"/>
      <c r="H55" s="812"/>
      <c r="I55" s="923"/>
      <c r="J55" s="812"/>
      <c r="K55" s="923"/>
      <c r="L55" s="812"/>
      <c r="M55" s="923"/>
      <c r="N55" s="812"/>
      <c r="O55" s="923"/>
      <c r="P55" s="812"/>
      <c r="Q55" s="923"/>
      <c r="R55" s="812"/>
      <c r="S55" s="923">
        <v>0</v>
      </c>
      <c r="T55" s="812">
        <v>0</v>
      </c>
      <c r="U55" s="923"/>
      <c r="V55" s="812"/>
      <c r="W55" s="816"/>
      <c r="X55" s="923"/>
      <c r="Y55" s="812"/>
      <c r="Z55" s="923"/>
      <c r="AA55" s="812"/>
    </row>
    <row r="56" spans="1:27" ht="15.75">
      <c r="A56" s="6" t="s">
        <v>49</v>
      </c>
      <c r="B56" s="812">
        <v>0</v>
      </c>
      <c r="C56" s="812">
        <v>500000</v>
      </c>
      <c r="D56" s="812">
        <v>0</v>
      </c>
      <c r="E56" s="923">
        <v>500000</v>
      </c>
      <c r="F56" s="812">
        <v>277561.89630287554</v>
      </c>
      <c r="G56" s="923">
        <v>500000</v>
      </c>
      <c r="H56" s="812">
        <v>275012.37555690005</v>
      </c>
      <c r="I56" s="923">
        <v>1000000</v>
      </c>
      <c r="J56" s="812">
        <v>503144.6540880503</v>
      </c>
      <c r="K56" s="923">
        <v>1600000</v>
      </c>
      <c r="L56" s="812">
        <v>726084.58885460161</v>
      </c>
      <c r="M56" s="923">
        <v>0</v>
      </c>
      <c r="N56" s="812">
        <v>0</v>
      </c>
      <c r="O56" s="923">
        <v>0</v>
      </c>
      <c r="P56" s="812">
        <v>0</v>
      </c>
      <c r="Q56" s="923">
        <v>0</v>
      </c>
      <c r="R56" s="812">
        <v>0</v>
      </c>
      <c r="S56" s="923">
        <v>0</v>
      </c>
      <c r="T56" s="812">
        <v>0</v>
      </c>
      <c r="U56" s="923"/>
      <c r="V56" s="812"/>
      <c r="W56" s="816"/>
      <c r="X56" s="923"/>
      <c r="Y56" s="812"/>
      <c r="Z56" s="923"/>
      <c r="AA56" s="812"/>
    </row>
    <row r="57" spans="1:27" ht="15.75">
      <c r="A57" s="6" t="s">
        <v>479</v>
      </c>
      <c r="B57" s="812">
        <v>0</v>
      </c>
      <c r="C57" s="812">
        <v>0</v>
      </c>
      <c r="D57" s="812">
        <v>598200</v>
      </c>
      <c r="E57" s="923">
        <v>610000</v>
      </c>
      <c r="F57" s="812">
        <v>338625.51348950819</v>
      </c>
      <c r="G57" s="934">
        <v>920000</v>
      </c>
      <c r="H57" s="812">
        <v>506022.77102469612</v>
      </c>
      <c r="I57" s="923">
        <v>1661650</v>
      </c>
      <c r="J57" s="812">
        <v>836050.3144654088</v>
      </c>
      <c r="K57" s="923">
        <v>1655000</v>
      </c>
      <c r="L57" s="812">
        <v>751043.74659647851</v>
      </c>
      <c r="M57" s="923">
        <v>0</v>
      </c>
      <c r="N57" s="812">
        <v>0</v>
      </c>
      <c r="O57" s="923">
        <v>0</v>
      </c>
      <c r="P57" s="812">
        <v>0</v>
      </c>
      <c r="Q57" s="923">
        <v>2212317</v>
      </c>
      <c r="R57" s="812">
        <v>736236</v>
      </c>
      <c r="S57" s="923">
        <v>0</v>
      </c>
      <c r="T57" s="812">
        <v>0</v>
      </c>
      <c r="U57" s="923"/>
      <c r="V57" s="812"/>
      <c r="W57" s="816" t="s">
        <v>479</v>
      </c>
      <c r="X57" s="923"/>
      <c r="Y57" s="812"/>
      <c r="Z57" s="923"/>
      <c r="AA57" s="812"/>
    </row>
    <row r="58" spans="1:27" ht="15">
      <c r="A58" s="810"/>
      <c r="B58" s="793"/>
      <c r="C58" s="848"/>
      <c r="D58" s="935"/>
      <c r="E58" s="793"/>
      <c r="F58" s="793"/>
      <c r="G58" s="793"/>
      <c r="H58" s="793"/>
      <c r="I58" s="793"/>
      <c r="J58" s="793"/>
      <c r="K58" s="793"/>
      <c r="L58" s="801"/>
      <c r="M58" s="801"/>
      <c r="N58" s="801"/>
      <c r="O58" s="801"/>
      <c r="P58" s="801"/>
      <c r="Q58" s="801"/>
      <c r="R58" s="801"/>
      <c r="S58" s="801"/>
    </row>
    <row r="59" spans="1:27" ht="15">
      <c r="A59" s="810"/>
      <c r="B59" s="793"/>
      <c r="C59" s="848"/>
      <c r="D59" s="935"/>
      <c r="E59" s="793"/>
      <c r="F59" s="793"/>
      <c r="G59" s="793"/>
      <c r="H59" s="793"/>
      <c r="I59" s="793"/>
      <c r="J59" s="793"/>
      <c r="K59" s="793"/>
      <c r="L59" s="801"/>
      <c r="M59" s="801"/>
      <c r="N59" s="801"/>
      <c r="O59" s="801"/>
      <c r="P59" s="801"/>
      <c r="Q59" s="801"/>
      <c r="R59" s="801"/>
      <c r="S59" s="801"/>
    </row>
    <row r="60" spans="1:27" ht="15.75">
      <c r="A60" s="3"/>
      <c r="B60" s="1469">
        <v>2010</v>
      </c>
      <c r="C60" s="1469"/>
      <c r="D60" s="1469">
        <v>2011</v>
      </c>
      <c r="E60" s="1469"/>
      <c r="F60" s="1469" t="s">
        <v>1185</v>
      </c>
      <c r="G60" s="1469"/>
      <c r="H60" s="1469">
        <v>2012</v>
      </c>
      <c r="I60" s="1469"/>
      <c r="J60" s="1469" t="s">
        <v>2325</v>
      </c>
      <c r="K60" s="1469"/>
      <c r="L60" s="1469" t="s">
        <v>2913</v>
      </c>
      <c r="M60" s="1469"/>
      <c r="N60" s="1469" t="s">
        <v>3553</v>
      </c>
      <c r="O60" s="1469"/>
      <c r="P60" s="1469" t="s">
        <v>4165</v>
      </c>
      <c r="Q60" s="1469"/>
      <c r="R60" s="1469" t="s">
        <v>4674</v>
      </c>
      <c r="S60" s="1469"/>
      <c r="T60" s="1494" t="s">
        <v>4675</v>
      </c>
      <c r="U60" s="1495"/>
      <c r="V60" s="1494" t="s">
        <v>5846</v>
      </c>
      <c r="W60" s="1495"/>
      <c r="X60" s="1494" t="s">
        <v>6494</v>
      </c>
      <c r="Y60" s="1495"/>
      <c r="Z60" s="1496" t="s">
        <v>6914</v>
      </c>
      <c r="AA60" s="1485"/>
    </row>
    <row r="61" spans="1:27" ht="15.75">
      <c r="A61" s="3" t="s">
        <v>2326</v>
      </c>
      <c r="B61" s="774" t="s">
        <v>95</v>
      </c>
      <c r="C61" s="774" t="s">
        <v>96</v>
      </c>
      <c r="D61" s="774" t="s">
        <v>95</v>
      </c>
      <c r="E61" s="774" t="s">
        <v>96</v>
      </c>
      <c r="F61" s="774" t="s">
        <v>95</v>
      </c>
      <c r="G61" s="774" t="s">
        <v>96</v>
      </c>
      <c r="H61" s="774" t="s">
        <v>95</v>
      </c>
      <c r="I61" s="774" t="s">
        <v>96</v>
      </c>
      <c r="J61" s="774" t="s">
        <v>95</v>
      </c>
      <c r="K61" s="774" t="s">
        <v>96</v>
      </c>
      <c r="L61" s="774" t="s">
        <v>95</v>
      </c>
      <c r="M61" s="774" t="s">
        <v>96</v>
      </c>
      <c r="N61" s="774" t="s">
        <v>95</v>
      </c>
      <c r="O61" s="774" t="s">
        <v>96</v>
      </c>
      <c r="P61" s="774" t="s">
        <v>95</v>
      </c>
      <c r="Q61" s="774" t="s">
        <v>96</v>
      </c>
      <c r="R61" s="774" t="s">
        <v>95</v>
      </c>
      <c r="S61" s="774" t="s">
        <v>96</v>
      </c>
      <c r="T61" s="931" t="s">
        <v>95</v>
      </c>
      <c r="U61" s="932" t="s">
        <v>96</v>
      </c>
      <c r="V61" s="931" t="s">
        <v>95</v>
      </c>
      <c r="W61" s="932" t="s">
        <v>96</v>
      </c>
      <c r="X61" s="931" t="s">
        <v>95</v>
      </c>
      <c r="Y61" s="932" t="s">
        <v>96</v>
      </c>
      <c r="Z61" s="936" t="s">
        <v>95</v>
      </c>
      <c r="AA61" s="911" t="s">
        <v>96</v>
      </c>
    </row>
    <row r="62" spans="1:27" ht="15">
      <c r="A62" s="6" t="s">
        <v>2922</v>
      </c>
      <c r="B62" s="823">
        <v>0</v>
      </c>
      <c r="C62" s="824">
        <v>0</v>
      </c>
      <c r="D62" s="823">
        <v>0</v>
      </c>
      <c r="E62" s="824">
        <v>0</v>
      </c>
      <c r="F62" s="823">
        <v>0</v>
      </c>
      <c r="G62" s="824">
        <v>0</v>
      </c>
      <c r="H62" s="823">
        <v>0</v>
      </c>
      <c r="I62" s="824">
        <v>0</v>
      </c>
      <c r="J62" s="823" t="s">
        <v>649</v>
      </c>
      <c r="K62" s="824" t="s">
        <v>451</v>
      </c>
      <c r="L62" s="823" t="s">
        <v>873</v>
      </c>
      <c r="M62" s="824" t="s">
        <v>3329</v>
      </c>
      <c r="N62" s="823">
        <v>0</v>
      </c>
      <c r="O62" s="824">
        <v>0</v>
      </c>
      <c r="P62" s="823">
        <v>0</v>
      </c>
      <c r="Q62" s="824">
        <v>0</v>
      </c>
      <c r="R62" s="823" t="s">
        <v>4819</v>
      </c>
      <c r="S62" s="824" t="s">
        <v>463</v>
      </c>
      <c r="T62" s="923" t="s">
        <v>4819</v>
      </c>
      <c r="U62" s="923" t="s">
        <v>463</v>
      </c>
      <c r="V62" s="937" t="s">
        <v>4822</v>
      </c>
      <c r="W62" s="938" t="s">
        <v>533</v>
      </c>
      <c r="X62" s="937" t="s">
        <v>6552</v>
      </c>
      <c r="Y62" s="938" t="s">
        <v>2401</v>
      </c>
      <c r="Z62" s="937" t="s">
        <v>882</v>
      </c>
      <c r="AA62" s="938" t="s">
        <v>322</v>
      </c>
    </row>
    <row r="63" spans="1:27" ht="30">
      <c r="A63" s="6" t="s">
        <v>2923</v>
      </c>
      <c r="B63" s="823">
        <v>0</v>
      </c>
      <c r="C63" s="824">
        <v>0</v>
      </c>
      <c r="D63" s="823">
        <v>0</v>
      </c>
      <c r="E63" s="824">
        <v>0</v>
      </c>
      <c r="F63" s="823">
        <v>0</v>
      </c>
      <c r="G63" s="824">
        <v>0</v>
      </c>
      <c r="H63" s="823">
        <v>0</v>
      </c>
      <c r="I63" s="824">
        <v>0</v>
      </c>
      <c r="J63" s="823" t="s">
        <v>651</v>
      </c>
      <c r="K63" s="824" t="s">
        <v>451</v>
      </c>
      <c r="L63" s="823" t="s">
        <v>3330</v>
      </c>
      <c r="M63" s="824" t="s">
        <v>3331</v>
      </c>
      <c r="N63" s="823">
        <v>0</v>
      </c>
      <c r="O63" s="824">
        <v>0</v>
      </c>
      <c r="P63" s="823">
        <v>0</v>
      </c>
      <c r="Q63" s="824">
        <v>0</v>
      </c>
      <c r="R63" s="823" t="s">
        <v>882</v>
      </c>
      <c r="S63" s="824" t="s">
        <v>1839</v>
      </c>
      <c r="T63" s="923" t="s">
        <v>882</v>
      </c>
      <c r="U63" s="923" t="s">
        <v>322</v>
      </c>
      <c r="V63" s="937" t="s">
        <v>882</v>
      </c>
      <c r="W63" s="938" t="s">
        <v>533</v>
      </c>
      <c r="X63" s="937" t="s">
        <v>4822</v>
      </c>
      <c r="Y63" s="938" t="s">
        <v>533</v>
      </c>
      <c r="Z63" s="937" t="s">
        <v>6552</v>
      </c>
      <c r="AA63" s="938" t="s">
        <v>463</v>
      </c>
    </row>
    <row r="64" spans="1:27" ht="15">
      <c r="A64" s="6" t="s">
        <v>2924</v>
      </c>
      <c r="B64" s="823">
        <v>0</v>
      </c>
      <c r="C64" s="824">
        <v>0</v>
      </c>
      <c r="D64" s="823">
        <v>0</v>
      </c>
      <c r="E64" s="824">
        <v>0</v>
      </c>
      <c r="F64" s="823">
        <v>0</v>
      </c>
      <c r="G64" s="824">
        <v>0</v>
      </c>
      <c r="H64" s="823">
        <v>0</v>
      </c>
      <c r="I64" s="824">
        <v>0</v>
      </c>
      <c r="J64" s="823" t="s">
        <v>2866</v>
      </c>
      <c r="K64" s="824" t="s">
        <v>533</v>
      </c>
      <c r="L64" s="823" t="s">
        <v>3332</v>
      </c>
      <c r="M64" s="824" t="s">
        <v>3333</v>
      </c>
      <c r="N64" s="823">
        <v>0</v>
      </c>
      <c r="O64" s="824">
        <v>0</v>
      </c>
      <c r="P64" s="823">
        <v>0</v>
      </c>
      <c r="Q64" s="824">
        <v>0</v>
      </c>
      <c r="R64" s="823" t="s">
        <v>5246</v>
      </c>
      <c r="S64" s="824" t="s">
        <v>447</v>
      </c>
      <c r="T64" s="923" t="s">
        <v>4820</v>
      </c>
      <c r="U64" s="923" t="s">
        <v>4821</v>
      </c>
      <c r="V64" s="937" t="s">
        <v>1045</v>
      </c>
      <c r="W64" s="938" t="s">
        <v>6062</v>
      </c>
      <c r="X64" s="937" t="s">
        <v>882</v>
      </c>
      <c r="Y64" s="938" t="s">
        <v>322</v>
      </c>
      <c r="Z64" s="937" t="s">
        <v>1045</v>
      </c>
      <c r="AA64" s="938" t="s">
        <v>463</v>
      </c>
    </row>
    <row r="65" spans="1:27" ht="15">
      <c r="A65" s="6" t="s">
        <v>2925</v>
      </c>
      <c r="B65" s="823">
        <v>0</v>
      </c>
      <c r="C65" s="824">
        <v>0</v>
      </c>
      <c r="D65" s="823">
        <v>0</v>
      </c>
      <c r="E65" s="824">
        <v>0</v>
      </c>
      <c r="F65" s="823">
        <v>0</v>
      </c>
      <c r="G65" s="824">
        <v>0</v>
      </c>
      <c r="H65" s="823">
        <v>0</v>
      </c>
      <c r="I65" s="824">
        <v>0</v>
      </c>
      <c r="J65" s="823" t="s">
        <v>2867</v>
      </c>
      <c r="K65" s="824" t="s">
        <v>331</v>
      </c>
      <c r="L65" s="823" t="s">
        <v>3334</v>
      </c>
      <c r="M65" s="824" t="s">
        <v>1400</v>
      </c>
      <c r="N65" s="823">
        <v>0</v>
      </c>
      <c r="O65" s="824">
        <v>0</v>
      </c>
      <c r="P65" s="823">
        <v>0</v>
      </c>
      <c r="Q65" s="824">
        <v>0</v>
      </c>
      <c r="R65" s="823" t="s">
        <v>5247</v>
      </c>
      <c r="S65" s="824" t="s">
        <v>469</v>
      </c>
      <c r="T65" s="923" t="s">
        <v>4822</v>
      </c>
      <c r="U65" s="923" t="s">
        <v>533</v>
      </c>
      <c r="V65" s="937" t="s">
        <v>876</v>
      </c>
      <c r="W65" s="938" t="s">
        <v>533</v>
      </c>
      <c r="X65" s="937" t="s">
        <v>1045</v>
      </c>
      <c r="Y65" s="938" t="s">
        <v>6062</v>
      </c>
      <c r="Z65" s="937" t="s">
        <v>7023</v>
      </c>
      <c r="AA65" s="938" t="s">
        <v>447</v>
      </c>
    </row>
    <row r="66" spans="1:27" ht="15">
      <c r="A66" s="6" t="s">
        <v>2926</v>
      </c>
      <c r="B66" s="823">
        <v>0</v>
      </c>
      <c r="C66" s="824">
        <v>0</v>
      </c>
      <c r="D66" s="823">
        <v>0</v>
      </c>
      <c r="E66" s="824">
        <v>0</v>
      </c>
      <c r="F66" s="823">
        <v>0</v>
      </c>
      <c r="G66" s="824">
        <v>0</v>
      </c>
      <c r="H66" s="823">
        <v>0</v>
      </c>
      <c r="I66" s="824">
        <v>0</v>
      </c>
      <c r="J66" s="823" t="s">
        <v>510</v>
      </c>
      <c r="K66" s="824" t="s">
        <v>2868</v>
      </c>
      <c r="L66" s="823" t="s">
        <v>3335</v>
      </c>
      <c r="M66" s="824" t="s">
        <v>1049</v>
      </c>
      <c r="N66" s="823">
        <v>0</v>
      </c>
      <c r="O66" s="824">
        <v>0</v>
      </c>
      <c r="P66" s="823">
        <v>0</v>
      </c>
      <c r="Q66" s="824">
        <v>0</v>
      </c>
      <c r="R66" s="823" t="s">
        <v>5248</v>
      </c>
      <c r="S66" s="824" t="s">
        <v>463</v>
      </c>
      <c r="T66" s="923" t="s">
        <v>4823</v>
      </c>
      <c r="U66" s="923" t="s">
        <v>469</v>
      </c>
      <c r="V66" s="937" t="s">
        <v>6063</v>
      </c>
      <c r="W66" s="938" t="s">
        <v>533</v>
      </c>
      <c r="X66" s="937" t="s">
        <v>6063</v>
      </c>
      <c r="Y66" s="938" t="s">
        <v>533</v>
      </c>
      <c r="Z66" s="937" t="s">
        <v>7024</v>
      </c>
      <c r="AA66" s="938" t="s">
        <v>12</v>
      </c>
    </row>
    <row r="67" spans="1:27" ht="15">
      <c r="A67" s="6" t="s">
        <v>2927</v>
      </c>
      <c r="B67" s="823">
        <v>0</v>
      </c>
      <c r="C67" s="824">
        <v>0</v>
      </c>
      <c r="D67" s="823">
        <v>0</v>
      </c>
      <c r="E67" s="824">
        <v>0</v>
      </c>
      <c r="F67" s="823">
        <v>0</v>
      </c>
      <c r="G67" s="824">
        <v>0</v>
      </c>
      <c r="H67" s="823">
        <v>0</v>
      </c>
      <c r="I67" s="824">
        <v>0</v>
      </c>
      <c r="J67" s="823" t="s">
        <v>2869</v>
      </c>
      <c r="K67" s="824" t="s">
        <v>322</v>
      </c>
      <c r="L67" s="823" t="s">
        <v>2654</v>
      </c>
      <c r="M67" s="824" t="s">
        <v>322</v>
      </c>
      <c r="N67" s="823">
        <v>0</v>
      </c>
      <c r="O67" s="824">
        <v>0</v>
      </c>
      <c r="P67" s="823">
        <v>0</v>
      </c>
      <c r="Q67" s="824">
        <v>0</v>
      </c>
      <c r="R67" s="823" t="s">
        <v>5249</v>
      </c>
      <c r="S67" s="824" t="s">
        <v>5250</v>
      </c>
      <c r="T67" s="923" t="s">
        <v>4824</v>
      </c>
      <c r="U67" s="923" t="s">
        <v>13</v>
      </c>
      <c r="V67" s="937" t="s">
        <v>6064</v>
      </c>
      <c r="W67" s="938" t="s">
        <v>533</v>
      </c>
      <c r="X67" s="937" t="s">
        <v>876</v>
      </c>
      <c r="Y67" s="938" t="s">
        <v>533</v>
      </c>
      <c r="Z67" s="937" t="s">
        <v>7025</v>
      </c>
      <c r="AA67" s="938" t="s">
        <v>2258</v>
      </c>
    </row>
    <row r="68" spans="1:27" ht="15">
      <c r="A68" s="6" t="s">
        <v>2928</v>
      </c>
      <c r="B68" s="823">
        <v>0</v>
      </c>
      <c r="C68" s="824">
        <v>0</v>
      </c>
      <c r="D68" s="823">
        <v>0</v>
      </c>
      <c r="E68" s="824">
        <v>0</v>
      </c>
      <c r="F68" s="823">
        <v>0</v>
      </c>
      <c r="G68" s="824">
        <v>0</v>
      </c>
      <c r="H68" s="823">
        <v>0</v>
      </c>
      <c r="I68" s="824">
        <v>0</v>
      </c>
      <c r="J68" s="823" t="s">
        <v>2870</v>
      </c>
      <c r="K68" s="824" t="s">
        <v>2871</v>
      </c>
      <c r="L68" s="823" t="s">
        <v>1031</v>
      </c>
      <c r="M68" s="824" t="s">
        <v>2648</v>
      </c>
      <c r="N68" s="823">
        <v>0</v>
      </c>
      <c r="O68" s="824">
        <v>0</v>
      </c>
      <c r="P68" s="823">
        <v>0</v>
      </c>
      <c r="Q68" s="824">
        <v>0</v>
      </c>
      <c r="R68" s="823" t="s">
        <v>4824</v>
      </c>
      <c r="S68" s="824" t="s">
        <v>675</v>
      </c>
      <c r="T68" s="923" t="s">
        <v>4825</v>
      </c>
      <c r="U68" s="923" t="s">
        <v>331</v>
      </c>
      <c r="V68" s="937" t="s">
        <v>6065</v>
      </c>
      <c r="W68" s="938" t="s">
        <v>469</v>
      </c>
      <c r="X68" s="937" t="s">
        <v>5033</v>
      </c>
      <c r="Y68" s="938" t="s">
        <v>533</v>
      </c>
      <c r="Z68" s="937" t="s">
        <v>7026</v>
      </c>
      <c r="AA68" s="938" t="s">
        <v>447</v>
      </c>
    </row>
    <row r="69" spans="1:27" ht="15">
      <c r="A69" s="6" t="s">
        <v>2929</v>
      </c>
      <c r="B69" s="823">
        <v>0</v>
      </c>
      <c r="C69" s="824">
        <v>0</v>
      </c>
      <c r="D69" s="823">
        <v>0</v>
      </c>
      <c r="E69" s="824">
        <v>0</v>
      </c>
      <c r="F69" s="823">
        <v>0</v>
      </c>
      <c r="G69" s="824">
        <v>0</v>
      </c>
      <c r="H69" s="823">
        <v>0</v>
      </c>
      <c r="I69" s="824">
        <v>0</v>
      </c>
      <c r="J69" s="823" t="s">
        <v>2157</v>
      </c>
      <c r="K69" s="824" t="s">
        <v>2872</v>
      </c>
      <c r="L69" s="823" t="s">
        <v>3336</v>
      </c>
      <c r="M69" s="824" t="s">
        <v>3337</v>
      </c>
      <c r="N69" s="823">
        <v>0</v>
      </c>
      <c r="O69" s="824">
        <v>0</v>
      </c>
      <c r="P69" s="823">
        <v>0</v>
      </c>
      <c r="Q69" s="824">
        <v>0</v>
      </c>
      <c r="R69" s="823" t="s">
        <v>1033</v>
      </c>
      <c r="S69" s="824" t="s">
        <v>451</v>
      </c>
      <c r="T69" s="923" t="s">
        <v>4826</v>
      </c>
      <c r="U69" s="923" t="s">
        <v>4827</v>
      </c>
      <c r="V69" s="937" t="s">
        <v>6066</v>
      </c>
      <c r="W69" s="938" t="s">
        <v>2401</v>
      </c>
      <c r="X69" s="937" t="s">
        <v>6553</v>
      </c>
      <c r="Y69" s="938" t="s">
        <v>6554</v>
      </c>
      <c r="Z69" s="937" t="s">
        <v>7027</v>
      </c>
      <c r="AA69" s="938" t="s">
        <v>331</v>
      </c>
    </row>
    <row r="70" spans="1:27" ht="15">
      <c r="A70" s="6" t="s">
        <v>2930</v>
      </c>
      <c r="B70" s="823">
        <v>0</v>
      </c>
      <c r="C70" s="824">
        <v>0</v>
      </c>
      <c r="D70" s="823">
        <v>0</v>
      </c>
      <c r="E70" s="824">
        <v>0</v>
      </c>
      <c r="F70" s="823">
        <v>0</v>
      </c>
      <c r="G70" s="824">
        <v>0</v>
      </c>
      <c r="H70" s="823">
        <v>0</v>
      </c>
      <c r="I70" s="824">
        <v>0</v>
      </c>
      <c r="J70" s="823" t="s">
        <v>2873</v>
      </c>
      <c r="K70" s="824" t="s">
        <v>12</v>
      </c>
      <c r="L70" s="823" t="s">
        <v>3338</v>
      </c>
      <c r="M70" s="824" t="s">
        <v>2558</v>
      </c>
      <c r="N70" s="823">
        <v>0</v>
      </c>
      <c r="O70" s="824">
        <v>0</v>
      </c>
      <c r="P70" s="823">
        <v>0</v>
      </c>
      <c r="Q70" s="824">
        <v>0</v>
      </c>
      <c r="R70" s="823" t="s">
        <v>5251</v>
      </c>
      <c r="S70" s="824" t="s">
        <v>525</v>
      </c>
      <c r="T70" s="923" t="s">
        <v>4828</v>
      </c>
      <c r="U70" s="923" t="s">
        <v>454</v>
      </c>
      <c r="V70" s="937" t="s">
        <v>6067</v>
      </c>
      <c r="W70" s="938" t="s">
        <v>533</v>
      </c>
      <c r="X70" s="937" t="s">
        <v>6066</v>
      </c>
      <c r="Y70" s="938" t="s">
        <v>2401</v>
      </c>
      <c r="Z70" s="937" t="s">
        <v>7028</v>
      </c>
      <c r="AA70" s="938" t="s">
        <v>249</v>
      </c>
    </row>
    <row r="71" spans="1:27" ht="15">
      <c r="A71" s="6" t="s">
        <v>2931</v>
      </c>
      <c r="B71" s="823">
        <v>0</v>
      </c>
      <c r="C71" s="824">
        <v>0</v>
      </c>
      <c r="D71" s="823">
        <v>0</v>
      </c>
      <c r="E71" s="824">
        <v>0</v>
      </c>
      <c r="F71" s="823">
        <v>0</v>
      </c>
      <c r="G71" s="824">
        <v>0</v>
      </c>
      <c r="H71" s="823">
        <v>0</v>
      </c>
      <c r="I71" s="824">
        <v>0</v>
      </c>
      <c r="J71" s="823" t="s">
        <v>2874</v>
      </c>
      <c r="K71" s="824" t="s">
        <v>12</v>
      </c>
      <c r="L71" s="823" t="s">
        <v>3339</v>
      </c>
      <c r="M71" s="824" t="s">
        <v>3340</v>
      </c>
      <c r="N71" s="823">
        <v>0</v>
      </c>
      <c r="O71" s="824">
        <v>0</v>
      </c>
      <c r="P71" s="823">
        <v>0</v>
      </c>
      <c r="Q71" s="824">
        <v>0</v>
      </c>
      <c r="R71" s="823" t="s">
        <v>5252</v>
      </c>
      <c r="S71" s="824" t="s">
        <v>331</v>
      </c>
      <c r="T71" s="923" t="s">
        <v>4829</v>
      </c>
      <c r="U71" s="923" t="s">
        <v>671</v>
      </c>
      <c r="V71" s="937" t="s">
        <v>5039</v>
      </c>
      <c r="W71" s="938" t="s">
        <v>331</v>
      </c>
      <c r="X71" s="937" t="s">
        <v>6064</v>
      </c>
      <c r="Y71" s="938" t="s">
        <v>533</v>
      </c>
      <c r="Z71" s="937" t="s">
        <v>6558</v>
      </c>
      <c r="AA71" s="938" t="s">
        <v>320</v>
      </c>
    </row>
    <row r="72" spans="1:27" ht="15">
      <c r="A72" s="810"/>
      <c r="B72" s="793"/>
      <c r="C72" s="848"/>
      <c r="D72" s="935"/>
      <c r="E72" s="793"/>
      <c r="F72" s="793"/>
      <c r="G72" s="793"/>
      <c r="H72" s="793"/>
      <c r="I72" s="793"/>
      <c r="J72" s="793"/>
      <c r="K72" s="793"/>
      <c r="L72" s="939"/>
      <c r="M72" s="939"/>
      <c r="N72" s="939"/>
      <c r="O72" s="939"/>
      <c r="P72" s="939"/>
      <c r="Q72" s="939"/>
      <c r="R72" s="939"/>
      <c r="S72" s="939"/>
      <c r="AA72" s="938"/>
    </row>
    <row r="73" spans="1:27" ht="15.75">
      <c r="A73" s="3"/>
      <c r="B73" s="1469">
        <v>2010</v>
      </c>
      <c r="C73" s="1469"/>
      <c r="D73" s="1469">
        <v>2011</v>
      </c>
      <c r="E73" s="1469"/>
      <c r="F73" s="1469" t="s">
        <v>1185</v>
      </c>
      <c r="G73" s="1469"/>
      <c r="H73" s="1469">
        <v>2012</v>
      </c>
      <c r="I73" s="1469"/>
      <c r="J73" s="1469" t="s">
        <v>2325</v>
      </c>
      <c r="K73" s="1469"/>
      <c r="L73" s="1469" t="s">
        <v>2913</v>
      </c>
      <c r="M73" s="1495"/>
      <c r="N73" s="1469" t="s">
        <v>3553</v>
      </c>
      <c r="O73" s="1469"/>
      <c r="P73" s="1469" t="s">
        <v>4165</v>
      </c>
      <c r="Q73" s="1469"/>
      <c r="R73" s="1469" t="s">
        <v>4674</v>
      </c>
      <c r="S73" s="1469"/>
      <c r="T73" s="1469" t="s">
        <v>4675</v>
      </c>
      <c r="U73" s="1469"/>
      <c r="V73" s="1494" t="s">
        <v>5846</v>
      </c>
      <c r="W73" s="1495"/>
      <c r="X73" s="1494" t="s">
        <v>6494</v>
      </c>
      <c r="Y73" s="1495"/>
      <c r="Z73" s="1496" t="s">
        <v>6914</v>
      </c>
      <c r="AA73" s="1485"/>
    </row>
    <row r="74" spans="1:27" ht="31.5" customHeight="1">
      <c r="A74" s="3" t="s">
        <v>68</v>
      </c>
      <c r="B74" s="774" t="s">
        <v>95</v>
      </c>
      <c r="C74" s="774" t="s">
        <v>96</v>
      </c>
      <c r="D74" s="774" t="s">
        <v>95</v>
      </c>
      <c r="E74" s="774" t="s">
        <v>96</v>
      </c>
      <c r="F74" s="774" t="s">
        <v>95</v>
      </c>
      <c r="G74" s="774" t="s">
        <v>96</v>
      </c>
      <c r="H74" s="774" t="s">
        <v>95</v>
      </c>
      <c r="I74" s="774" t="s">
        <v>96</v>
      </c>
      <c r="J74" s="774" t="s">
        <v>95</v>
      </c>
      <c r="K74" s="774" t="s">
        <v>96</v>
      </c>
      <c r="L74" s="774" t="s">
        <v>95</v>
      </c>
      <c r="M74" s="932" t="s">
        <v>96</v>
      </c>
      <c r="N74" s="774" t="s">
        <v>95</v>
      </c>
      <c r="O74" s="774" t="s">
        <v>96</v>
      </c>
      <c r="P74" s="774" t="s">
        <v>95</v>
      </c>
      <c r="Q74" s="774" t="s">
        <v>96</v>
      </c>
      <c r="R74" s="774" t="s">
        <v>95</v>
      </c>
      <c r="S74" s="774" t="s">
        <v>96</v>
      </c>
      <c r="T74" s="774" t="s">
        <v>95</v>
      </c>
      <c r="U74" s="774" t="s">
        <v>96</v>
      </c>
      <c r="V74" s="931" t="s">
        <v>95</v>
      </c>
      <c r="W74" s="932" t="s">
        <v>96</v>
      </c>
      <c r="X74" s="931" t="s">
        <v>95</v>
      </c>
      <c r="Y74" s="932" t="s">
        <v>96</v>
      </c>
      <c r="Z74" s="936" t="s">
        <v>95</v>
      </c>
      <c r="AA74" s="911" t="s">
        <v>96</v>
      </c>
    </row>
    <row r="75" spans="1:27" ht="30">
      <c r="A75" s="6" t="s">
        <v>2922</v>
      </c>
      <c r="B75" s="823" t="s">
        <v>312</v>
      </c>
      <c r="C75" s="824" t="s">
        <v>393</v>
      </c>
      <c r="D75" s="823" t="s">
        <v>1028</v>
      </c>
      <c r="E75" s="824" t="s">
        <v>322</v>
      </c>
      <c r="F75" s="823" t="s">
        <v>1187</v>
      </c>
      <c r="G75" s="824" t="s">
        <v>1032</v>
      </c>
      <c r="H75" s="823" t="s">
        <v>1187</v>
      </c>
      <c r="I75" s="824" t="s">
        <v>1032</v>
      </c>
      <c r="J75" s="823" t="s">
        <v>1031</v>
      </c>
      <c r="K75" s="824" t="s">
        <v>2648</v>
      </c>
      <c r="L75" s="823" t="s">
        <v>873</v>
      </c>
      <c r="M75" s="824" t="s">
        <v>3329</v>
      </c>
      <c r="N75" s="823">
        <v>0</v>
      </c>
      <c r="O75" s="824">
        <v>0</v>
      </c>
      <c r="P75" s="823">
        <v>0</v>
      </c>
      <c r="Q75" s="824">
        <v>0</v>
      </c>
      <c r="R75" s="823" t="s">
        <v>1188</v>
      </c>
      <c r="S75" s="824" t="s">
        <v>671</v>
      </c>
      <c r="T75" s="923" t="s">
        <v>5033</v>
      </c>
      <c r="U75" s="938" t="s">
        <v>358</v>
      </c>
      <c r="V75" s="923" t="s">
        <v>6068</v>
      </c>
      <c r="W75" s="938" t="s">
        <v>469</v>
      </c>
      <c r="X75" s="836" t="s">
        <v>5034</v>
      </c>
      <c r="Y75" s="649" t="s">
        <v>469</v>
      </c>
      <c r="Z75" s="836"/>
      <c r="AA75" s="649"/>
    </row>
    <row r="76" spans="1:27" ht="30">
      <c r="A76" s="6" t="s">
        <v>2923</v>
      </c>
      <c r="B76" s="823" t="s">
        <v>647</v>
      </c>
      <c r="C76" s="824" t="s">
        <v>261</v>
      </c>
      <c r="D76" s="823" t="s">
        <v>867</v>
      </c>
      <c r="E76" s="824" t="s">
        <v>322</v>
      </c>
      <c r="F76" s="823" t="s">
        <v>867</v>
      </c>
      <c r="G76" s="824" t="s">
        <v>322</v>
      </c>
      <c r="H76" s="823" t="s">
        <v>867</v>
      </c>
      <c r="I76" s="824" t="s">
        <v>322</v>
      </c>
      <c r="J76" s="823" t="s">
        <v>873</v>
      </c>
      <c r="K76" s="824" t="s">
        <v>2649</v>
      </c>
      <c r="L76" s="823" t="s">
        <v>2653</v>
      </c>
      <c r="M76" s="824" t="s">
        <v>2648</v>
      </c>
      <c r="N76" s="823">
        <v>0</v>
      </c>
      <c r="O76" s="824">
        <v>0</v>
      </c>
      <c r="P76" s="823">
        <v>0</v>
      </c>
      <c r="Q76" s="824">
        <v>0</v>
      </c>
      <c r="R76" s="823" t="s">
        <v>1033</v>
      </c>
      <c r="S76" s="824" t="s">
        <v>451</v>
      </c>
      <c r="T76" s="923" t="s">
        <v>1188</v>
      </c>
      <c r="U76" s="938" t="s">
        <v>671</v>
      </c>
      <c r="V76" s="923" t="s">
        <v>6069</v>
      </c>
      <c r="W76" s="938" t="s">
        <v>4821</v>
      </c>
      <c r="X76" s="836" t="s">
        <v>6555</v>
      </c>
      <c r="Y76" s="649" t="s">
        <v>96</v>
      </c>
      <c r="Z76" s="836"/>
      <c r="AA76" s="649"/>
    </row>
    <row r="77" spans="1:27" ht="30">
      <c r="A77" s="6" t="s">
        <v>2924</v>
      </c>
      <c r="B77" s="823" t="s">
        <v>648</v>
      </c>
      <c r="C77" s="824" t="s">
        <v>322</v>
      </c>
      <c r="D77" s="823" t="s">
        <v>873</v>
      </c>
      <c r="E77" s="824" t="s">
        <v>1034</v>
      </c>
      <c r="F77" s="823" t="s">
        <v>913</v>
      </c>
      <c r="G77" s="824" t="s">
        <v>322</v>
      </c>
      <c r="H77" s="823" t="s">
        <v>913</v>
      </c>
      <c r="I77" s="824" t="s">
        <v>322</v>
      </c>
      <c r="J77" s="823" t="s">
        <v>2650</v>
      </c>
      <c r="K77" s="824" t="s">
        <v>2651</v>
      </c>
      <c r="L77" s="823" t="s">
        <v>2654</v>
      </c>
      <c r="M77" s="824" t="s">
        <v>322</v>
      </c>
      <c r="N77" s="823">
        <v>0</v>
      </c>
      <c r="O77" s="824">
        <v>0</v>
      </c>
      <c r="P77" s="823">
        <v>0</v>
      </c>
      <c r="Q77" s="824">
        <v>0</v>
      </c>
      <c r="R77" s="823" t="s">
        <v>2650</v>
      </c>
      <c r="S77" s="824" t="s">
        <v>469</v>
      </c>
      <c r="T77" s="923" t="s">
        <v>5034</v>
      </c>
      <c r="U77" s="938" t="s">
        <v>469</v>
      </c>
      <c r="V77" s="923" t="s">
        <v>5034</v>
      </c>
      <c r="W77" s="938" t="s">
        <v>469</v>
      </c>
      <c r="X77" s="836" t="s">
        <v>5033</v>
      </c>
      <c r="Y77" s="649" t="s">
        <v>533</v>
      </c>
      <c r="Z77" s="836"/>
      <c r="AA77" s="649"/>
    </row>
    <row r="78" spans="1:27" ht="30">
      <c r="A78" s="6" t="s">
        <v>2925</v>
      </c>
      <c r="B78" s="823" t="s">
        <v>649</v>
      </c>
      <c r="C78" s="824" t="s">
        <v>393</v>
      </c>
      <c r="D78" s="823" t="s">
        <v>1033</v>
      </c>
      <c r="E78" s="824" t="s">
        <v>1034</v>
      </c>
      <c r="F78" s="823" t="s">
        <v>873</v>
      </c>
      <c r="G78" s="824" t="s">
        <v>1034</v>
      </c>
      <c r="H78" s="823" t="s">
        <v>873</v>
      </c>
      <c r="I78" s="824" t="s">
        <v>1034</v>
      </c>
      <c r="J78" s="823" t="s">
        <v>882</v>
      </c>
      <c r="K78" s="824" t="s">
        <v>322</v>
      </c>
      <c r="L78" s="823" t="s">
        <v>1507</v>
      </c>
      <c r="M78" s="824" t="s">
        <v>3341</v>
      </c>
      <c r="N78" s="823">
        <v>0</v>
      </c>
      <c r="O78" s="824">
        <v>0</v>
      </c>
      <c r="P78" s="823">
        <v>0</v>
      </c>
      <c r="Q78" s="824">
        <v>0</v>
      </c>
      <c r="R78" s="823" t="s">
        <v>1029</v>
      </c>
      <c r="S78" s="824" t="s">
        <v>2542</v>
      </c>
      <c r="T78" s="923" t="s">
        <v>5035</v>
      </c>
      <c r="U78" s="938" t="s">
        <v>4821</v>
      </c>
      <c r="V78" s="923" t="s">
        <v>4822</v>
      </c>
      <c r="W78" s="938" t="s">
        <v>533</v>
      </c>
      <c r="X78" s="836" t="s">
        <v>1188</v>
      </c>
      <c r="Y78" s="649" t="s">
        <v>671</v>
      </c>
      <c r="Z78" s="836"/>
      <c r="AA78" s="649"/>
    </row>
    <row r="79" spans="1:27" ht="30">
      <c r="A79" s="6" t="s">
        <v>2926</v>
      </c>
      <c r="B79" s="823" t="s">
        <v>650</v>
      </c>
      <c r="C79" s="824" t="s">
        <v>261</v>
      </c>
      <c r="D79" s="823" t="s">
        <v>1036</v>
      </c>
      <c r="E79" s="824" t="s">
        <v>1032</v>
      </c>
      <c r="F79" s="823" t="s">
        <v>1033</v>
      </c>
      <c r="G79" s="824" t="s">
        <v>1034</v>
      </c>
      <c r="H79" s="823" t="s">
        <v>1033</v>
      </c>
      <c r="I79" s="824" t="s">
        <v>1034</v>
      </c>
      <c r="J79" s="823" t="s">
        <v>2652</v>
      </c>
      <c r="K79" s="824" t="s">
        <v>1030</v>
      </c>
      <c r="L79" s="823" t="s">
        <v>1036</v>
      </c>
      <c r="M79" s="824" t="s">
        <v>2648</v>
      </c>
      <c r="N79" s="823">
        <v>0</v>
      </c>
      <c r="O79" s="824">
        <v>0</v>
      </c>
      <c r="P79" s="823">
        <v>0</v>
      </c>
      <c r="Q79" s="824">
        <v>0</v>
      </c>
      <c r="R79" s="823" t="s">
        <v>5253</v>
      </c>
      <c r="S79" s="824" t="s">
        <v>447</v>
      </c>
      <c r="T79" s="923" t="s">
        <v>5036</v>
      </c>
      <c r="U79" s="938" t="s">
        <v>5037</v>
      </c>
      <c r="V79" s="923" t="s">
        <v>1188</v>
      </c>
      <c r="W79" s="938" t="s">
        <v>671</v>
      </c>
      <c r="X79" s="836" t="s">
        <v>6556</v>
      </c>
      <c r="Y79" s="649" t="s">
        <v>331</v>
      </c>
      <c r="Z79" s="836"/>
      <c r="AA79" s="649"/>
    </row>
    <row r="80" spans="1:27" ht="45">
      <c r="A80" s="6" t="s">
        <v>2927</v>
      </c>
      <c r="B80" s="823" t="s">
        <v>651</v>
      </c>
      <c r="C80" s="824" t="s">
        <v>393</v>
      </c>
      <c r="D80" s="823" t="s">
        <v>1038</v>
      </c>
      <c r="E80" s="824" t="s">
        <v>1040</v>
      </c>
      <c r="F80" s="823" t="s">
        <v>1038</v>
      </c>
      <c r="G80" s="824" t="s">
        <v>1034</v>
      </c>
      <c r="H80" s="823" t="s">
        <v>1189</v>
      </c>
      <c r="I80" s="824" t="s">
        <v>1032</v>
      </c>
      <c r="J80" s="823" t="s">
        <v>2653</v>
      </c>
      <c r="K80" s="824" t="s">
        <v>2648</v>
      </c>
      <c r="L80" s="823" t="s">
        <v>172</v>
      </c>
      <c r="M80" s="824" t="s">
        <v>1400</v>
      </c>
      <c r="N80" s="823">
        <v>0</v>
      </c>
      <c r="O80" s="824">
        <v>0</v>
      </c>
      <c r="P80" s="823">
        <v>0</v>
      </c>
      <c r="Q80" s="824">
        <v>0</v>
      </c>
      <c r="R80" s="823" t="s">
        <v>172</v>
      </c>
      <c r="S80" s="824" t="s">
        <v>463</v>
      </c>
      <c r="T80" s="923" t="s">
        <v>1029</v>
      </c>
      <c r="U80" s="938" t="s">
        <v>181</v>
      </c>
      <c r="V80" s="923" t="s">
        <v>1029</v>
      </c>
      <c r="W80" s="938" t="s">
        <v>181</v>
      </c>
      <c r="X80" s="836" t="s">
        <v>6069</v>
      </c>
      <c r="Y80" s="649" t="s">
        <v>4821</v>
      </c>
      <c r="Z80" s="836"/>
      <c r="AA80" s="649"/>
    </row>
    <row r="81" spans="1:27" ht="30">
      <c r="A81" s="6" t="s">
        <v>2928</v>
      </c>
      <c r="B81" s="823" t="s">
        <v>652</v>
      </c>
      <c r="C81" s="824" t="s">
        <v>261</v>
      </c>
      <c r="D81" s="823" t="s">
        <v>1031</v>
      </c>
      <c r="E81" s="824" t="s">
        <v>1032</v>
      </c>
      <c r="F81" s="823" t="s">
        <v>1188</v>
      </c>
      <c r="G81" s="824" t="s">
        <v>1032</v>
      </c>
      <c r="H81" s="823" t="s">
        <v>1505</v>
      </c>
      <c r="I81" s="824" t="s">
        <v>1506</v>
      </c>
      <c r="J81" s="823" t="s">
        <v>913</v>
      </c>
      <c r="K81" s="824" t="s">
        <v>322</v>
      </c>
      <c r="L81" s="823" t="s">
        <v>2650</v>
      </c>
      <c r="M81" s="824" t="s">
        <v>835</v>
      </c>
      <c r="N81" s="823">
        <v>0</v>
      </c>
      <c r="O81" s="824">
        <v>0</v>
      </c>
      <c r="P81" s="823">
        <v>0</v>
      </c>
      <c r="Q81" s="824">
        <v>0</v>
      </c>
      <c r="R81" s="823" t="s">
        <v>873</v>
      </c>
      <c r="S81" s="824" t="s">
        <v>451</v>
      </c>
      <c r="T81" s="923" t="s">
        <v>5038</v>
      </c>
      <c r="U81" s="938" t="s">
        <v>358</v>
      </c>
      <c r="V81" s="923" t="s">
        <v>6070</v>
      </c>
      <c r="W81" s="938" t="s">
        <v>5037</v>
      </c>
      <c r="X81" s="836" t="s">
        <v>1029</v>
      </c>
      <c r="Y81" s="649" t="s">
        <v>181</v>
      </c>
      <c r="Z81" s="836"/>
      <c r="AA81" s="649"/>
    </row>
    <row r="82" spans="1:27" ht="30">
      <c r="A82" s="6" t="s">
        <v>2929</v>
      </c>
      <c r="B82" s="823" t="s">
        <v>267</v>
      </c>
      <c r="C82" s="824" t="s">
        <v>322</v>
      </c>
      <c r="D82" s="823" t="s">
        <v>1044</v>
      </c>
      <c r="E82" s="824" t="s">
        <v>1034</v>
      </c>
      <c r="F82" s="823" t="s">
        <v>1029</v>
      </c>
      <c r="G82" s="824" t="s">
        <v>1030</v>
      </c>
      <c r="H82" s="823" t="s">
        <v>1029</v>
      </c>
      <c r="I82" s="824" t="s">
        <v>1030</v>
      </c>
      <c r="J82" s="823" t="s">
        <v>867</v>
      </c>
      <c r="K82" s="824" t="s">
        <v>322</v>
      </c>
      <c r="L82" s="823" t="s">
        <v>3342</v>
      </c>
      <c r="M82" s="824" t="s">
        <v>322</v>
      </c>
      <c r="N82" s="823">
        <v>0</v>
      </c>
      <c r="O82" s="824">
        <v>0</v>
      </c>
      <c r="P82" s="823">
        <v>0</v>
      </c>
      <c r="Q82" s="824">
        <v>0</v>
      </c>
      <c r="R82" s="823" t="s">
        <v>5254</v>
      </c>
      <c r="S82" s="824" t="s">
        <v>5255</v>
      </c>
      <c r="T82" s="923" t="s">
        <v>5039</v>
      </c>
      <c r="U82" s="938" t="s">
        <v>331</v>
      </c>
      <c r="V82" s="923" t="s">
        <v>5033</v>
      </c>
      <c r="W82" s="938" t="s">
        <v>533</v>
      </c>
      <c r="X82" s="836" t="s">
        <v>6557</v>
      </c>
      <c r="Y82" s="649" t="s">
        <v>671</v>
      </c>
      <c r="Z82" s="836"/>
      <c r="AA82" s="649"/>
    </row>
    <row r="83" spans="1:27" ht="30">
      <c r="A83" s="6" t="s">
        <v>2930</v>
      </c>
      <c r="B83" s="823" t="s">
        <v>653</v>
      </c>
      <c r="C83" s="824" t="s">
        <v>320</v>
      </c>
      <c r="D83" s="823" t="s">
        <v>1047</v>
      </c>
      <c r="E83" s="824" t="s">
        <v>322</v>
      </c>
      <c r="F83" s="823" t="s">
        <v>1044</v>
      </c>
      <c r="G83" s="824" t="s">
        <v>1034</v>
      </c>
      <c r="H83" s="823" t="s">
        <v>1507</v>
      </c>
      <c r="I83" s="824" t="s">
        <v>1030</v>
      </c>
      <c r="J83" s="823" t="s">
        <v>2654</v>
      </c>
      <c r="K83" s="824" t="s">
        <v>322</v>
      </c>
      <c r="L83" s="823" t="s">
        <v>1035</v>
      </c>
      <c r="M83" s="824" t="s">
        <v>2648</v>
      </c>
      <c r="N83" s="823">
        <v>0</v>
      </c>
      <c r="O83" s="824">
        <v>0</v>
      </c>
      <c r="P83" s="823">
        <v>0</v>
      </c>
      <c r="Q83" s="824">
        <v>0</v>
      </c>
      <c r="R83" s="823" t="s">
        <v>5256</v>
      </c>
      <c r="S83" s="824" t="s">
        <v>469</v>
      </c>
      <c r="T83" s="923" t="s">
        <v>5040</v>
      </c>
      <c r="U83" s="938" t="s">
        <v>5041</v>
      </c>
      <c r="V83" s="923" t="s">
        <v>882</v>
      </c>
      <c r="W83" s="938" t="s">
        <v>322</v>
      </c>
      <c r="X83" s="836" t="s">
        <v>6558</v>
      </c>
      <c r="Y83" s="649" t="s">
        <v>4821</v>
      </c>
      <c r="Z83" s="836"/>
      <c r="AA83" s="649"/>
    </row>
    <row r="84" spans="1:27" ht="30">
      <c r="A84" s="6" t="s">
        <v>2931</v>
      </c>
      <c r="B84" s="823" t="s">
        <v>654</v>
      </c>
      <c r="C84" s="824" t="s">
        <v>261</v>
      </c>
      <c r="D84" s="823" t="s">
        <v>1029</v>
      </c>
      <c r="E84" s="824" t="s">
        <v>1030</v>
      </c>
      <c r="F84" s="823" t="s">
        <v>1189</v>
      </c>
      <c r="G84" s="824" t="s">
        <v>1032</v>
      </c>
      <c r="H84" s="823" t="s">
        <v>1038</v>
      </c>
      <c r="I84" s="824" t="s">
        <v>1034</v>
      </c>
      <c r="J84" s="823" t="s">
        <v>1036</v>
      </c>
      <c r="K84" s="824" t="s">
        <v>2648</v>
      </c>
      <c r="L84" s="823" t="s">
        <v>3343</v>
      </c>
      <c r="M84" s="824" t="s">
        <v>1402</v>
      </c>
      <c r="N84" s="823">
        <v>0</v>
      </c>
      <c r="O84" s="824">
        <v>0</v>
      </c>
      <c r="P84" s="823">
        <v>0</v>
      </c>
      <c r="Q84" s="824">
        <v>0</v>
      </c>
      <c r="R84" s="823" t="s">
        <v>3442</v>
      </c>
      <c r="S84" s="824" t="s">
        <v>331</v>
      </c>
      <c r="T84" s="923" t="s">
        <v>4822</v>
      </c>
      <c r="U84" s="938" t="s">
        <v>358</v>
      </c>
      <c r="V84" s="923" t="s">
        <v>6063</v>
      </c>
      <c r="W84" s="938" t="s">
        <v>533</v>
      </c>
      <c r="X84" s="836" t="s">
        <v>6068</v>
      </c>
      <c r="Y84" s="649" t="s">
        <v>469</v>
      </c>
      <c r="Z84" s="836"/>
      <c r="AA84" s="649"/>
    </row>
    <row r="85" spans="1:27" ht="15">
      <c r="A85" s="6" t="s">
        <v>2986</v>
      </c>
      <c r="B85" s="823">
        <v>0</v>
      </c>
      <c r="C85" s="824">
        <v>0</v>
      </c>
      <c r="D85" s="823">
        <v>0</v>
      </c>
      <c r="E85" s="824">
        <v>0</v>
      </c>
      <c r="F85" s="823">
        <v>0</v>
      </c>
      <c r="G85" s="824">
        <v>0</v>
      </c>
      <c r="H85" s="823">
        <v>0</v>
      </c>
      <c r="I85" s="824">
        <v>0</v>
      </c>
      <c r="J85" s="823" t="s">
        <v>2149</v>
      </c>
      <c r="K85" s="824" t="s">
        <v>671</v>
      </c>
      <c r="L85" s="823">
        <v>0</v>
      </c>
      <c r="M85" s="824">
        <v>0</v>
      </c>
      <c r="N85" s="823">
        <v>0</v>
      </c>
      <c r="O85" s="824">
        <v>0</v>
      </c>
      <c r="P85" s="823">
        <v>0</v>
      </c>
      <c r="Q85" s="824">
        <v>0</v>
      </c>
      <c r="R85" s="823">
        <v>0</v>
      </c>
      <c r="S85" s="824">
        <v>0</v>
      </c>
      <c r="T85" s="923"/>
      <c r="U85" s="938"/>
      <c r="V85" s="923"/>
      <c r="W85" s="938"/>
      <c r="X85" s="836"/>
      <c r="Y85" s="649"/>
      <c r="Z85" s="836"/>
      <c r="AA85" s="649"/>
    </row>
    <row r="86" spans="1:27" ht="30">
      <c r="A86" s="6" t="s">
        <v>2987</v>
      </c>
      <c r="B86" s="823">
        <v>0</v>
      </c>
      <c r="C86" s="824">
        <v>0</v>
      </c>
      <c r="D86" s="823">
        <v>0</v>
      </c>
      <c r="E86" s="824">
        <v>0</v>
      </c>
      <c r="F86" s="823">
        <v>0</v>
      </c>
      <c r="G86" s="824">
        <v>0</v>
      </c>
      <c r="H86" s="823">
        <v>0</v>
      </c>
      <c r="I86" s="824">
        <v>0</v>
      </c>
      <c r="J86" s="823" t="s">
        <v>2880</v>
      </c>
      <c r="K86" s="824" t="s">
        <v>469</v>
      </c>
      <c r="L86" s="823">
        <v>0</v>
      </c>
      <c r="M86" s="824">
        <v>0</v>
      </c>
      <c r="N86" s="823">
        <v>0</v>
      </c>
      <c r="O86" s="824">
        <v>0</v>
      </c>
      <c r="P86" s="823">
        <v>0</v>
      </c>
      <c r="Q86" s="824">
        <v>0</v>
      </c>
      <c r="R86" s="823">
        <v>0</v>
      </c>
      <c r="S86" s="824">
        <v>0</v>
      </c>
      <c r="T86" s="923"/>
      <c r="U86" s="938"/>
      <c r="V86" s="923"/>
      <c r="W86" s="938"/>
      <c r="X86" s="836"/>
      <c r="Y86" s="649"/>
      <c r="Z86" s="836"/>
      <c r="AA86" s="649"/>
    </row>
    <row r="87" spans="1:27" ht="15">
      <c r="A87" s="6" t="s">
        <v>2988</v>
      </c>
      <c r="B87" s="823">
        <v>0</v>
      </c>
      <c r="C87" s="824">
        <v>0</v>
      </c>
      <c r="D87" s="823">
        <v>0</v>
      </c>
      <c r="E87" s="824">
        <v>0</v>
      </c>
      <c r="F87" s="823">
        <v>0</v>
      </c>
      <c r="G87" s="824">
        <v>0</v>
      </c>
      <c r="H87" s="823">
        <v>0</v>
      </c>
      <c r="I87" s="824">
        <v>0</v>
      </c>
      <c r="J87" s="823" t="s">
        <v>173</v>
      </c>
      <c r="K87" s="824" t="s">
        <v>322</v>
      </c>
      <c r="L87" s="823">
        <v>0</v>
      </c>
      <c r="M87" s="824">
        <v>0</v>
      </c>
      <c r="N87" s="823">
        <v>0</v>
      </c>
      <c r="O87" s="824">
        <v>0</v>
      </c>
      <c r="P87" s="823">
        <v>0</v>
      </c>
      <c r="Q87" s="824">
        <v>0</v>
      </c>
      <c r="R87" s="823">
        <v>0</v>
      </c>
      <c r="S87" s="824">
        <v>0</v>
      </c>
      <c r="T87" s="923"/>
      <c r="U87" s="938"/>
      <c r="V87" s="923"/>
      <c r="W87" s="938"/>
      <c r="X87" s="836"/>
      <c r="Y87" s="649"/>
      <c r="Z87" s="836"/>
      <c r="AA87" s="649"/>
    </row>
    <row r="88" spans="1:27" ht="45">
      <c r="A88" s="6" t="s">
        <v>2989</v>
      </c>
      <c r="B88" s="823">
        <v>0</v>
      </c>
      <c r="C88" s="824">
        <v>0</v>
      </c>
      <c r="D88" s="823">
        <v>0</v>
      </c>
      <c r="E88" s="824">
        <v>0</v>
      </c>
      <c r="F88" s="823">
        <v>0</v>
      </c>
      <c r="G88" s="824">
        <v>0</v>
      </c>
      <c r="H88" s="823">
        <v>0</v>
      </c>
      <c r="I88" s="824">
        <v>0</v>
      </c>
      <c r="J88" s="823" t="s">
        <v>2881</v>
      </c>
      <c r="K88" s="824" t="s">
        <v>451</v>
      </c>
      <c r="L88" s="823">
        <v>0</v>
      </c>
      <c r="M88" s="824">
        <v>0</v>
      </c>
      <c r="N88" s="823">
        <v>0</v>
      </c>
      <c r="O88" s="824">
        <v>0</v>
      </c>
      <c r="P88" s="823">
        <v>0</v>
      </c>
      <c r="Q88" s="824">
        <v>0</v>
      </c>
      <c r="R88" s="823">
        <v>0</v>
      </c>
      <c r="S88" s="824">
        <v>0</v>
      </c>
      <c r="T88" s="923"/>
      <c r="U88" s="938"/>
      <c r="V88" s="923"/>
      <c r="W88" s="938"/>
      <c r="X88" s="836"/>
      <c r="Y88" s="649"/>
      <c r="Z88" s="836"/>
      <c r="AA88" s="649"/>
    </row>
    <row r="89" spans="1:27" ht="15">
      <c r="A89" s="6" t="s">
        <v>2990</v>
      </c>
      <c r="B89" s="823">
        <v>0</v>
      </c>
      <c r="C89" s="824">
        <v>0</v>
      </c>
      <c r="D89" s="823">
        <v>0</v>
      </c>
      <c r="E89" s="824">
        <v>0</v>
      </c>
      <c r="F89" s="823">
        <v>0</v>
      </c>
      <c r="G89" s="824">
        <v>0</v>
      </c>
      <c r="H89" s="823">
        <v>0</v>
      </c>
      <c r="I89" s="824">
        <v>0</v>
      </c>
      <c r="J89" s="823" t="s">
        <v>2882</v>
      </c>
      <c r="K89" s="824" t="s">
        <v>533</v>
      </c>
      <c r="L89" s="823">
        <v>0</v>
      </c>
      <c r="M89" s="824">
        <v>0</v>
      </c>
      <c r="N89" s="823">
        <v>0</v>
      </c>
      <c r="O89" s="824">
        <v>0</v>
      </c>
      <c r="P89" s="823">
        <v>0</v>
      </c>
      <c r="Q89" s="824">
        <v>0</v>
      </c>
      <c r="R89" s="823">
        <v>0</v>
      </c>
      <c r="S89" s="824">
        <v>0</v>
      </c>
      <c r="T89" s="923"/>
      <c r="U89" s="938"/>
      <c r="V89" s="923"/>
      <c r="W89" s="938"/>
      <c r="X89" s="836"/>
      <c r="Y89" s="649"/>
      <c r="Z89" s="836"/>
      <c r="AA89" s="649"/>
    </row>
    <row r="90" spans="1:27" ht="15">
      <c r="A90" s="6" t="s">
        <v>2991</v>
      </c>
      <c r="B90" s="823">
        <v>0</v>
      </c>
      <c r="C90" s="824">
        <v>0</v>
      </c>
      <c r="D90" s="823">
        <v>0</v>
      </c>
      <c r="E90" s="824">
        <v>0</v>
      </c>
      <c r="F90" s="823">
        <v>0</v>
      </c>
      <c r="G90" s="824">
        <v>0</v>
      </c>
      <c r="H90" s="823">
        <v>0</v>
      </c>
      <c r="I90" s="824">
        <v>0</v>
      </c>
      <c r="J90" s="823" t="s">
        <v>2883</v>
      </c>
      <c r="K90" s="824" t="s">
        <v>2872</v>
      </c>
      <c r="L90" s="823">
        <v>0</v>
      </c>
      <c r="M90" s="824">
        <v>0</v>
      </c>
      <c r="N90" s="823">
        <v>0</v>
      </c>
      <c r="O90" s="824">
        <v>0</v>
      </c>
      <c r="P90" s="823">
        <v>0</v>
      </c>
      <c r="Q90" s="824">
        <v>0</v>
      </c>
      <c r="R90" s="823">
        <v>0</v>
      </c>
      <c r="S90" s="824">
        <v>0</v>
      </c>
      <c r="T90" s="923"/>
      <c r="U90" s="938"/>
      <c r="V90" s="923"/>
      <c r="W90" s="938"/>
      <c r="X90" s="836"/>
      <c r="Y90" s="649"/>
      <c r="Z90" s="836"/>
      <c r="AA90" s="649"/>
    </row>
    <row r="91" spans="1:27" ht="30">
      <c r="A91" s="6" t="s">
        <v>2992</v>
      </c>
      <c r="B91" s="823">
        <v>0</v>
      </c>
      <c r="C91" s="824">
        <v>0</v>
      </c>
      <c r="D91" s="823">
        <v>0</v>
      </c>
      <c r="E91" s="824">
        <v>0</v>
      </c>
      <c r="F91" s="823">
        <v>0</v>
      </c>
      <c r="G91" s="824">
        <v>0</v>
      </c>
      <c r="H91" s="823">
        <v>0</v>
      </c>
      <c r="I91" s="824">
        <v>0</v>
      </c>
      <c r="J91" s="823" t="s">
        <v>2884</v>
      </c>
      <c r="K91" s="824" t="s">
        <v>533</v>
      </c>
      <c r="L91" s="823">
        <v>0</v>
      </c>
      <c r="M91" s="824">
        <v>0</v>
      </c>
      <c r="N91" s="823">
        <v>0</v>
      </c>
      <c r="O91" s="824">
        <v>0</v>
      </c>
      <c r="P91" s="823">
        <v>0</v>
      </c>
      <c r="Q91" s="824">
        <v>0</v>
      </c>
      <c r="R91" s="823">
        <v>0</v>
      </c>
      <c r="S91" s="824">
        <v>0</v>
      </c>
      <c r="T91" s="923"/>
      <c r="U91" s="938"/>
      <c r="V91" s="923"/>
      <c r="W91" s="938"/>
      <c r="X91" s="836"/>
      <c r="Y91" s="649"/>
      <c r="Z91" s="836"/>
      <c r="AA91" s="649"/>
    </row>
    <row r="92" spans="1:27" ht="15">
      <c r="A92" s="6" t="s">
        <v>2993</v>
      </c>
      <c r="B92" s="823">
        <v>0</v>
      </c>
      <c r="C92" s="824">
        <v>0</v>
      </c>
      <c r="D92" s="823">
        <v>0</v>
      </c>
      <c r="E92" s="824">
        <v>0</v>
      </c>
      <c r="F92" s="823">
        <v>0</v>
      </c>
      <c r="G92" s="824">
        <v>0</v>
      </c>
      <c r="H92" s="823">
        <v>0</v>
      </c>
      <c r="I92" s="824">
        <v>0</v>
      </c>
      <c r="J92" s="823" t="s">
        <v>652</v>
      </c>
      <c r="K92" s="824" t="s">
        <v>671</v>
      </c>
      <c r="L92" s="823">
        <v>0</v>
      </c>
      <c r="M92" s="824">
        <v>0</v>
      </c>
      <c r="N92" s="823">
        <v>0</v>
      </c>
      <c r="O92" s="824">
        <v>0</v>
      </c>
      <c r="P92" s="823">
        <v>0</v>
      </c>
      <c r="Q92" s="824">
        <v>0</v>
      </c>
      <c r="R92" s="823">
        <v>0</v>
      </c>
      <c r="S92" s="824">
        <v>0</v>
      </c>
      <c r="T92" s="923"/>
      <c r="U92" s="938"/>
      <c r="V92" s="923"/>
      <c r="W92" s="938"/>
      <c r="X92" s="836"/>
      <c r="Y92" s="649"/>
      <c r="Z92" s="836"/>
      <c r="AA92" s="649"/>
    </row>
    <row r="93" spans="1:27" ht="15">
      <c r="A93" s="6" t="s">
        <v>2994</v>
      </c>
      <c r="B93" s="823">
        <v>0</v>
      </c>
      <c r="C93" s="824">
        <v>0</v>
      </c>
      <c r="D93" s="823">
        <v>0</v>
      </c>
      <c r="E93" s="824">
        <v>0</v>
      </c>
      <c r="F93" s="823">
        <v>0</v>
      </c>
      <c r="G93" s="824">
        <v>0</v>
      </c>
      <c r="H93" s="823">
        <v>0</v>
      </c>
      <c r="I93" s="824">
        <v>0</v>
      </c>
      <c r="J93" s="823" t="s">
        <v>2885</v>
      </c>
      <c r="K93" s="824" t="s">
        <v>671</v>
      </c>
      <c r="L93" s="823">
        <v>0</v>
      </c>
      <c r="M93" s="824">
        <v>0</v>
      </c>
      <c r="N93" s="823">
        <v>0</v>
      </c>
      <c r="O93" s="824">
        <v>0</v>
      </c>
      <c r="P93" s="823">
        <v>0</v>
      </c>
      <c r="Q93" s="824">
        <v>0</v>
      </c>
      <c r="R93" s="823">
        <v>0</v>
      </c>
      <c r="S93" s="824">
        <v>0</v>
      </c>
      <c r="T93" s="923"/>
      <c r="U93" s="938"/>
      <c r="V93" s="923"/>
      <c r="W93" s="938"/>
      <c r="X93" s="836"/>
      <c r="Y93" s="649"/>
      <c r="Z93" s="836"/>
      <c r="AA93" s="649"/>
    </row>
    <row r="94" spans="1:27" ht="15">
      <c r="A94" s="6" t="s">
        <v>2995</v>
      </c>
      <c r="B94" s="823">
        <v>0</v>
      </c>
      <c r="C94" s="824">
        <v>0</v>
      </c>
      <c r="D94" s="823">
        <v>0</v>
      </c>
      <c r="E94" s="824">
        <v>0</v>
      </c>
      <c r="F94" s="823">
        <v>0</v>
      </c>
      <c r="G94" s="824">
        <v>0</v>
      </c>
      <c r="H94" s="823">
        <v>0</v>
      </c>
      <c r="I94" s="824">
        <v>0</v>
      </c>
      <c r="J94" s="823" t="s">
        <v>2886</v>
      </c>
      <c r="K94" s="824" t="s">
        <v>2887</v>
      </c>
      <c r="L94" s="823">
        <v>0</v>
      </c>
      <c r="M94" s="824">
        <v>0</v>
      </c>
      <c r="N94" s="823">
        <v>0</v>
      </c>
      <c r="O94" s="824">
        <v>0</v>
      </c>
      <c r="P94" s="823">
        <v>0</v>
      </c>
      <c r="Q94" s="824">
        <v>0</v>
      </c>
      <c r="R94" s="823">
        <v>0</v>
      </c>
      <c r="S94" s="824">
        <v>0</v>
      </c>
      <c r="T94" s="923"/>
      <c r="U94" s="938"/>
      <c r="V94" s="923"/>
      <c r="W94" s="938"/>
      <c r="X94" s="836"/>
      <c r="Y94" s="649"/>
      <c r="Z94" s="836"/>
      <c r="AA94" s="649"/>
    </row>
    <row r="95" spans="1:27" ht="15">
      <c r="A95" s="810"/>
      <c r="B95" s="801"/>
      <c r="C95" s="801"/>
      <c r="D95" s="793"/>
      <c r="E95" s="801"/>
      <c r="F95" s="793"/>
      <c r="G95" s="793"/>
      <c r="H95" s="793"/>
      <c r="I95" s="793"/>
      <c r="J95" s="793"/>
      <c r="K95" s="793"/>
      <c r="L95" s="939"/>
      <c r="M95" s="939"/>
      <c r="N95" s="939"/>
      <c r="O95" s="939"/>
      <c r="P95" s="939"/>
      <c r="Q95" s="939"/>
      <c r="R95" s="939"/>
      <c r="S95" s="939"/>
    </row>
    <row r="96" spans="1:27" ht="15">
      <c r="A96" s="810"/>
      <c r="B96" s="801"/>
      <c r="C96" s="801"/>
      <c r="D96" s="793"/>
      <c r="E96" s="801"/>
      <c r="F96" s="793"/>
      <c r="G96" s="793"/>
      <c r="H96" s="793"/>
      <c r="I96" s="793"/>
      <c r="J96" s="793"/>
      <c r="K96" s="793"/>
      <c r="L96" s="939"/>
      <c r="M96" s="939"/>
      <c r="N96" s="939"/>
      <c r="O96" s="939"/>
      <c r="P96" s="939"/>
      <c r="Q96" s="939"/>
      <c r="R96" s="939"/>
      <c r="S96" s="939"/>
    </row>
    <row r="97" spans="1:27" ht="15.75">
      <c r="A97" s="3"/>
      <c r="B97" s="1469">
        <v>2010</v>
      </c>
      <c r="C97" s="1469"/>
      <c r="D97" s="1469">
        <v>2011</v>
      </c>
      <c r="E97" s="1469"/>
      <c r="F97" s="1469" t="s">
        <v>1185</v>
      </c>
      <c r="G97" s="1469"/>
      <c r="H97" s="1469">
        <v>2012</v>
      </c>
      <c r="I97" s="1469"/>
      <c r="J97" s="1469" t="s">
        <v>2325</v>
      </c>
      <c r="K97" s="1469"/>
      <c r="L97" s="1469" t="s">
        <v>2913</v>
      </c>
      <c r="M97" s="1469"/>
      <c r="N97" s="1469" t="s">
        <v>3553</v>
      </c>
      <c r="O97" s="1469"/>
      <c r="P97" s="1469" t="s">
        <v>4165</v>
      </c>
      <c r="Q97" s="1469"/>
      <c r="R97" s="1469" t="s">
        <v>4674</v>
      </c>
      <c r="S97" s="1469"/>
      <c r="T97" s="1469" t="s">
        <v>4675</v>
      </c>
      <c r="U97" s="1469"/>
      <c r="V97" s="1494" t="s">
        <v>5846</v>
      </c>
      <c r="W97" s="1495"/>
      <c r="X97" s="1494" t="s">
        <v>6494</v>
      </c>
      <c r="Y97" s="1495"/>
      <c r="Z97" s="1496" t="s">
        <v>6914</v>
      </c>
      <c r="AA97" s="1485"/>
    </row>
    <row r="98" spans="1:27" ht="31.5" customHeight="1">
      <c r="A98" s="3" t="s">
        <v>97</v>
      </c>
      <c r="B98" s="774" t="s">
        <v>95</v>
      </c>
      <c r="C98" s="774" t="s">
        <v>96</v>
      </c>
      <c r="D98" s="774" t="s">
        <v>95</v>
      </c>
      <c r="E98" s="774" t="s">
        <v>96</v>
      </c>
      <c r="F98" s="774" t="s">
        <v>95</v>
      </c>
      <c r="G98" s="774" t="s">
        <v>96</v>
      </c>
      <c r="H98" s="774" t="s">
        <v>95</v>
      </c>
      <c r="I98" s="774" t="s">
        <v>96</v>
      </c>
      <c r="J98" s="774" t="s">
        <v>95</v>
      </c>
      <c r="K98" s="774" t="s">
        <v>96</v>
      </c>
      <c r="L98" s="774" t="s">
        <v>95</v>
      </c>
      <c r="M98" s="774" t="s">
        <v>96</v>
      </c>
      <c r="N98" s="774" t="s">
        <v>95</v>
      </c>
      <c r="O98" s="774" t="s">
        <v>96</v>
      </c>
      <c r="P98" s="774" t="s">
        <v>95</v>
      </c>
      <c r="Q98" s="774" t="s">
        <v>96</v>
      </c>
      <c r="R98" s="774" t="s">
        <v>95</v>
      </c>
      <c r="S98" s="774" t="s">
        <v>96</v>
      </c>
      <c r="T98" s="774" t="s">
        <v>95</v>
      </c>
      <c r="U98" s="774" t="s">
        <v>96</v>
      </c>
      <c r="V98" s="931" t="s">
        <v>95</v>
      </c>
      <c r="W98" s="932" t="s">
        <v>96</v>
      </c>
      <c r="X98" s="931" t="s">
        <v>95</v>
      </c>
      <c r="Y98" s="932" t="s">
        <v>96</v>
      </c>
      <c r="Z98" s="936" t="s">
        <v>95</v>
      </c>
      <c r="AA98" s="911" t="s">
        <v>96</v>
      </c>
    </row>
    <row r="99" spans="1:27" ht="15">
      <c r="A99" s="6" t="s">
        <v>2922</v>
      </c>
      <c r="B99" s="823">
        <v>0</v>
      </c>
      <c r="C99" s="824">
        <v>0</v>
      </c>
      <c r="D99" s="823" t="s">
        <v>1029</v>
      </c>
      <c r="E99" s="824" t="s">
        <v>1030</v>
      </c>
      <c r="F99" s="823" t="s">
        <v>1190</v>
      </c>
      <c r="G99" s="824" t="s">
        <v>322</v>
      </c>
      <c r="H99" s="823" t="s">
        <v>1190</v>
      </c>
      <c r="I99" s="824" t="s">
        <v>322</v>
      </c>
      <c r="J99" s="823" t="s">
        <v>1047</v>
      </c>
      <c r="K99" s="824" t="s">
        <v>322</v>
      </c>
      <c r="L99" s="823" t="s">
        <v>1047</v>
      </c>
      <c r="M99" s="824" t="s">
        <v>322</v>
      </c>
      <c r="N99" s="823">
        <v>0</v>
      </c>
      <c r="O99" s="824">
        <v>0</v>
      </c>
      <c r="P99" s="823">
        <v>0</v>
      </c>
      <c r="Q99" s="824">
        <v>0</v>
      </c>
      <c r="R99" s="823" t="s">
        <v>5257</v>
      </c>
      <c r="S99" s="824" t="s">
        <v>5255</v>
      </c>
      <c r="T99" s="923" t="s">
        <v>5159</v>
      </c>
      <c r="U99" s="938" t="s">
        <v>2401</v>
      </c>
      <c r="V99" s="923"/>
      <c r="W99" s="938"/>
      <c r="X99" s="836"/>
      <c r="Y99" s="649"/>
      <c r="Z99" s="836"/>
      <c r="AA99" s="649"/>
    </row>
    <row r="100" spans="1:27" ht="30">
      <c r="A100" s="6" t="s">
        <v>2923</v>
      </c>
      <c r="B100" s="823">
        <v>0</v>
      </c>
      <c r="C100" s="824">
        <v>0</v>
      </c>
      <c r="D100" s="823" t="s">
        <v>1031</v>
      </c>
      <c r="E100" s="824" t="s">
        <v>1032</v>
      </c>
      <c r="F100" s="823" t="s">
        <v>1191</v>
      </c>
      <c r="G100" s="824" t="s">
        <v>322</v>
      </c>
      <c r="H100" s="823" t="s">
        <v>1191</v>
      </c>
      <c r="I100" s="824" t="s">
        <v>322</v>
      </c>
      <c r="J100" s="823" t="s">
        <v>867</v>
      </c>
      <c r="K100" s="824" t="s">
        <v>322</v>
      </c>
      <c r="L100" s="823">
        <v>0</v>
      </c>
      <c r="M100" s="824">
        <v>0</v>
      </c>
      <c r="N100" s="823">
        <v>0</v>
      </c>
      <c r="O100" s="824">
        <v>0</v>
      </c>
      <c r="P100" s="823">
        <v>0</v>
      </c>
      <c r="Q100" s="824">
        <v>0</v>
      </c>
      <c r="R100" s="823">
        <v>0</v>
      </c>
      <c r="S100" s="824">
        <v>0</v>
      </c>
      <c r="T100" s="823">
        <v>0</v>
      </c>
      <c r="U100" s="824">
        <v>0</v>
      </c>
      <c r="V100" s="823"/>
      <c r="W100" s="824"/>
      <c r="X100" s="836"/>
      <c r="Y100" s="649"/>
      <c r="Z100" s="836"/>
      <c r="AA100" s="649"/>
    </row>
    <row r="101" spans="1:27" ht="30">
      <c r="A101" s="6" t="s">
        <v>2924</v>
      </c>
      <c r="B101" s="823">
        <v>0</v>
      </c>
      <c r="C101" s="824">
        <v>0</v>
      </c>
      <c r="D101" s="823" t="s">
        <v>1033</v>
      </c>
      <c r="E101" s="824" t="s">
        <v>1034</v>
      </c>
      <c r="F101" s="823" t="s">
        <v>1192</v>
      </c>
      <c r="G101" s="824" t="s">
        <v>1043</v>
      </c>
      <c r="H101" s="823" t="s">
        <v>1192</v>
      </c>
      <c r="I101" s="824" t="s">
        <v>1043</v>
      </c>
      <c r="J101" s="823" t="s">
        <v>1029</v>
      </c>
      <c r="K101" s="824" t="s">
        <v>1030</v>
      </c>
      <c r="L101" s="823">
        <v>0</v>
      </c>
      <c r="M101" s="824">
        <v>0</v>
      </c>
      <c r="N101" s="823">
        <v>0</v>
      </c>
      <c r="O101" s="824">
        <v>0</v>
      </c>
      <c r="P101" s="823">
        <v>0</v>
      </c>
      <c r="Q101" s="824">
        <v>0</v>
      </c>
      <c r="R101" s="823">
        <v>0</v>
      </c>
      <c r="S101" s="824">
        <v>0</v>
      </c>
      <c r="T101" s="823">
        <v>0</v>
      </c>
      <c r="U101" s="824">
        <v>0</v>
      </c>
      <c r="V101" s="823"/>
      <c r="W101" s="824"/>
      <c r="X101" s="836"/>
      <c r="Y101" s="649"/>
      <c r="Z101" s="836"/>
      <c r="AA101" s="649"/>
    </row>
    <row r="102" spans="1:27" ht="30">
      <c r="A102" s="6" t="s">
        <v>2925</v>
      </c>
      <c r="B102" s="823">
        <v>0</v>
      </c>
      <c r="C102" s="824">
        <v>0</v>
      </c>
      <c r="D102" s="823" t="s">
        <v>1035</v>
      </c>
      <c r="E102" s="824" t="s">
        <v>1032</v>
      </c>
      <c r="F102" s="823" t="s">
        <v>1193</v>
      </c>
      <c r="G102" s="824" t="s">
        <v>322</v>
      </c>
      <c r="H102" s="823" t="s">
        <v>1193</v>
      </c>
      <c r="I102" s="824" t="s">
        <v>322</v>
      </c>
      <c r="J102" s="823" t="s">
        <v>1192</v>
      </c>
      <c r="K102" s="824" t="s">
        <v>2655</v>
      </c>
      <c r="L102" s="823">
        <v>0</v>
      </c>
      <c r="M102" s="824">
        <v>0</v>
      </c>
      <c r="N102" s="823">
        <v>0</v>
      </c>
      <c r="O102" s="824">
        <v>0</v>
      </c>
      <c r="P102" s="823">
        <v>0</v>
      </c>
      <c r="Q102" s="824">
        <v>0</v>
      </c>
      <c r="R102" s="823">
        <v>0</v>
      </c>
      <c r="S102" s="824">
        <v>0</v>
      </c>
      <c r="T102" s="823">
        <v>0</v>
      </c>
      <c r="U102" s="824">
        <v>0</v>
      </c>
      <c r="V102" s="823"/>
      <c r="W102" s="824"/>
      <c r="X102" s="836"/>
      <c r="Y102" s="649"/>
      <c r="Z102" s="836"/>
      <c r="AA102" s="649"/>
    </row>
    <row r="103" spans="1:27" ht="30">
      <c r="A103" s="6" t="s">
        <v>2926</v>
      </c>
      <c r="B103" s="823">
        <v>0</v>
      </c>
      <c r="C103" s="824">
        <v>0</v>
      </c>
      <c r="D103" s="823" t="s">
        <v>1037</v>
      </c>
      <c r="E103" s="824" t="s">
        <v>1032</v>
      </c>
      <c r="F103" s="823" t="s">
        <v>1029</v>
      </c>
      <c r="G103" s="824" t="s">
        <v>1030</v>
      </c>
      <c r="H103" s="823" t="s">
        <v>1029</v>
      </c>
      <c r="I103" s="824" t="s">
        <v>1030</v>
      </c>
      <c r="J103" s="823" t="s">
        <v>2875</v>
      </c>
      <c r="K103" s="824" t="s">
        <v>447</v>
      </c>
      <c r="L103" s="823">
        <v>0</v>
      </c>
      <c r="M103" s="824">
        <v>0</v>
      </c>
      <c r="N103" s="823">
        <v>0</v>
      </c>
      <c r="O103" s="824">
        <v>0</v>
      </c>
      <c r="P103" s="823">
        <v>0</v>
      </c>
      <c r="Q103" s="824">
        <v>0</v>
      </c>
      <c r="R103" s="823">
        <v>0</v>
      </c>
      <c r="S103" s="824">
        <v>0</v>
      </c>
      <c r="T103" s="823">
        <v>0</v>
      </c>
      <c r="U103" s="824">
        <v>0</v>
      </c>
      <c r="V103" s="823"/>
      <c r="W103" s="824"/>
      <c r="X103" s="836"/>
      <c r="Y103" s="649"/>
      <c r="Z103" s="836"/>
      <c r="AA103" s="649"/>
    </row>
    <row r="104" spans="1:27" ht="15">
      <c r="A104" s="6" t="s">
        <v>2927</v>
      </c>
      <c r="B104" s="823">
        <v>0</v>
      </c>
      <c r="C104" s="824">
        <v>0</v>
      </c>
      <c r="D104" s="823" t="s">
        <v>1039</v>
      </c>
      <c r="E104" s="824" t="s">
        <v>1041</v>
      </c>
      <c r="F104" s="823">
        <v>0</v>
      </c>
      <c r="G104" s="824">
        <v>0</v>
      </c>
      <c r="H104" s="823">
        <v>0</v>
      </c>
      <c r="I104" s="824">
        <v>0</v>
      </c>
      <c r="J104" s="823" t="s">
        <v>2876</v>
      </c>
      <c r="K104" s="824" t="s">
        <v>3</v>
      </c>
      <c r="L104" s="823">
        <v>0</v>
      </c>
      <c r="M104" s="824">
        <v>0</v>
      </c>
      <c r="N104" s="823">
        <v>0</v>
      </c>
      <c r="O104" s="824">
        <v>0</v>
      </c>
      <c r="P104" s="823">
        <v>0</v>
      </c>
      <c r="Q104" s="824">
        <v>0</v>
      </c>
      <c r="R104" s="823">
        <v>0</v>
      </c>
      <c r="S104" s="824">
        <v>0</v>
      </c>
      <c r="T104" s="823">
        <v>0</v>
      </c>
      <c r="U104" s="824">
        <v>0</v>
      </c>
      <c r="V104" s="823"/>
      <c r="W104" s="824"/>
      <c r="X104" s="836"/>
      <c r="Y104" s="649"/>
      <c r="Z104" s="836"/>
      <c r="AA104" s="649"/>
    </row>
    <row r="105" spans="1:27" ht="15">
      <c r="A105" s="6" t="s">
        <v>2928</v>
      </c>
      <c r="B105" s="823">
        <v>0</v>
      </c>
      <c r="C105" s="824">
        <v>0</v>
      </c>
      <c r="D105" s="823" t="s">
        <v>1042</v>
      </c>
      <c r="E105" s="824" t="s">
        <v>1043</v>
      </c>
      <c r="F105" s="823">
        <v>0</v>
      </c>
      <c r="G105" s="824">
        <v>0</v>
      </c>
      <c r="H105" s="823">
        <v>0</v>
      </c>
      <c r="I105" s="824">
        <v>0</v>
      </c>
      <c r="J105" s="823" t="s">
        <v>2157</v>
      </c>
      <c r="K105" s="824" t="s">
        <v>2872</v>
      </c>
      <c r="L105" s="823">
        <v>0</v>
      </c>
      <c r="M105" s="824">
        <v>0</v>
      </c>
      <c r="N105" s="823">
        <v>0</v>
      </c>
      <c r="O105" s="824">
        <v>0</v>
      </c>
      <c r="P105" s="823">
        <v>0</v>
      </c>
      <c r="Q105" s="824">
        <v>0</v>
      </c>
      <c r="R105" s="823">
        <v>0</v>
      </c>
      <c r="S105" s="824">
        <v>0</v>
      </c>
      <c r="T105" s="823">
        <v>0</v>
      </c>
      <c r="U105" s="824">
        <v>0</v>
      </c>
      <c r="V105" s="823"/>
      <c r="W105" s="824"/>
      <c r="X105" s="836"/>
      <c r="Y105" s="649"/>
      <c r="Z105" s="836"/>
      <c r="AA105" s="649"/>
    </row>
    <row r="106" spans="1:27" ht="45">
      <c r="A106" s="6" t="s">
        <v>2929</v>
      </c>
      <c r="B106" s="823">
        <v>0</v>
      </c>
      <c r="C106" s="824">
        <v>0</v>
      </c>
      <c r="D106" s="823" t="s">
        <v>1045</v>
      </c>
      <c r="E106" s="824" t="s">
        <v>1046</v>
      </c>
      <c r="F106" s="823">
        <v>0</v>
      </c>
      <c r="G106" s="824">
        <v>0</v>
      </c>
      <c r="H106" s="823">
        <v>0</v>
      </c>
      <c r="I106" s="824">
        <v>0</v>
      </c>
      <c r="J106" s="823" t="s">
        <v>325</v>
      </c>
      <c r="K106" s="824" t="s">
        <v>533</v>
      </c>
      <c r="L106" s="823">
        <v>0</v>
      </c>
      <c r="M106" s="824">
        <v>0</v>
      </c>
      <c r="N106" s="823">
        <v>0</v>
      </c>
      <c r="O106" s="824">
        <v>0</v>
      </c>
      <c r="P106" s="823">
        <v>0</v>
      </c>
      <c r="Q106" s="824">
        <v>0</v>
      </c>
      <c r="R106" s="823">
        <v>0</v>
      </c>
      <c r="S106" s="824">
        <v>0</v>
      </c>
      <c r="T106" s="823">
        <v>0</v>
      </c>
      <c r="U106" s="824">
        <v>0</v>
      </c>
      <c r="V106" s="823"/>
      <c r="W106" s="824"/>
      <c r="X106" s="836"/>
      <c r="Y106" s="649"/>
      <c r="Z106" s="836"/>
      <c r="AA106" s="649"/>
    </row>
    <row r="107" spans="1:27" ht="15">
      <c r="A107" s="6" t="s">
        <v>2930</v>
      </c>
      <c r="B107" s="823">
        <v>0</v>
      </c>
      <c r="C107" s="824">
        <v>0</v>
      </c>
      <c r="D107" s="823" t="s">
        <v>1048</v>
      </c>
      <c r="E107" s="824" t="s">
        <v>1049</v>
      </c>
      <c r="F107" s="823">
        <v>0</v>
      </c>
      <c r="G107" s="824">
        <v>0</v>
      </c>
      <c r="H107" s="823">
        <v>0</v>
      </c>
      <c r="I107" s="824">
        <v>0</v>
      </c>
      <c r="J107" s="823" t="s">
        <v>2877</v>
      </c>
      <c r="K107" s="824" t="s">
        <v>979</v>
      </c>
      <c r="L107" s="823">
        <v>0</v>
      </c>
      <c r="M107" s="824">
        <v>0</v>
      </c>
      <c r="N107" s="823">
        <v>0</v>
      </c>
      <c r="O107" s="824">
        <v>0</v>
      </c>
      <c r="P107" s="823">
        <v>0</v>
      </c>
      <c r="Q107" s="824">
        <v>0</v>
      </c>
      <c r="R107" s="823">
        <v>0</v>
      </c>
      <c r="S107" s="824">
        <v>0</v>
      </c>
      <c r="T107" s="823">
        <v>0</v>
      </c>
      <c r="U107" s="824">
        <v>0</v>
      </c>
      <c r="V107" s="823"/>
      <c r="W107" s="824"/>
      <c r="X107" s="836"/>
      <c r="Y107" s="649"/>
      <c r="Z107" s="836"/>
      <c r="AA107" s="649"/>
    </row>
    <row r="108" spans="1:27" ht="45">
      <c r="A108" s="6" t="s">
        <v>2931</v>
      </c>
      <c r="B108" s="823">
        <v>0</v>
      </c>
      <c r="C108" s="824">
        <v>0</v>
      </c>
      <c r="D108" s="823" t="s">
        <v>1050</v>
      </c>
      <c r="E108" s="824" t="s">
        <v>1051</v>
      </c>
      <c r="F108" s="823">
        <v>0</v>
      </c>
      <c r="G108" s="824">
        <v>0</v>
      </c>
      <c r="H108" s="823">
        <v>0</v>
      </c>
      <c r="I108" s="824">
        <v>0</v>
      </c>
      <c r="J108" s="823" t="s">
        <v>2878</v>
      </c>
      <c r="K108" s="824" t="s">
        <v>2879</v>
      </c>
      <c r="L108" s="823">
        <v>0</v>
      </c>
      <c r="M108" s="824">
        <v>0</v>
      </c>
      <c r="N108" s="823">
        <v>0</v>
      </c>
      <c r="O108" s="824">
        <v>0</v>
      </c>
      <c r="P108" s="823">
        <v>0</v>
      </c>
      <c r="Q108" s="824">
        <v>0</v>
      </c>
      <c r="R108" s="823">
        <v>0</v>
      </c>
      <c r="S108" s="824">
        <v>0</v>
      </c>
      <c r="T108" s="823">
        <v>0</v>
      </c>
      <c r="U108" s="824">
        <v>0</v>
      </c>
      <c r="V108" s="823"/>
      <c r="W108" s="824"/>
      <c r="X108" s="836"/>
      <c r="Y108" s="649"/>
      <c r="Z108" s="836"/>
      <c r="AA108" s="649"/>
    </row>
    <row r="109" spans="1:27" ht="15" customHeight="1"/>
    <row r="110" spans="1:27" ht="15" customHeight="1"/>
    <row r="111" spans="1:27" ht="15" customHeight="1"/>
    <row r="112" spans="1:27" ht="15" customHeight="1"/>
    <row r="113" ht="15" customHeight="1"/>
    <row r="114" ht="15" customHeight="1"/>
    <row r="115" ht="15" customHeight="1"/>
    <row r="116" ht="15" customHeight="1"/>
    <row r="117" ht="15" customHeight="1"/>
    <row r="118" ht="15" customHeight="1"/>
    <row r="119" ht="15" customHeight="1"/>
    <row r="120" ht="15" customHeight="1"/>
  </sheetData>
  <mergeCells count="39">
    <mergeCell ref="L97:M97"/>
    <mergeCell ref="N97:O97"/>
    <mergeCell ref="P97:Q97"/>
    <mergeCell ref="R97:S97"/>
    <mergeCell ref="T97:U97"/>
    <mergeCell ref="B97:C97"/>
    <mergeCell ref="D97:E97"/>
    <mergeCell ref="F97:G97"/>
    <mergeCell ref="H97:I97"/>
    <mergeCell ref="J97:K97"/>
    <mergeCell ref="Z97:AA97"/>
    <mergeCell ref="F73:G73"/>
    <mergeCell ref="X60:Y60"/>
    <mergeCell ref="X73:Y73"/>
    <mergeCell ref="X97:Y97"/>
    <mergeCell ref="P73:Q73"/>
    <mergeCell ref="V60:W60"/>
    <mergeCell ref="V73:W73"/>
    <mergeCell ref="V97:W97"/>
    <mergeCell ref="L60:M60"/>
    <mergeCell ref="N60:O60"/>
    <mergeCell ref="P60:Q60"/>
    <mergeCell ref="F60:G60"/>
    <mergeCell ref="H60:I60"/>
    <mergeCell ref="J60:K60"/>
    <mergeCell ref="R73:S73"/>
    <mergeCell ref="R60:S60"/>
    <mergeCell ref="T60:U60"/>
    <mergeCell ref="B73:C73"/>
    <mergeCell ref="D73:E73"/>
    <mergeCell ref="Z60:AA60"/>
    <mergeCell ref="Z73:AA73"/>
    <mergeCell ref="B60:C60"/>
    <mergeCell ref="D60:E60"/>
    <mergeCell ref="T73:U73"/>
    <mergeCell ref="H73:I73"/>
    <mergeCell ref="J73:K73"/>
    <mergeCell ref="L73:M73"/>
    <mergeCell ref="N73:O73"/>
  </mergeCells>
  <conditionalFormatting sqref="A7">
    <cfRule type="cellIs" dxfId="7" priority="1" stopIfTrue="1" operator="equal">
      <formula>0</formula>
    </cfRule>
    <cfRule type="cellIs" dxfId="6" priority="2" stopIfTrue="1" operator="equal">
      <formula>"na"</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22"/>
  <sheetViews>
    <sheetView showGridLines="0" zoomScale="85" zoomScaleNormal="85" workbookViewId="0">
      <pane xSplit="1" ySplit="8" topLeftCell="B9" activePane="bottomRight" state="frozen"/>
      <selection pane="topRight" activeCell="B1" sqref="B1"/>
      <selection pane="bottomLeft" activeCell="A8" sqref="A8"/>
      <selection pane="bottomRight"/>
    </sheetView>
  </sheetViews>
  <sheetFormatPr defaultRowHeight="12.75"/>
  <cols>
    <col min="1" max="1" width="42.140625" style="543" customWidth="1"/>
    <col min="2" max="21" width="24.7109375" style="543" customWidth="1"/>
    <col min="22" max="22" width="27" style="543" customWidth="1"/>
    <col min="23" max="23" width="36.140625" style="543" bestFit="1" customWidth="1"/>
    <col min="24" max="25" width="27" style="543" customWidth="1"/>
    <col min="26" max="27" width="26.85546875" style="543" customWidth="1"/>
    <col min="28" max="28" width="13.42578125" style="543" bestFit="1" customWidth="1"/>
    <col min="29" max="29" width="14.42578125" style="543" bestFit="1" customWidth="1"/>
    <col min="30" max="30" width="14.5703125" style="543" bestFit="1" customWidth="1"/>
    <col min="31" max="31" width="14.42578125" style="543" bestFit="1" customWidth="1"/>
    <col min="32" max="32" width="14.5703125" style="543" bestFit="1" customWidth="1"/>
    <col min="33" max="256" width="9.140625" style="543"/>
    <col min="257" max="257" width="42.140625" style="543" customWidth="1"/>
    <col min="258" max="277" width="24.7109375" style="543" customWidth="1"/>
    <col min="278" max="278" width="27" style="543" customWidth="1"/>
    <col min="279" max="279" width="36.140625" style="543" bestFit="1" customWidth="1"/>
    <col min="280" max="282" width="27" style="543" customWidth="1"/>
    <col min="283" max="512" width="9.140625" style="543"/>
    <col min="513" max="513" width="42.140625" style="543" customWidth="1"/>
    <col min="514" max="533" width="24.7109375" style="543" customWidth="1"/>
    <col min="534" max="534" width="27" style="543" customWidth="1"/>
    <col min="535" max="535" width="36.140625" style="543" bestFit="1" customWidth="1"/>
    <col min="536" max="538" width="27" style="543" customWidth="1"/>
    <col min="539" max="768" width="9.140625" style="543"/>
    <col min="769" max="769" width="42.140625" style="543" customWidth="1"/>
    <col min="770" max="789" width="24.7109375" style="543" customWidth="1"/>
    <col min="790" max="790" width="27" style="543" customWidth="1"/>
    <col min="791" max="791" width="36.140625" style="543" bestFit="1" customWidth="1"/>
    <col min="792" max="794" width="27" style="543" customWidth="1"/>
    <col min="795" max="1024" width="9.140625" style="543"/>
    <col min="1025" max="1025" width="42.140625" style="543" customWidth="1"/>
    <col min="1026" max="1045" width="24.7109375" style="543" customWidth="1"/>
    <col min="1046" max="1046" width="27" style="543" customWidth="1"/>
    <col min="1047" max="1047" width="36.140625" style="543" bestFit="1" customWidth="1"/>
    <col min="1048" max="1050" width="27" style="543" customWidth="1"/>
    <col min="1051" max="1280" width="9.140625" style="543"/>
    <col min="1281" max="1281" width="42.140625" style="543" customWidth="1"/>
    <col min="1282" max="1301" width="24.7109375" style="543" customWidth="1"/>
    <col min="1302" max="1302" width="27" style="543" customWidth="1"/>
    <col min="1303" max="1303" width="36.140625" style="543" bestFit="1" customWidth="1"/>
    <col min="1304" max="1306" width="27" style="543" customWidth="1"/>
    <col min="1307" max="1536" width="9.140625" style="543"/>
    <col min="1537" max="1537" width="42.140625" style="543" customWidth="1"/>
    <col min="1538" max="1557" width="24.7109375" style="543" customWidth="1"/>
    <col min="1558" max="1558" width="27" style="543" customWidth="1"/>
    <col min="1559" max="1559" width="36.140625" style="543" bestFit="1" customWidth="1"/>
    <col min="1560" max="1562" width="27" style="543" customWidth="1"/>
    <col min="1563" max="1792" width="9.140625" style="543"/>
    <col min="1793" max="1793" width="42.140625" style="543" customWidth="1"/>
    <col min="1794" max="1813" width="24.7109375" style="543" customWidth="1"/>
    <col min="1814" max="1814" width="27" style="543" customWidth="1"/>
    <col min="1815" max="1815" width="36.140625" style="543" bestFit="1" customWidth="1"/>
    <col min="1816" max="1818" width="27" style="543" customWidth="1"/>
    <col min="1819" max="2048" width="9.140625" style="543"/>
    <col min="2049" max="2049" width="42.140625" style="543" customWidth="1"/>
    <col min="2050" max="2069" width="24.7109375" style="543" customWidth="1"/>
    <col min="2070" max="2070" width="27" style="543" customWidth="1"/>
    <col min="2071" max="2071" width="36.140625" style="543" bestFit="1" customWidth="1"/>
    <col min="2072" max="2074" width="27" style="543" customWidth="1"/>
    <col min="2075" max="2304" width="9.140625" style="543"/>
    <col min="2305" max="2305" width="42.140625" style="543" customWidth="1"/>
    <col min="2306" max="2325" width="24.7109375" style="543" customWidth="1"/>
    <col min="2326" max="2326" width="27" style="543" customWidth="1"/>
    <col min="2327" max="2327" width="36.140625" style="543" bestFit="1" customWidth="1"/>
    <col min="2328" max="2330" width="27" style="543" customWidth="1"/>
    <col min="2331" max="2560" width="9.140625" style="543"/>
    <col min="2561" max="2561" width="42.140625" style="543" customWidth="1"/>
    <col min="2562" max="2581" width="24.7109375" style="543" customWidth="1"/>
    <col min="2582" max="2582" width="27" style="543" customWidth="1"/>
    <col min="2583" max="2583" width="36.140625" style="543" bestFit="1" customWidth="1"/>
    <col min="2584" max="2586" width="27" style="543" customWidth="1"/>
    <col min="2587" max="2816" width="9.140625" style="543"/>
    <col min="2817" max="2817" width="42.140625" style="543" customWidth="1"/>
    <col min="2818" max="2837" width="24.7109375" style="543" customWidth="1"/>
    <col min="2838" max="2838" width="27" style="543" customWidth="1"/>
    <col min="2839" max="2839" width="36.140625" style="543" bestFit="1" customWidth="1"/>
    <col min="2840" max="2842" width="27" style="543" customWidth="1"/>
    <col min="2843" max="3072" width="9.140625" style="543"/>
    <col min="3073" max="3073" width="42.140625" style="543" customWidth="1"/>
    <col min="3074" max="3093" width="24.7109375" style="543" customWidth="1"/>
    <col min="3094" max="3094" width="27" style="543" customWidth="1"/>
    <col min="3095" max="3095" width="36.140625" style="543" bestFit="1" customWidth="1"/>
    <col min="3096" max="3098" width="27" style="543" customWidth="1"/>
    <col min="3099" max="3328" width="9.140625" style="543"/>
    <col min="3329" max="3329" width="42.140625" style="543" customWidth="1"/>
    <col min="3330" max="3349" width="24.7109375" style="543" customWidth="1"/>
    <col min="3350" max="3350" width="27" style="543" customWidth="1"/>
    <col min="3351" max="3351" width="36.140625" style="543" bestFit="1" customWidth="1"/>
    <col min="3352" max="3354" width="27" style="543" customWidth="1"/>
    <col min="3355" max="3584" width="9.140625" style="543"/>
    <col min="3585" max="3585" width="42.140625" style="543" customWidth="1"/>
    <col min="3586" max="3605" width="24.7109375" style="543" customWidth="1"/>
    <col min="3606" max="3606" width="27" style="543" customWidth="1"/>
    <col min="3607" max="3607" width="36.140625" style="543" bestFit="1" customWidth="1"/>
    <col min="3608" max="3610" width="27" style="543" customWidth="1"/>
    <col min="3611" max="3840" width="9.140625" style="543"/>
    <col min="3841" max="3841" width="42.140625" style="543" customWidth="1"/>
    <col min="3842" max="3861" width="24.7109375" style="543" customWidth="1"/>
    <col min="3862" max="3862" width="27" style="543" customWidth="1"/>
    <col min="3863" max="3863" width="36.140625" style="543" bestFit="1" customWidth="1"/>
    <col min="3864" max="3866" width="27" style="543" customWidth="1"/>
    <col min="3867" max="4096" width="9.140625" style="543"/>
    <col min="4097" max="4097" width="42.140625" style="543" customWidth="1"/>
    <col min="4098" max="4117" width="24.7109375" style="543" customWidth="1"/>
    <col min="4118" max="4118" width="27" style="543" customWidth="1"/>
    <col min="4119" max="4119" width="36.140625" style="543" bestFit="1" customWidth="1"/>
    <col min="4120" max="4122" width="27" style="543" customWidth="1"/>
    <col min="4123" max="4352" width="9.140625" style="543"/>
    <col min="4353" max="4353" width="42.140625" style="543" customWidth="1"/>
    <col min="4354" max="4373" width="24.7109375" style="543" customWidth="1"/>
    <col min="4374" max="4374" width="27" style="543" customWidth="1"/>
    <col min="4375" max="4375" width="36.140625" style="543" bestFit="1" customWidth="1"/>
    <col min="4376" max="4378" width="27" style="543" customWidth="1"/>
    <col min="4379" max="4608" width="9.140625" style="543"/>
    <col min="4609" max="4609" width="42.140625" style="543" customWidth="1"/>
    <col min="4610" max="4629" width="24.7109375" style="543" customWidth="1"/>
    <col min="4630" max="4630" width="27" style="543" customWidth="1"/>
    <col min="4631" max="4631" width="36.140625" style="543" bestFit="1" customWidth="1"/>
    <col min="4632" max="4634" width="27" style="543" customWidth="1"/>
    <col min="4635" max="4864" width="9.140625" style="543"/>
    <col min="4865" max="4865" width="42.140625" style="543" customWidth="1"/>
    <col min="4866" max="4885" width="24.7109375" style="543" customWidth="1"/>
    <col min="4886" max="4886" width="27" style="543" customWidth="1"/>
    <col min="4887" max="4887" width="36.140625" style="543" bestFit="1" customWidth="1"/>
    <col min="4888" max="4890" width="27" style="543" customWidth="1"/>
    <col min="4891" max="5120" width="9.140625" style="543"/>
    <col min="5121" max="5121" width="42.140625" style="543" customWidth="1"/>
    <col min="5122" max="5141" width="24.7109375" style="543" customWidth="1"/>
    <col min="5142" max="5142" width="27" style="543" customWidth="1"/>
    <col min="5143" max="5143" width="36.140625" style="543" bestFit="1" customWidth="1"/>
    <col min="5144" max="5146" width="27" style="543" customWidth="1"/>
    <col min="5147" max="5376" width="9.140625" style="543"/>
    <col min="5377" max="5377" width="42.140625" style="543" customWidth="1"/>
    <col min="5378" max="5397" width="24.7109375" style="543" customWidth="1"/>
    <col min="5398" max="5398" width="27" style="543" customWidth="1"/>
    <col min="5399" max="5399" width="36.140625" style="543" bestFit="1" customWidth="1"/>
    <col min="5400" max="5402" width="27" style="543" customWidth="1"/>
    <col min="5403" max="5632" width="9.140625" style="543"/>
    <col min="5633" max="5633" width="42.140625" style="543" customWidth="1"/>
    <col min="5634" max="5653" width="24.7109375" style="543" customWidth="1"/>
    <col min="5654" max="5654" width="27" style="543" customWidth="1"/>
    <col min="5655" max="5655" width="36.140625" style="543" bestFit="1" customWidth="1"/>
    <col min="5656" max="5658" width="27" style="543" customWidth="1"/>
    <col min="5659" max="5888" width="9.140625" style="543"/>
    <col min="5889" max="5889" width="42.140625" style="543" customWidth="1"/>
    <col min="5890" max="5909" width="24.7109375" style="543" customWidth="1"/>
    <col min="5910" max="5910" width="27" style="543" customWidth="1"/>
    <col min="5911" max="5911" width="36.140625" style="543" bestFit="1" customWidth="1"/>
    <col min="5912" max="5914" width="27" style="543" customWidth="1"/>
    <col min="5915" max="6144" width="9.140625" style="543"/>
    <col min="6145" max="6145" width="42.140625" style="543" customWidth="1"/>
    <col min="6146" max="6165" width="24.7109375" style="543" customWidth="1"/>
    <col min="6166" max="6166" width="27" style="543" customWidth="1"/>
    <col min="6167" max="6167" width="36.140625" style="543" bestFit="1" customWidth="1"/>
    <col min="6168" max="6170" width="27" style="543" customWidth="1"/>
    <col min="6171" max="6400" width="9.140625" style="543"/>
    <col min="6401" max="6401" width="42.140625" style="543" customWidth="1"/>
    <col min="6402" max="6421" width="24.7109375" style="543" customWidth="1"/>
    <col min="6422" max="6422" width="27" style="543" customWidth="1"/>
    <col min="6423" max="6423" width="36.140625" style="543" bestFit="1" customWidth="1"/>
    <col min="6424" max="6426" width="27" style="543" customWidth="1"/>
    <col min="6427" max="6656" width="9.140625" style="543"/>
    <col min="6657" max="6657" width="42.140625" style="543" customWidth="1"/>
    <col min="6658" max="6677" width="24.7109375" style="543" customWidth="1"/>
    <col min="6678" max="6678" width="27" style="543" customWidth="1"/>
    <col min="6679" max="6679" width="36.140625" style="543" bestFit="1" customWidth="1"/>
    <col min="6680" max="6682" width="27" style="543" customWidth="1"/>
    <col min="6683" max="6912" width="9.140625" style="543"/>
    <col min="6913" max="6913" width="42.140625" style="543" customWidth="1"/>
    <col min="6914" max="6933" width="24.7109375" style="543" customWidth="1"/>
    <col min="6934" max="6934" width="27" style="543" customWidth="1"/>
    <col min="6935" max="6935" width="36.140625" style="543" bestFit="1" customWidth="1"/>
    <col min="6936" max="6938" width="27" style="543" customWidth="1"/>
    <col min="6939" max="7168" width="9.140625" style="543"/>
    <col min="7169" max="7169" width="42.140625" style="543" customWidth="1"/>
    <col min="7170" max="7189" width="24.7109375" style="543" customWidth="1"/>
    <col min="7190" max="7190" width="27" style="543" customWidth="1"/>
    <col min="7191" max="7191" width="36.140625" style="543" bestFit="1" customWidth="1"/>
    <col min="7192" max="7194" width="27" style="543" customWidth="1"/>
    <col min="7195" max="7424" width="9.140625" style="543"/>
    <col min="7425" max="7425" width="42.140625" style="543" customWidth="1"/>
    <col min="7426" max="7445" width="24.7109375" style="543" customWidth="1"/>
    <col min="7446" max="7446" width="27" style="543" customWidth="1"/>
    <col min="7447" max="7447" width="36.140625" style="543" bestFit="1" customWidth="1"/>
    <col min="7448" max="7450" width="27" style="543" customWidth="1"/>
    <col min="7451" max="7680" width="9.140625" style="543"/>
    <col min="7681" max="7681" width="42.140625" style="543" customWidth="1"/>
    <col min="7682" max="7701" width="24.7109375" style="543" customWidth="1"/>
    <col min="7702" max="7702" width="27" style="543" customWidth="1"/>
    <col min="7703" max="7703" width="36.140625" style="543" bestFit="1" customWidth="1"/>
    <col min="7704" max="7706" width="27" style="543" customWidth="1"/>
    <col min="7707" max="7936" width="9.140625" style="543"/>
    <col min="7937" max="7937" width="42.140625" style="543" customWidth="1"/>
    <col min="7938" max="7957" width="24.7109375" style="543" customWidth="1"/>
    <col min="7958" max="7958" width="27" style="543" customWidth="1"/>
    <col min="7959" max="7959" width="36.140625" style="543" bestFit="1" customWidth="1"/>
    <col min="7960" max="7962" width="27" style="543" customWidth="1"/>
    <col min="7963" max="8192" width="9.140625" style="543"/>
    <col min="8193" max="8193" width="42.140625" style="543" customWidth="1"/>
    <col min="8194" max="8213" width="24.7109375" style="543" customWidth="1"/>
    <col min="8214" max="8214" width="27" style="543" customWidth="1"/>
    <col min="8215" max="8215" width="36.140625" style="543" bestFit="1" customWidth="1"/>
    <col min="8216" max="8218" width="27" style="543" customWidth="1"/>
    <col min="8219" max="8448" width="9.140625" style="543"/>
    <col min="8449" max="8449" width="42.140625" style="543" customWidth="1"/>
    <col min="8450" max="8469" width="24.7109375" style="543" customWidth="1"/>
    <col min="8470" max="8470" width="27" style="543" customWidth="1"/>
    <col min="8471" max="8471" width="36.140625" style="543" bestFit="1" customWidth="1"/>
    <col min="8472" max="8474" width="27" style="543" customWidth="1"/>
    <col min="8475" max="8704" width="9.140625" style="543"/>
    <col min="8705" max="8705" width="42.140625" style="543" customWidth="1"/>
    <col min="8706" max="8725" width="24.7109375" style="543" customWidth="1"/>
    <col min="8726" max="8726" width="27" style="543" customWidth="1"/>
    <col min="8727" max="8727" width="36.140625" style="543" bestFit="1" customWidth="1"/>
    <col min="8728" max="8730" width="27" style="543" customWidth="1"/>
    <col min="8731" max="8960" width="9.140625" style="543"/>
    <col min="8961" max="8961" width="42.140625" style="543" customWidth="1"/>
    <col min="8962" max="8981" width="24.7109375" style="543" customWidth="1"/>
    <col min="8982" max="8982" width="27" style="543" customWidth="1"/>
    <col min="8983" max="8983" width="36.140625" style="543" bestFit="1" customWidth="1"/>
    <col min="8984" max="8986" width="27" style="543" customWidth="1"/>
    <col min="8987" max="9216" width="9.140625" style="543"/>
    <col min="9217" max="9217" width="42.140625" style="543" customWidth="1"/>
    <col min="9218" max="9237" width="24.7109375" style="543" customWidth="1"/>
    <col min="9238" max="9238" width="27" style="543" customWidth="1"/>
    <col min="9239" max="9239" width="36.140625" style="543" bestFit="1" customWidth="1"/>
    <col min="9240" max="9242" width="27" style="543" customWidth="1"/>
    <col min="9243" max="9472" width="9.140625" style="543"/>
    <col min="9473" max="9473" width="42.140625" style="543" customWidth="1"/>
    <col min="9474" max="9493" width="24.7109375" style="543" customWidth="1"/>
    <col min="9494" max="9494" width="27" style="543" customWidth="1"/>
    <col min="9495" max="9495" width="36.140625" style="543" bestFit="1" customWidth="1"/>
    <col min="9496" max="9498" width="27" style="543" customWidth="1"/>
    <col min="9499" max="9728" width="9.140625" style="543"/>
    <col min="9729" max="9729" width="42.140625" style="543" customWidth="1"/>
    <col min="9730" max="9749" width="24.7109375" style="543" customWidth="1"/>
    <col min="9750" max="9750" width="27" style="543" customWidth="1"/>
    <col min="9751" max="9751" width="36.140625" style="543" bestFit="1" customWidth="1"/>
    <col min="9752" max="9754" width="27" style="543" customWidth="1"/>
    <col min="9755" max="9984" width="9.140625" style="543"/>
    <col min="9985" max="9985" width="42.140625" style="543" customWidth="1"/>
    <col min="9986" max="10005" width="24.7109375" style="543" customWidth="1"/>
    <col min="10006" max="10006" width="27" style="543" customWidth="1"/>
    <col min="10007" max="10007" width="36.140625" style="543" bestFit="1" customWidth="1"/>
    <col min="10008" max="10010" width="27" style="543" customWidth="1"/>
    <col min="10011" max="10240" width="9.140625" style="543"/>
    <col min="10241" max="10241" width="42.140625" style="543" customWidth="1"/>
    <col min="10242" max="10261" width="24.7109375" style="543" customWidth="1"/>
    <col min="10262" max="10262" width="27" style="543" customWidth="1"/>
    <col min="10263" max="10263" width="36.140625" style="543" bestFit="1" customWidth="1"/>
    <col min="10264" max="10266" width="27" style="543" customWidth="1"/>
    <col min="10267" max="10496" width="9.140625" style="543"/>
    <col min="10497" max="10497" width="42.140625" style="543" customWidth="1"/>
    <col min="10498" max="10517" width="24.7109375" style="543" customWidth="1"/>
    <col min="10518" max="10518" width="27" style="543" customWidth="1"/>
    <col min="10519" max="10519" width="36.140625" style="543" bestFit="1" customWidth="1"/>
    <col min="10520" max="10522" width="27" style="543" customWidth="1"/>
    <col min="10523" max="10752" width="9.140625" style="543"/>
    <col min="10753" max="10753" width="42.140625" style="543" customWidth="1"/>
    <col min="10754" max="10773" width="24.7109375" style="543" customWidth="1"/>
    <col min="10774" max="10774" width="27" style="543" customWidth="1"/>
    <col min="10775" max="10775" width="36.140625" style="543" bestFit="1" customWidth="1"/>
    <col min="10776" max="10778" width="27" style="543" customWidth="1"/>
    <col min="10779" max="11008" width="9.140625" style="543"/>
    <col min="11009" max="11009" width="42.140625" style="543" customWidth="1"/>
    <col min="11010" max="11029" width="24.7109375" style="543" customWidth="1"/>
    <col min="11030" max="11030" width="27" style="543" customWidth="1"/>
    <col min="11031" max="11031" width="36.140625" style="543" bestFit="1" customWidth="1"/>
    <col min="11032" max="11034" width="27" style="543" customWidth="1"/>
    <col min="11035" max="11264" width="9.140625" style="543"/>
    <col min="11265" max="11265" width="42.140625" style="543" customWidth="1"/>
    <col min="11266" max="11285" width="24.7109375" style="543" customWidth="1"/>
    <col min="11286" max="11286" width="27" style="543" customWidth="1"/>
    <col min="11287" max="11287" width="36.140625" style="543" bestFit="1" customWidth="1"/>
    <col min="11288" max="11290" width="27" style="543" customWidth="1"/>
    <col min="11291" max="11520" width="9.140625" style="543"/>
    <col min="11521" max="11521" width="42.140625" style="543" customWidth="1"/>
    <col min="11522" max="11541" width="24.7109375" style="543" customWidth="1"/>
    <col min="11542" max="11542" width="27" style="543" customWidth="1"/>
    <col min="11543" max="11543" width="36.140625" style="543" bestFit="1" customWidth="1"/>
    <col min="11544" max="11546" width="27" style="543" customWidth="1"/>
    <col min="11547" max="11776" width="9.140625" style="543"/>
    <col min="11777" max="11777" width="42.140625" style="543" customWidth="1"/>
    <col min="11778" max="11797" width="24.7109375" style="543" customWidth="1"/>
    <col min="11798" max="11798" width="27" style="543" customWidth="1"/>
    <col min="11799" max="11799" width="36.140625" style="543" bestFit="1" customWidth="1"/>
    <col min="11800" max="11802" width="27" style="543" customWidth="1"/>
    <col min="11803" max="12032" width="9.140625" style="543"/>
    <col min="12033" max="12033" width="42.140625" style="543" customWidth="1"/>
    <col min="12034" max="12053" width="24.7109375" style="543" customWidth="1"/>
    <col min="12054" max="12054" width="27" style="543" customWidth="1"/>
    <col min="12055" max="12055" width="36.140625" style="543" bestFit="1" customWidth="1"/>
    <col min="12056" max="12058" width="27" style="543" customWidth="1"/>
    <col min="12059" max="12288" width="9.140625" style="543"/>
    <col min="12289" max="12289" width="42.140625" style="543" customWidth="1"/>
    <col min="12290" max="12309" width="24.7109375" style="543" customWidth="1"/>
    <col min="12310" max="12310" width="27" style="543" customWidth="1"/>
    <col min="12311" max="12311" width="36.140625" style="543" bestFit="1" customWidth="1"/>
    <col min="12312" max="12314" width="27" style="543" customWidth="1"/>
    <col min="12315" max="12544" width="9.140625" style="543"/>
    <col min="12545" max="12545" width="42.140625" style="543" customWidth="1"/>
    <col min="12546" max="12565" width="24.7109375" style="543" customWidth="1"/>
    <col min="12566" max="12566" width="27" style="543" customWidth="1"/>
    <col min="12567" max="12567" width="36.140625" style="543" bestFit="1" customWidth="1"/>
    <col min="12568" max="12570" width="27" style="543" customWidth="1"/>
    <col min="12571" max="12800" width="9.140625" style="543"/>
    <col min="12801" max="12801" width="42.140625" style="543" customWidth="1"/>
    <col min="12802" max="12821" width="24.7109375" style="543" customWidth="1"/>
    <col min="12822" max="12822" width="27" style="543" customWidth="1"/>
    <col min="12823" max="12823" width="36.140625" style="543" bestFit="1" customWidth="1"/>
    <col min="12824" max="12826" width="27" style="543" customWidth="1"/>
    <col min="12827" max="13056" width="9.140625" style="543"/>
    <col min="13057" max="13057" width="42.140625" style="543" customWidth="1"/>
    <col min="13058" max="13077" width="24.7109375" style="543" customWidth="1"/>
    <col min="13078" max="13078" width="27" style="543" customWidth="1"/>
    <col min="13079" max="13079" width="36.140625" style="543" bestFit="1" customWidth="1"/>
    <col min="13080" max="13082" width="27" style="543" customWidth="1"/>
    <col min="13083" max="13312" width="9.140625" style="543"/>
    <col min="13313" max="13313" width="42.140625" style="543" customWidth="1"/>
    <col min="13314" max="13333" width="24.7109375" style="543" customWidth="1"/>
    <col min="13334" max="13334" width="27" style="543" customWidth="1"/>
    <col min="13335" max="13335" width="36.140625" style="543" bestFit="1" customWidth="1"/>
    <col min="13336" max="13338" width="27" style="543" customWidth="1"/>
    <col min="13339" max="13568" width="9.140625" style="543"/>
    <col min="13569" max="13569" width="42.140625" style="543" customWidth="1"/>
    <col min="13570" max="13589" width="24.7109375" style="543" customWidth="1"/>
    <col min="13590" max="13590" width="27" style="543" customWidth="1"/>
    <col min="13591" max="13591" width="36.140625" style="543" bestFit="1" customWidth="1"/>
    <col min="13592" max="13594" width="27" style="543" customWidth="1"/>
    <col min="13595" max="13824" width="9.140625" style="543"/>
    <col min="13825" max="13825" width="42.140625" style="543" customWidth="1"/>
    <col min="13826" max="13845" width="24.7109375" style="543" customWidth="1"/>
    <col min="13846" max="13846" width="27" style="543" customWidth="1"/>
    <col min="13847" max="13847" width="36.140625" style="543" bestFit="1" customWidth="1"/>
    <col min="13848" max="13850" width="27" style="543" customWidth="1"/>
    <col min="13851" max="14080" width="9.140625" style="543"/>
    <col min="14081" max="14081" width="42.140625" style="543" customWidth="1"/>
    <col min="14082" max="14101" width="24.7109375" style="543" customWidth="1"/>
    <col min="14102" max="14102" width="27" style="543" customWidth="1"/>
    <col min="14103" max="14103" width="36.140625" style="543" bestFit="1" customWidth="1"/>
    <col min="14104" max="14106" width="27" style="543" customWidth="1"/>
    <col min="14107" max="14336" width="9.140625" style="543"/>
    <col min="14337" max="14337" width="42.140625" style="543" customWidth="1"/>
    <col min="14338" max="14357" width="24.7109375" style="543" customWidth="1"/>
    <col min="14358" max="14358" width="27" style="543" customWidth="1"/>
    <col min="14359" max="14359" width="36.140625" style="543" bestFit="1" customWidth="1"/>
    <col min="14360" max="14362" width="27" style="543" customWidth="1"/>
    <col min="14363" max="14592" width="9.140625" style="543"/>
    <col min="14593" max="14593" width="42.140625" style="543" customWidth="1"/>
    <col min="14594" max="14613" width="24.7109375" style="543" customWidth="1"/>
    <col min="14614" max="14614" width="27" style="543" customWidth="1"/>
    <col min="14615" max="14615" width="36.140625" style="543" bestFit="1" customWidth="1"/>
    <col min="14616" max="14618" width="27" style="543" customWidth="1"/>
    <col min="14619" max="14848" width="9.140625" style="543"/>
    <col min="14849" max="14849" width="42.140625" style="543" customWidth="1"/>
    <col min="14850" max="14869" width="24.7109375" style="543" customWidth="1"/>
    <col min="14870" max="14870" width="27" style="543" customWidth="1"/>
    <col min="14871" max="14871" width="36.140625" style="543" bestFit="1" customWidth="1"/>
    <col min="14872" max="14874" width="27" style="543" customWidth="1"/>
    <col min="14875" max="15104" width="9.140625" style="543"/>
    <col min="15105" max="15105" width="42.140625" style="543" customWidth="1"/>
    <col min="15106" max="15125" width="24.7109375" style="543" customWidth="1"/>
    <col min="15126" max="15126" width="27" style="543" customWidth="1"/>
    <col min="15127" max="15127" width="36.140625" style="543" bestFit="1" customWidth="1"/>
    <col min="15128" max="15130" width="27" style="543" customWidth="1"/>
    <col min="15131" max="15360" width="9.140625" style="543"/>
    <col min="15361" max="15361" width="42.140625" style="543" customWidth="1"/>
    <col min="15362" max="15381" width="24.7109375" style="543" customWidth="1"/>
    <col min="15382" max="15382" width="27" style="543" customWidth="1"/>
    <col min="15383" max="15383" width="36.140625" style="543" bestFit="1" customWidth="1"/>
    <col min="15384" max="15386" width="27" style="543" customWidth="1"/>
    <col min="15387" max="15616" width="9.140625" style="543"/>
    <col min="15617" max="15617" width="42.140625" style="543" customWidth="1"/>
    <col min="15618" max="15637" width="24.7109375" style="543" customWidth="1"/>
    <col min="15638" max="15638" width="27" style="543" customWidth="1"/>
    <col min="15639" max="15639" width="36.140625" style="543" bestFit="1" customWidth="1"/>
    <col min="15640" max="15642" width="27" style="543" customWidth="1"/>
    <col min="15643" max="15872" width="9.140625" style="543"/>
    <col min="15873" max="15873" width="42.140625" style="543" customWidth="1"/>
    <col min="15874" max="15893" width="24.7109375" style="543" customWidth="1"/>
    <col min="15894" max="15894" width="27" style="543" customWidth="1"/>
    <col min="15895" max="15895" width="36.140625" style="543" bestFit="1" customWidth="1"/>
    <col min="15896" max="15898" width="27" style="543" customWidth="1"/>
    <col min="15899" max="16128" width="9.140625" style="543"/>
    <col min="16129" max="16129" width="42.140625" style="543" customWidth="1"/>
    <col min="16130" max="16149" width="24.7109375" style="543" customWidth="1"/>
    <col min="16150" max="16150" width="27" style="543" customWidth="1"/>
    <col min="16151" max="16151" width="36.140625" style="543" bestFit="1" customWidth="1"/>
    <col min="16152" max="16154" width="27" style="543" customWidth="1"/>
    <col min="16155" max="16384" width="9.140625" style="543"/>
  </cols>
  <sheetData>
    <row r="1" spans="1:19">
      <c r="A1" s="392"/>
      <c r="B1" s="393"/>
      <c r="C1" s="394"/>
      <c r="D1" s="394"/>
      <c r="E1" s="393"/>
      <c r="F1" s="393"/>
      <c r="G1" s="393"/>
      <c r="H1" s="393"/>
      <c r="I1" s="393"/>
      <c r="J1" s="393"/>
      <c r="K1" s="393"/>
      <c r="L1" s="393"/>
      <c r="M1" s="393"/>
      <c r="N1" s="393"/>
      <c r="O1" s="393"/>
      <c r="P1" s="393"/>
      <c r="Q1" s="393"/>
      <c r="R1" s="393"/>
      <c r="S1" s="393"/>
    </row>
    <row r="2" spans="1:19">
      <c r="A2" s="392"/>
      <c r="B2" s="393"/>
      <c r="C2" s="393"/>
      <c r="D2" s="393"/>
      <c r="E2" s="393"/>
      <c r="F2" s="393"/>
      <c r="G2" s="393"/>
      <c r="H2" s="393"/>
      <c r="I2" s="393"/>
      <c r="J2" s="393"/>
      <c r="K2" s="393"/>
      <c r="L2" s="393"/>
      <c r="M2" s="393"/>
      <c r="N2" s="393"/>
      <c r="O2" s="393"/>
      <c r="P2" s="393"/>
      <c r="Q2" s="393"/>
      <c r="R2" s="393"/>
      <c r="S2" s="393"/>
    </row>
    <row r="3" spans="1:19">
      <c r="A3" s="392"/>
      <c r="B3" s="393"/>
      <c r="C3" s="393"/>
      <c r="D3" s="393"/>
      <c r="E3" s="393"/>
      <c r="F3" s="393"/>
      <c r="G3" s="393"/>
      <c r="H3" s="393"/>
      <c r="I3" s="393"/>
      <c r="J3" s="393"/>
      <c r="K3" s="393"/>
      <c r="L3" s="393"/>
      <c r="M3" s="393"/>
      <c r="N3" s="393"/>
      <c r="O3" s="393"/>
      <c r="P3" s="393"/>
      <c r="Q3" s="393"/>
      <c r="R3" s="393"/>
      <c r="S3" s="393"/>
    </row>
    <row r="4" spans="1:19">
      <c r="A4" s="392"/>
      <c r="B4" s="393"/>
      <c r="C4" s="393"/>
      <c r="D4" s="393"/>
      <c r="E4" s="393"/>
      <c r="F4" s="393"/>
      <c r="G4" s="393"/>
      <c r="H4" s="393"/>
      <c r="I4" s="393"/>
      <c r="J4" s="393"/>
      <c r="K4" s="393"/>
      <c r="L4" s="393"/>
      <c r="M4" s="393"/>
      <c r="N4" s="393"/>
      <c r="O4" s="393"/>
      <c r="P4" s="393"/>
      <c r="Q4" s="393"/>
      <c r="R4" s="393"/>
      <c r="S4" s="393"/>
    </row>
    <row r="5" spans="1:19">
      <c r="A5" s="392"/>
      <c r="B5" s="393"/>
      <c r="C5" s="393"/>
      <c r="D5" s="393"/>
      <c r="E5" s="393"/>
      <c r="F5" s="393"/>
      <c r="G5" s="393"/>
      <c r="H5" s="393"/>
      <c r="I5" s="393"/>
      <c r="J5" s="393"/>
      <c r="K5" s="393"/>
      <c r="L5" s="393"/>
      <c r="M5" s="393"/>
      <c r="N5" s="393"/>
      <c r="O5" s="393"/>
      <c r="P5" s="393"/>
      <c r="Q5" s="393"/>
      <c r="R5" s="393"/>
      <c r="S5" s="393"/>
    </row>
    <row r="6" spans="1:19" s="1387" customFormat="1">
      <c r="A6" s="1388"/>
      <c r="B6" s="1389"/>
      <c r="C6" s="1389"/>
      <c r="D6" s="1389"/>
      <c r="E6" s="1389"/>
      <c r="F6" s="1389"/>
      <c r="G6" s="1389"/>
      <c r="H6" s="1389"/>
      <c r="I6" s="1389"/>
      <c r="J6" s="1389"/>
      <c r="K6" s="1389"/>
      <c r="L6" s="1389"/>
      <c r="M6" s="1389"/>
      <c r="N6" s="1389"/>
      <c r="O6" s="1389"/>
      <c r="P6" s="1389"/>
      <c r="Q6" s="1389"/>
      <c r="R6" s="1389"/>
      <c r="S6" s="1389"/>
    </row>
    <row r="7" spans="1:19">
      <c r="A7" s="392"/>
      <c r="B7" s="393"/>
      <c r="C7" s="393"/>
      <c r="D7" s="393"/>
      <c r="E7" s="393"/>
      <c r="F7" s="393"/>
      <c r="G7" s="393"/>
      <c r="H7" s="393"/>
      <c r="I7" s="393"/>
      <c r="J7" s="393"/>
      <c r="K7" s="393"/>
      <c r="L7" s="393"/>
      <c r="M7" s="393"/>
      <c r="N7" s="393"/>
      <c r="O7" s="393"/>
      <c r="P7" s="393"/>
      <c r="Q7" s="393"/>
      <c r="R7" s="393"/>
      <c r="S7" s="393"/>
    </row>
    <row r="8" spans="1:19" ht="36">
      <c r="A8" s="19" t="s">
        <v>3042</v>
      </c>
      <c r="B8" s="394"/>
      <c r="C8" s="394"/>
      <c r="D8" s="394"/>
      <c r="E8" s="394"/>
      <c r="F8" s="394"/>
      <c r="G8" s="394"/>
      <c r="H8" s="393"/>
      <c r="I8" s="393"/>
      <c r="J8" s="393"/>
      <c r="K8" s="393"/>
      <c r="L8" s="393"/>
      <c r="M8" s="393"/>
      <c r="N8" s="393"/>
      <c r="O8" s="393"/>
      <c r="P8" s="393"/>
      <c r="Q8" s="393"/>
      <c r="R8" s="393"/>
      <c r="S8" s="393"/>
    </row>
    <row r="9" spans="1:19">
      <c r="A9" s="392"/>
      <c r="B9" s="393"/>
      <c r="C9" s="393"/>
      <c r="D9" s="393"/>
      <c r="E9" s="393"/>
      <c r="F9" s="393"/>
      <c r="G9" s="393"/>
      <c r="H9" s="393"/>
      <c r="I9" s="393"/>
      <c r="J9" s="393"/>
      <c r="K9" s="393"/>
      <c r="L9" s="393"/>
      <c r="M9" s="393"/>
      <c r="N9" s="393"/>
      <c r="O9" s="393"/>
      <c r="P9" s="393"/>
      <c r="Q9" s="393"/>
      <c r="R9" s="393"/>
      <c r="S9" s="393"/>
    </row>
    <row r="10" spans="1:19" ht="31.5">
      <c r="A10" s="3" t="s">
        <v>2289</v>
      </c>
      <c r="B10" s="4">
        <v>2009</v>
      </c>
      <c r="C10" s="4">
        <v>2010</v>
      </c>
      <c r="D10" s="4">
        <v>2011</v>
      </c>
      <c r="E10" s="4" t="s">
        <v>1185</v>
      </c>
      <c r="F10" s="4">
        <v>2012</v>
      </c>
      <c r="G10" s="4" t="s">
        <v>2325</v>
      </c>
      <c r="H10" s="4" t="s">
        <v>2913</v>
      </c>
      <c r="I10" s="84" t="s">
        <v>3553</v>
      </c>
      <c r="J10" s="4" t="s">
        <v>4165</v>
      </c>
      <c r="K10" s="4" t="s">
        <v>4674</v>
      </c>
      <c r="L10" s="4" t="s">
        <v>4675</v>
      </c>
      <c r="M10" s="4" t="s">
        <v>5846</v>
      </c>
      <c r="N10" s="4" t="s">
        <v>6494</v>
      </c>
      <c r="O10" s="106" t="s">
        <v>6914</v>
      </c>
      <c r="P10" s="393"/>
      <c r="Q10" s="393"/>
      <c r="R10" s="393"/>
      <c r="S10" s="393"/>
    </row>
    <row r="11" spans="1:19" ht="15">
      <c r="A11" s="6" t="s">
        <v>2285</v>
      </c>
      <c r="B11" s="838">
        <v>265045031.5</v>
      </c>
      <c r="C11" s="838">
        <v>270581077.33333331</v>
      </c>
      <c r="D11" s="838">
        <v>276083852.4526</v>
      </c>
      <c r="E11" s="838">
        <v>138714639.44255388</v>
      </c>
      <c r="F11" s="838">
        <v>284175390.68426639</v>
      </c>
      <c r="G11" s="838">
        <v>131629392.971246</v>
      </c>
      <c r="H11" s="795">
        <v>308187099.73315543</v>
      </c>
      <c r="I11" s="795">
        <v>137994151.03989089</v>
      </c>
      <c r="J11" s="795">
        <v>328471411.89820069</v>
      </c>
      <c r="K11" s="795">
        <v>122898201</v>
      </c>
      <c r="L11" s="795">
        <v>340359270.33999997</v>
      </c>
      <c r="M11" s="795">
        <v>120797083.66</v>
      </c>
      <c r="N11" s="795">
        <v>319205101.25</v>
      </c>
      <c r="O11" s="795">
        <v>153887289.59999999</v>
      </c>
      <c r="P11" s="393"/>
      <c r="Q11" s="393"/>
      <c r="R11" s="393"/>
      <c r="S11" s="393"/>
    </row>
    <row r="12" spans="1:19" ht="15">
      <c r="A12" s="6" t="s">
        <v>2305</v>
      </c>
      <c r="B12" s="395">
        <v>169787847.17889997</v>
      </c>
      <c r="C12" s="395">
        <v>173334238.13973331</v>
      </c>
      <c r="D12" s="395">
        <v>176859315.88113555</v>
      </c>
      <c r="E12" s="395">
        <v>85600804</v>
      </c>
      <c r="F12" s="395">
        <v>187300000</v>
      </c>
      <c r="G12" s="395">
        <v>82400000</v>
      </c>
      <c r="H12" s="1002">
        <v>184788985</v>
      </c>
      <c r="I12" s="1002">
        <v>80947369</v>
      </c>
      <c r="J12" s="1002">
        <v>202634014</v>
      </c>
      <c r="K12" s="1002">
        <v>80949358</v>
      </c>
      <c r="L12" s="1002">
        <v>239689627</v>
      </c>
      <c r="M12" s="1002">
        <v>99014003</v>
      </c>
      <c r="N12" s="1002">
        <v>255364081</v>
      </c>
      <c r="O12" s="1002">
        <v>116581280</v>
      </c>
      <c r="P12" s="393"/>
      <c r="Q12" s="393"/>
      <c r="R12" s="393"/>
      <c r="S12" s="393"/>
    </row>
    <row r="13" spans="1:19" ht="15">
      <c r="A13" s="6"/>
      <c r="B13" s="396"/>
      <c r="C13" s="396"/>
      <c r="D13" s="396"/>
      <c r="E13" s="396"/>
      <c r="F13" s="396"/>
      <c r="G13" s="396"/>
      <c r="H13" s="791"/>
      <c r="I13" s="791"/>
      <c r="J13" s="791"/>
      <c r="K13" s="791"/>
      <c r="L13" s="2"/>
      <c r="M13" s="2"/>
      <c r="N13" s="791"/>
      <c r="O13" s="791"/>
      <c r="P13" s="393"/>
      <c r="Q13" s="393"/>
      <c r="R13" s="393"/>
      <c r="S13" s="393"/>
    </row>
    <row r="14" spans="1:19" ht="15">
      <c r="A14" s="6"/>
      <c r="B14" s="393"/>
      <c r="C14" s="393"/>
      <c r="D14" s="393"/>
      <c r="E14" s="393"/>
      <c r="F14" s="393"/>
      <c r="G14" s="393"/>
      <c r="H14" s="791"/>
      <c r="I14" s="791"/>
      <c r="J14" s="791"/>
      <c r="K14" s="791"/>
      <c r="L14" s="2"/>
      <c r="M14" s="2"/>
      <c r="N14" s="791"/>
      <c r="O14" s="791"/>
      <c r="P14" s="393"/>
      <c r="Q14" s="393"/>
      <c r="R14" s="393"/>
      <c r="S14" s="393"/>
    </row>
    <row r="15" spans="1:19" ht="15.75">
      <c r="A15" s="3" t="s">
        <v>53</v>
      </c>
      <c r="B15" s="4">
        <v>2009</v>
      </c>
      <c r="C15" s="4">
        <v>2010</v>
      </c>
      <c r="D15" s="4">
        <v>2011</v>
      </c>
      <c r="E15" s="4" t="s">
        <v>1185</v>
      </c>
      <c r="F15" s="4">
        <v>2012</v>
      </c>
      <c r="G15" s="4" t="s">
        <v>2325</v>
      </c>
      <c r="H15" s="4" t="s">
        <v>2913</v>
      </c>
      <c r="I15" s="84" t="s">
        <v>3553</v>
      </c>
      <c r="J15" s="4" t="s">
        <v>4165</v>
      </c>
      <c r="K15" s="4" t="s">
        <v>4674</v>
      </c>
      <c r="L15" s="4" t="s">
        <v>4675</v>
      </c>
      <c r="M15" s="4" t="s">
        <v>5846</v>
      </c>
      <c r="N15" s="4" t="s">
        <v>6494</v>
      </c>
      <c r="O15" s="106" t="s">
        <v>6914</v>
      </c>
      <c r="P15" s="393"/>
      <c r="Q15" s="393"/>
      <c r="R15" s="393"/>
      <c r="S15" s="393"/>
    </row>
    <row r="16" spans="1:19" ht="15">
      <c r="A16" s="18" t="s">
        <v>54</v>
      </c>
      <c r="B16" s="802">
        <v>0</v>
      </c>
      <c r="C16" s="802">
        <v>1755</v>
      </c>
      <c r="D16" s="802">
        <v>2574</v>
      </c>
      <c r="E16" s="802">
        <v>3181</v>
      </c>
      <c r="F16" s="802">
        <v>909</v>
      </c>
      <c r="G16" s="802">
        <v>1023</v>
      </c>
      <c r="H16" s="802">
        <v>3824</v>
      </c>
      <c r="I16" s="802">
        <v>3907</v>
      </c>
      <c r="J16" s="802">
        <v>3944</v>
      </c>
      <c r="K16" s="802">
        <v>4035</v>
      </c>
      <c r="L16" s="52">
        <v>4088</v>
      </c>
      <c r="M16" s="52">
        <v>3010</v>
      </c>
      <c r="N16" s="804">
        <v>4194</v>
      </c>
      <c r="O16" s="804">
        <v>4257</v>
      </c>
      <c r="P16" s="393"/>
      <c r="Q16" s="393"/>
      <c r="R16" s="393"/>
      <c r="S16" s="393"/>
    </row>
    <row r="17" spans="1:19" ht="15">
      <c r="A17" s="18" t="s">
        <v>90</v>
      </c>
      <c r="B17" s="802">
        <v>0</v>
      </c>
      <c r="C17" s="802">
        <v>1330</v>
      </c>
      <c r="D17" s="802">
        <v>2014</v>
      </c>
      <c r="E17" s="802">
        <v>2507</v>
      </c>
      <c r="F17" s="802">
        <v>2559</v>
      </c>
      <c r="G17" s="802">
        <v>2572</v>
      </c>
      <c r="H17" s="802">
        <v>2602</v>
      </c>
      <c r="I17" s="802">
        <v>2001</v>
      </c>
      <c r="J17" s="802">
        <v>1900</v>
      </c>
      <c r="K17" s="802">
        <v>2024</v>
      </c>
      <c r="L17" s="52">
        <v>2041</v>
      </c>
      <c r="M17" s="52">
        <v>1720</v>
      </c>
      <c r="N17" s="804">
        <v>2060</v>
      </c>
      <c r="O17" s="804">
        <v>2097</v>
      </c>
      <c r="P17" s="393"/>
      <c r="Q17" s="393"/>
      <c r="R17" s="393"/>
      <c r="S17" s="393"/>
    </row>
    <row r="18" spans="1:19" ht="15">
      <c r="A18" s="18" t="s">
        <v>1474</v>
      </c>
      <c r="B18" s="842">
        <v>0</v>
      </c>
      <c r="C18" s="842">
        <v>0</v>
      </c>
      <c r="D18" s="842">
        <v>0</v>
      </c>
      <c r="E18" s="802">
        <v>0</v>
      </c>
      <c r="F18" s="802">
        <v>390</v>
      </c>
      <c r="G18" s="802">
        <v>256</v>
      </c>
      <c r="H18" s="802">
        <v>73</v>
      </c>
      <c r="I18" s="802">
        <v>4</v>
      </c>
      <c r="J18" s="802">
        <v>3</v>
      </c>
      <c r="K18" s="802">
        <v>3</v>
      </c>
      <c r="L18" s="52">
        <v>3</v>
      </c>
      <c r="M18" s="52">
        <v>15</v>
      </c>
      <c r="N18" s="804">
        <v>0</v>
      </c>
      <c r="O18" s="804">
        <v>0</v>
      </c>
      <c r="P18" s="393"/>
      <c r="Q18" s="393"/>
      <c r="R18" s="393"/>
      <c r="S18" s="393"/>
    </row>
    <row r="19" spans="1:19" ht="15">
      <c r="A19" s="18" t="s">
        <v>91</v>
      </c>
      <c r="B19" s="802">
        <v>3716</v>
      </c>
      <c r="C19" s="802">
        <v>3741</v>
      </c>
      <c r="D19" s="802">
        <v>3824</v>
      </c>
      <c r="E19" s="802">
        <v>3824</v>
      </c>
      <c r="F19" s="802">
        <v>3858</v>
      </c>
      <c r="G19" s="802">
        <v>3851</v>
      </c>
      <c r="H19" s="802">
        <v>3897</v>
      </c>
      <c r="I19" s="802">
        <v>3911</v>
      </c>
      <c r="J19" s="802">
        <v>3947</v>
      </c>
      <c r="K19" s="802">
        <v>4038</v>
      </c>
      <c r="L19" s="52">
        <v>4091</v>
      </c>
      <c r="M19" s="52">
        <v>4745</v>
      </c>
      <c r="N19" s="804">
        <v>4194</v>
      </c>
      <c r="O19" s="804">
        <v>4257</v>
      </c>
      <c r="P19" s="393"/>
      <c r="Q19" s="393"/>
      <c r="R19" s="393"/>
      <c r="S19" s="393"/>
    </row>
    <row r="20" spans="1:19" ht="15">
      <c r="A20" s="6"/>
      <c r="B20" s="393"/>
      <c r="C20" s="393"/>
      <c r="D20" s="393"/>
      <c r="E20" s="393"/>
      <c r="F20" s="393"/>
      <c r="G20" s="393"/>
      <c r="H20" s="791"/>
      <c r="I20" s="791"/>
      <c r="J20" s="791"/>
      <c r="K20" s="791"/>
      <c r="L20" s="2"/>
      <c r="M20" s="2"/>
      <c r="N20" s="791"/>
      <c r="O20" s="791"/>
      <c r="P20" s="393"/>
      <c r="Q20" s="393"/>
      <c r="R20" s="393"/>
      <c r="S20" s="393"/>
    </row>
    <row r="21" spans="1:19" ht="15">
      <c r="A21" s="6"/>
      <c r="B21" s="393"/>
      <c r="C21" s="393"/>
      <c r="D21" s="393"/>
      <c r="E21" s="393"/>
      <c r="F21" s="393"/>
      <c r="G21" s="393"/>
      <c r="H21" s="791"/>
      <c r="I21" s="791"/>
      <c r="J21" s="791"/>
      <c r="K21" s="791"/>
      <c r="L21" s="2"/>
      <c r="M21" s="2"/>
      <c r="N21" s="791"/>
      <c r="O21" s="791"/>
      <c r="P21" s="393"/>
      <c r="Q21" s="393"/>
      <c r="R21" s="393"/>
      <c r="S21" s="393"/>
    </row>
    <row r="22" spans="1:19" ht="15.75">
      <c r="A22" s="3" t="s">
        <v>2290</v>
      </c>
      <c r="B22" s="4">
        <v>2009</v>
      </c>
      <c r="C22" s="4">
        <v>2010</v>
      </c>
      <c r="D22" s="4">
        <v>2011</v>
      </c>
      <c r="E22" s="4" t="s">
        <v>1185</v>
      </c>
      <c r="F22" s="4">
        <v>2012</v>
      </c>
      <c r="G22" s="4" t="s">
        <v>2325</v>
      </c>
      <c r="H22" s="4" t="s">
        <v>2913</v>
      </c>
      <c r="I22" s="84" t="s">
        <v>3553</v>
      </c>
      <c r="J22" s="4" t="s">
        <v>4165</v>
      </c>
      <c r="K22" s="4" t="s">
        <v>4674</v>
      </c>
      <c r="L22" s="4" t="s">
        <v>4675</v>
      </c>
      <c r="M22" s="4" t="s">
        <v>5846</v>
      </c>
      <c r="N22" s="4" t="s">
        <v>6494</v>
      </c>
      <c r="O22" s="106" t="s">
        <v>6914</v>
      </c>
      <c r="P22" s="393"/>
      <c r="Q22" s="393"/>
      <c r="R22" s="393"/>
      <c r="S22" s="393"/>
    </row>
    <row r="23" spans="1:19" ht="15">
      <c r="A23" s="6" t="s">
        <v>2285</v>
      </c>
      <c r="B23" s="838">
        <v>1471346720</v>
      </c>
      <c r="C23" s="838">
        <v>1665590613.3333333</v>
      </c>
      <c r="D23" s="838">
        <v>1858912221.6432002</v>
      </c>
      <c r="E23" s="838">
        <v>889694098.20126402</v>
      </c>
      <c r="F23" s="838">
        <v>1778238883.3257473</v>
      </c>
      <c r="G23" s="838" t="s">
        <v>2908</v>
      </c>
      <c r="H23" s="795">
        <v>1946358408.9392929</v>
      </c>
      <c r="I23" s="805" t="s">
        <v>2908</v>
      </c>
      <c r="J23" s="795">
        <v>1853251134.7057869</v>
      </c>
      <c r="K23" s="805" t="s">
        <v>2908</v>
      </c>
      <c r="L23" s="795">
        <v>1870459034.24</v>
      </c>
      <c r="M23" s="805" t="s">
        <v>2908</v>
      </c>
      <c r="N23" s="795">
        <v>1662489675</v>
      </c>
      <c r="O23" s="805" t="s">
        <v>2908</v>
      </c>
      <c r="P23" s="393"/>
      <c r="Q23" s="393"/>
      <c r="R23" s="393"/>
      <c r="S23" s="393"/>
    </row>
    <row r="24" spans="1:19" ht="15">
      <c r="A24" s="6" t="s">
        <v>2305</v>
      </c>
      <c r="B24" s="395">
        <v>942544708.8319999</v>
      </c>
      <c r="C24" s="395">
        <v>1066977346.9013332</v>
      </c>
      <c r="D24" s="395">
        <v>1190819169.184634</v>
      </c>
      <c r="E24" s="395">
        <v>549030228</v>
      </c>
      <c r="F24" s="395">
        <v>1172037248</v>
      </c>
      <c r="G24" s="395" t="s">
        <v>2908</v>
      </c>
      <c r="H24" s="1002">
        <v>1167036502</v>
      </c>
      <c r="I24" s="805" t="s">
        <v>2908</v>
      </c>
      <c r="J24" s="1002">
        <v>1143270625</v>
      </c>
      <c r="K24" s="805" t="s">
        <v>2908</v>
      </c>
      <c r="L24" s="1002">
        <v>1317224672</v>
      </c>
      <c r="M24" s="805" t="s">
        <v>2908</v>
      </c>
      <c r="N24" s="1002">
        <v>1329991740</v>
      </c>
      <c r="O24" s="805" t="s">
        <v>2908</v>
      </c>
      <c r="P24" s="393"/>
      <c r="Q24" s="393"/>
      <c r="R24" s="393"/>
      <c r="S24" s="393"/>
    </row>
    <row r="25" spans="1:19" ht="15">
      <c r="A25" s="6"/>
      <c r="B25" s="393"/>
      <c r="C25" s="393"/>
      <c r="D25" s="393"/>
      <c r="E25" s="393"/>
      <c r="F25" s="393"/>
      <c r="G25" s="393"/>
      <c r="H25" s="791"/>
      <c r="I25" s="791"/>
      <c r="J25" s="791"/>
      <c r="K25" s="791"/>
      <c r="L25" s="2"/>
      <c r="M25" s="2"/>
      <c r="N25" s="791"/>
      <c r="O25" s="791"/>
      <c r="P25" s="393"/>
      <c r="Q25" s="393"/>
      <c r="R25" s="393"/>
      <c r="S25" s="393"/>
    </row>
    <row r="26" spans="1:19" ht="15.75">
      <c r="A26" s="3" t="s">
        <v>59</v>
      </c>
      <c r="B26" s="4">
        <v>2009</v>
      </c>
      <c r="C26" s="4">
        <v>2010</v>
      </c>
      <c r="D26" s="4">
        <v>2011</v>
      </c>
      <c r="E26" s="4" t="s">
        <v>1185</v>
      </c>
      <c r="F26" s="4">
        <v>2012</v>
      </c>
      <c r="G26" s="4" t="s">
        <v>2325</v>
      </c>
      <c r="H26" s="4" t="s">
        <v>2913</v>
      </c>
      <c r="I26" s="84" t="s">
        <v>3553</v>
      </c>
      <c r="J26" s="4" t="s">
        <v>4165</v>
      </c>
      <c r="K26" s="4" t="s">
        <v>4674</v>
      </c>
      <c r="L26" s="4" t="s">
        <v>4675</v>
      </c>
      <c r="M26" s="4" t="s">
        <v>5846</v>
      </c>
      <c r="N26" s="4" t="s">
        <v>6494</v>
      </c>
      <c r="O26" s="106" t="s">
        <v>6914</v>
      </c>
      <c r="P26" s="393"/>
      <c r="Q26" s="393"/>
      <c r="R26" s="393"/>
      <c r="S26" s="393"/>
    </row>
    <row r="27" spans="1:19" ht="15">
      <c r="A27" s="6"/>
      <c r="B27" s="802">
        <v>173500000</v>
      </c>
      <c r="C27" s="802">
        <v>169200000</v>
      </c>
      <c r="D27" s="802">
        <v>171562192</v>
      </c>
      <c r="E27" s="802">
        <v>81440064</v>
      </c>
      <c r="F27" s="802">
        <v>172498775</v>
      </c>
      <c r="G27" s="802" t="s">
        <v>2908</v>
      </c>
      <c r="H27" s="802">
        <v>165539975.99999997</v>
      </c>
      <c r="I27" s="805" t="s">
        <v>2908</v>
      </c>
      <c r="J27" s="802">
        <v>157499641</v>
      </c>
      <c r="K27" s="805" t="s">
        <v>2908</v>
      </c>
      <c r="L27" s="52">
        <v>171930399.57142857</v>
      </c>
      <c r="M27" s="805" t="s">
        <v>2908</v>
      </c>
      <c r="N27" s="804">
        <v>168259894</v>
      </c>
      <c r="O27" s="804">
        <v>84194397</v>
      </c>
      <c r="P27" s="393"/>
      <c r="Q27" s="393"/>
      <c r="R27" s="393"/>
      <c r="S27" s="393"/>
    </row>
    <row r="28" spans="1:19" ht="15">
      <c r="A28" s="6"/>
      <c r="B28" s="393"/>
      <c r="C28" s="393"/>
      <c r="D28" s="393"/>
      <c r="E28" s="393"/>
      <c r="F28" s="393"/>
      <c r="G28" s="393"/>
      <c r="H28" s="791"/>
      <c r="I28" s="791"/>
      <c r="J28" s="791"/>
      <c r="K28" s="791"/>
      <c r="L28" s="2"/>
      <c r="M28" s="2"/>
      <c r="N28" s="791"/>
      <c r="O28" s="791"/>
      <c r="P28" s="393"/>
      <c r="Q28" s="393"/>
      <c r="R28" s="393"/>
      <c r="S28" s="393"/>
    </row>
    <row r="29" spans="1:19" ht="15">
      <c r="A29" s="6"/>
      <c r="B29" s="393"/>
      <c r="C29" s="393"/>
      <c r="D29" s="393"/>
      <c r="E29" s="393"/>
      <c r="F29" s="393"/>
      <c r="G29" s="393"/>
      <c r="H29" s="791"/>
      <c r="I29" s="791"/>
      <c r="J29" s="791"/>
      <c r="K29" s="791"/>
      <c r="L29" s="2"/>
      <c r="M29" s="2"/>
      <c r="N29" s="791"/>
      <c r="O29" s="791"/>
      <c r="P29" s="393"/>
      <c r="Q29" s="393"/>
      <c r="R29" s="393"/>
      <c r="S29" s="393"/>
    </row>
    <row r="30" spans="1:19" ht="15.75">
      <c r="A30" s="3" t="s">
        <v>60</v>
      </c>
      <c r="B30" s="4">
        <v>2009</v>
      </c>
      <c r="C30" s="4">
        <v>2010</v>
      </c>
      <c r="D30" s="4">
        <v>2011</v>
      </c>
      <c r="E30" s="4" t="s">
        <v>1185</v>
      </c>
      <c r="F30" s="4">
        <v>2012</v>
      </c>
      <c r="G30" s="4" t="s">
        <v>2325</v>
      </c>
      <c r="H30" s="4" t="s">
        <v>2913</v>
      </c>
      <c r="I30" s="84" t="s">
        <v>3553</v>
      </c>
      <c r="J30" s="4" t="s">
        <v>4165</v>
      </c>
      <c r="K30" s="4" t="s">
        <v>4674</v>
      </c>
      <c r="L30" s="4" t="s">
        <v>4675</v>
      </c>
      <c r="M30" s="4" t="s">
        <v>5846</v>
      </c>
      <c r="N30" s="4" t="s">
        <v>6494</v>
      </c>
      <c r="O30" s="106" t="s">
        <v>6914</v>
      </c>
      <c r="P30" s="393"/>
      <c r="Q30" s="393"/>
      <c r="R30" s="393"/>
      <c r="S30" s="393"/>
    </row>
    <row r="31" spans="1:19" ht="15.75">
      <c r="A31" s="7" t="s">
        <v>2284</v>
      </c>
      <c r="B31" s="136"/>
      <c r="C31" s="136"/>
      <c r="D31" s="136"/>
      <c r="E31" s="136"/>
      <c r="F31" s="137">
        <v>63181775</v>
      </c>
      <c r="G31" s="136">
        <v>0</v>
      </c>
      <c r="H31" s="137">
        <v>63705000</v>
      </c>
      <c r="I31" s="136">
        <v>0</v>
      </c>
      <c r="J31" s="137">
        <v>64105654</v>
      </c>
      <c r="K31" s="137">
        <v>0</v>
      </c>
      <c r="L31" s="10">
        <v>64100000</v>
      </c>
      <c r="M31" s="10" t="s">
        <v>1530</v>
      </c>
      <c r="N31" s="150">
        <v>53747000</v>
      </c>
      <c r="O31" s="10" t="s">
        <v>1530</v>
      </c>
      <c r="P31" s="2"/>
      <c r="Q31" s="2"/>
      <c r="R31" s="2"/>
      <c r="S31" s="2"/>
    </row>
    <row r="32" spans="1:19" ht="15">
      <c r="A32" s="6" t="s">
        <v>61</v>
      </c>
      <c r="B32" s="842">
        <v>0</v>
      </c>
      <c r="C32" s="805">
        <v>0.47</v>
      </c>
      <c r="D32" s="805">
        <v>0.47499999999999998</v>
      </c>
      <c r="E32" s="805">
        <v>0.47499999999999998</v>
      </c>
      <c r="F32" s="805">
        <v>0.49200000000000005</v>
      </c>
      <c r="G32" s="805" t="s">
        <v>2908</v>
      </c>
      <c r="H32" s="805">
        <v>0.48399999999999999</v>
      </c>
      <c r="I32" s="805" t="s">
        <v>2908</v>
      </c>
      <c r="J32" s="805">
        <v>0.51400000000000001</v>
      </c>
      <c r="K32" s="805" t="s">
        <v>2908</v>
      </c>
      <c r="L32" s="53">
        <v>0.47520000000000001</v>
      </c>
      <c r="M32" s="805" t="s">
        <v>2908</v>
      </c>
      <c r="N32" s="806">
        <v>0.49099999999999999</v>
      </c>
      <c r="O32" s="805" t="s">
        <v>2908</v>
      </c>
      <c r="P32" s="393"/>
      <c r="Q32" s="393"/>
      <c r="R32" s="393"/>
      <c r="S32" s="393"/>
    </row>
    <row r="33" spans="1:20" ht="15">
      <c r="A33" s="6" t="s">
        <v>62</v>
      </c>
      <c r="B33" s="842">
        <v>0</v>
      </c>
      <c r="C33" s="805">
        <v>0.53</v>
      </c>
      <c r="D33" s="805">
        <v>0.52500000000000002</v>
      </c>
      <c r="E33" s="805">
        <v>0.52500000000000002</v>
      </c>
      <c r="F33" s="805">
        <v>0.50800000000000001</v>
      </c>
      <c r="G33" s="805" t="s">
        <v>2908</v>
      </c>
      <c r="H33" s="805">
        <v>0.51500000000000001</v>
      </c>
      <c r="I33" s="805" t="s">
        <v>2908</v>
      </c>
      <c r="J33" s="805">
        <v>0.48599999999999999</v>
      </c>
      <c r="K33" s="805" t="s">
        <v>2908</v>
      </c>
      <c r="L33" s="53">
        <v>0.52490000000000003</v>
      </c>
      <c r="M33" s="805" t="s">
        <v>2908</v>
      </c>
      <c r="N33" s="806">
        <v>0.50900000000000001</v>
      </c>
      <c r="O33" s="805" t="s">
        <v>2908</v>
      </c>
      <c r="P33" s="393"/>
      <c r="Q33" s="393"/>
      <c r="R33" s="393"/>
      <c r="S33" s="393"/>
    </row>
    <row r="34" spans="1:20" ht="15">
      <c r="A34" s="6" t="s">
        <v>92</v>
      </c>
      <c r="B34" s="842">
        <v>0</v>
      </c>
      <c r="C34" s="805">
        <v>9.5000000000000001E-2</v>
      </c>
      <c r="D34" s="805">
        <v>8.8499999999999995E-2</v>
      </c>
      <c r="E34" s="805">
        <v>8.8499999999999995E-2</v>
      </c>
      <c r="F34" s="805">
        <v>0.188</v>
      </c>
      <c r="G34" s="805" t="s">
        <v>2908</v>
      </c>
      <c r="H34" s="805">
        <v>0.16200000000000001</v>
      </c>
      <c r="I34" s="805" t="s">
        <v>2908</v>
      </c>
      <c r="J34" s="805">
        <v>1.04E-2</v>
      </c>
      <c r="K34" s="805" t="s">
        <v>2908</v>
      </c>
      <c r="L34" s="53">
        <v>0.1</v>
      </c>
      <c r="M34" s="805" t="s">
        <v>2908</v>
      </c>
      <c r="N34" s="806">
        <v>0.154</v>
      </c>
      <c r="O34" s="805" t="s">
        <v>2908</v>
      </c>
      <c r="P34" s="393"/>
      <c r="Q34" s="393"/>
      <c r="R34" s="393"/>
      <c r="S34" s="393"/>
    </row>
    <row r="35" spans="1:20" ht="15">
      <c r="A35" s="6" t="s">
        <v>93</v>
      </c>
      <c r="B35" s="842">
        <v>0</v>
      </c>
      <c r="C35" s="805">
        <v>0.12</v>
      </c>
      <c r="D35" s="805">
        <v>8.1500000000000003E-2</v>
      </c>
      <c r="E35" s="805">
        <v>8.1500000000000003E-2</v>
      </c>
      <c r="F35" s="805">
        <v>6.5000000000000002E-2</v>
      </c>
      <c r="G35" s="805" t="s">
        <v>2908</v>
      </c>
      <c r="H35" s="843">
        <v>7.8E-2</v>
      </c>
      <c r="I35" s="805" t="s">
        <v>2908</v>
      </c>
      <c r="J35" s="805">
        <v>8.3500000000000005E-2</v>
      </c>
      <c r="K35" s="805" t="s">
        <v>2908</v>
      </c>
      <c r="L35" s="53">
        <v>0.08</v>
      </c>
      <c r="M35" s="805" t="s">
        <v>2908</v>
      </c>
      <c r="N35" s="806">
        <v>5.3999999999999999E-2</v>
      </c>
      <c r="O35" s="805" t="s">
        <v>2908</v>
      </c>
      <c r="P35" s="393"/>
      <c r="Q35" s="393"/>
      <c r="R35" s="393"/>
      <c r="S35" s="393"/>
    </row>
    <row r="36" spans="1:20" ht="15">
      <c r="A36" s="6" t="s">
        <v>63</v>
      </c>
      <c r="B36" s="842">
        <v>0</v>
      </c>
      <c r="C36" s="805">
        <v>0.42</v>
      </c>
      <c r="D36" s="805">
        <v>0.36499999999999999</v>
      </c>
      <c r="E36" s="805">
        <v>0.36499999999999999</v>
      </c>
      <c r="F36" s="805">
        <v>0.314</v>
      </c>
      <c r="G36" s="805" t="s">
        <v>2908</v>
      </c>
      <c r="H36" s="843">
        <v>0.38500000000000001</v>
      </c>
      <c r="I36" s="805" t="s">
        <v>2908</v>
      </c>
      <c r="J36" s="805">
        <v>0.41139999999999999</v>
      </c>
      <c r="K36" s="805" t="s">
        <v>2908</v>
      </c>
      <c r="L36" s="53">
        <v>0.38</v>
      </c>
      <c r="M36" s="805" t="s">
        <v>2908</v>
      </c>
      <c r="N36" s="806">
        <v>0.30399999999999999</v>
      </c>
      <c r="O36" s="805" t="s">
        <v>2908</v>
      </c>
      <c r="P36" s="393"/>
      <c r="Q36" s="393"/>
      <c r="R36" s="393"/>
      <c r="S36" s="393"/>
    </row>
    <row r="37" spans="1:20" ht="15">
      <c r="A37" s="6" t="s">
        <v>64</v>
      </c>
      <c r="B37" s="842">
        <v>0</v>
      </c>
      <c r="C37" s="805">
        <v>0.22</v>
      </c>
      <c r="D37" s="805">
        <v>0.19700000000000001</v>
      </c>
      <c r="E37" s="805">
        <v>0.19700000000000001</v>
      </c>
      <c r="F37" s="805">
        <v>0.22899999999999998</v>
      </c>
      <c r="G37" s="805" t="s">
        <v>2908</v>
      </c>
      <c r="H37" s="843">
        <v>0.188</v>
      </c>
      <c r="I37" s="805" t="s">
        <v>2908</v>
      </c>
      <c r="J37" s="805">
        <v>0.20169999999999999</v>
      </c>
      <c r="K37" s="805" t="s">
        <v>2908</v>
      </c>
      <c r="L37" s="53">
        <v>0.22</v>
      </c>
      <c r="M37" s="805" t="s">
        <v>2908</v>
      </c>
      <c r="N37" s="806">
        <v>0.22800000000000001</v>
      </c>
      <c r="O37" s="805" t="s">
        <v>2908</v>
      </c>
      <c r="P37" s="393"/>
      <c r="Q37" s="393"/>
      <c r="R37" s="393"/>
      <c r="S37" s="393"/>
    </row>
    <row r="38" spans="1:20" ht="15">
      <c r="A38" s="6" t="s">
        <v>703</v>
      </c>
      <c r="B38" s="842">
        <v>0</v>
      </c>
      <c r="C38" s="805">
        <v>0.14499999999999999</v>
      </c>
      <c r="D38" s="805">
        <v>0.27300000000000002</v>
      </c>
      <c r="E38" s="805">
        <v>0.27300000000000002</v>
      </c>
      <c r="F38" s="805">
        <v>0.20399999999999999</v>
      </c>
      <c r="G38" s="805" t="s">
        <v>2908</v>
      </c>
      <c r="H38" s="843">
        <v>0.187</v>
      </c>
      <c r="I38" s="805" t="s">
        <v>2908</v>
      </c>
      <c r="J38" s="805">
        <v>0.19980000000000001</v>
      </c>
      <c r="K38" s="805" t="s">
        <v>2908</v>
      </c>
      <c r="L38" s="53">
        <v>0.21</v>
      </c>
      <c r="M38" s="805" t="s">
        <v>2908</v>
      </c>
      <c r="N38" s="806">
        <v>0.26</v>
      </c>
      <c r="O38" s="805" t="s">
        <v>2908</v>
      </c>
      <c r="P38" s="393"/>
      <c r="Q38" s="393"/>
      <c r="R38" s="393"/>
      <c r="S38" s="393"/>
    </row>
    <row r="39" spans="1:20" ht="15">
      <c r="A39" s="6"/>
      <c r="B39" s="393"/>
      <c r="C39" s="393"/>
      <c r="D39" s="393"/>
      <c r="E39" s="393"/>
      <c r="F39" s="393"/>
      <c r="G39" s="393"/>
      <c r="H39" s="791"/>
      <c r="I39" s="791"/>
      <c r="J39" s="791"/>
      <c r="K39" s="791"/>
      <c r="L39" s="53"/>
      <c r="M39" s="53"/>
      <c r="N39" s="791"/>
      <c r="O39" s="791"/>
      <c r="P39" s="393"/>
      <c r="Q39" s="393"/>
      <c r="R39" s="393"/>
      <c r="S39" s="393"/>
    </row>
    <row r="40" spans="1:20" ht="31.5">
      <c r="A40" s="3" t="s">
        <v>67</v>
      </c>
      <c r="B40" s="4">
        <v>2009</v>
      </c>
      <c r="C40" s="4">
        <v>2010</v>
      </c>
      <c r="D40" s="4">
        <v>2011</v>
      </c>
      <c r="E40" s="4" t="s">
        <v>1185</v>
      </c>
      <c r="F40" s="4">
        <v>2012</v>
      </c>
      <c r="G40" s="4" t="s">
        <v>2325</v>
      </c>
      <c r="H40" s="4" t="s">
        <v>2913</v>
      </c>
      <c r="I40" s="84" t="s">
        <v>3553</v>
      </c>
      <c r="J40" s="4" t="s">
        <v>4165</v>
      </c>
      <c r="K40" s="4" t="s">
        <v>4674</v>
      </c>
      <c r="L40" s="4" t="s">
        <v>4675</v>
      </c>
      <c r="M40" s="4" t="s">
        <v>5846</v>
      </c>
      <c r="N40" s="4" t="s">
        <v>6494</v>
      </c>
      <c r="O40" s="106" t="s">
        <v>6914</v>
      </c>
      <c r="P40" s="393"/>
      <c r="Q40" s="393"/>
      <c r="R40" s="393"/>
      <c r="S40" s="393"/>
    </row>
    <row r="41" spans="1:20" ht="15">
      <c r="A41" s="6"/>
      <c r="B41" s="842">
        <v>0</v>
      </c>
      <c r="C41" s="844" t="s">
        <v>113</v>
      </c>
      <c r="D41" s="844" t="s">
        <v>725</v>
      </c>
      <c r="E41" s="844" t="s">
        <v>725</v>
      </c>
      <c r="F41" s="397" t="s">
        <v>1475</v>
      </c>
      <c r="G41" s="393" t="s">
        <v>2908</v>
      </c>
      <c r="H41" s="844" t="s">
        <v>725</v>
      </c>
      <c r="I41" s="805" t="s">
        <v>2908</v>
      </c>
      <c r="J41" s="844" t="s">
        <v>725</v>
      </c>
      <c r="K41" s="805" t="s">
        <v>2908</v>
      </c>
      <c r="L41" s="2" t="s">
        <v>121</v>
      </c>
      <c r="M41" s="805" t="s">
        <v>2908</v>
      </c>
      <c r="N41" s="791" t="s">
        <v>113</v>
      </c>
      <c r="O41" s="805" t="s">
        <v>2908</v>
      </c>
      <c r="P41" s="393"/>
      <c r="Q41" s="393"/>
      <c r="R41" s="393"/>
      <c r="S41" s="393"/>
    </row>
    <row r="42" spans="1:20" ht="15">
      <c r="A42" s="6"/>
      <c r="B42" s="393"/>
      <c r="C42" s="393"/>
      <c r="D42" s="393"/>
      <c r="E42" s="393"/>
      <c r="F42" s="393"/>
      <c r="G42" s="393"/>
      <c r="H42" s="791"/>
      <c r="I42" s="791"/>
      <c r="J42" s="791"/>
      <c r="K42" s="791"/>
      <c r="L42" s="2"/>
      <c r="M42" s="2"/>
      <c r="N42" s="791"/>
      <c r="O42" s="791"/>
      <c r="P42" s="393"/>
      <c r="Q42" s="393"/>
      <c r="R42" s="393"/>
      <c r="S42" s="393"/>
    </row>
    <row r="43" spans="1:20" ht="15">
      <c r="A43" s="6"/>
      <c r="B43" s="393"/>
      <c r="C43" s="393"/>
      <c r="D43" s="393"/>
      <c r="E43" s="393"/>
      <c r="F43" s="393"/>
      <c r="G43" s="393"/>
      <c r="H43" s="791"/>
      <c r="I43" s="791"/>
      <c r="J43" s="791"/>
      <c r="K43" s="791"/>
      <c r="L43" s="2"/>
      <c r="M43" s="2"/>
      <c r="N43" s="791"/>
      <c r="O43" s="791"/>
      <c r="P43" s="393"/>
      <c r="Q43" s="393"/>
      <c r="R43" s="393"/>
      <c r="S43" s="393"/>
    </row>
    <row r="44" spans="1:20" ht="15.75">
      <c r="A44" s="3" t="s">
        <v>94</v>
      </c>
      <c r="B44" s="4">
        <v>2009</v>
      </c>
      <c r="C44" s="4">
        <v>2010</v>
      </c>
      <c r="D44" s="4">
        <v>2011</v>
      </c>
      <c r="E44" s="4" t="s">
        <v>1185</v>
      </c>
      <c r="F44" s="4">
        <v>2012</v>
      </c>
      <c r="G44" s="4" t="s">
        <v>2325</v>
      </c>
      <c r="H44" s="4" t="s">
        <v>2913</v>
      </c>
      <c r="I44" s="84" t="s">
        <v>3553</v>
      </c>
      <c r="J44" s="4" t="s">
        <v>4165</v>
      </c>
      <c r="K44" s="4" t="s">
        <v>4674</v>
      </c>
      <c r="L44" s="4" t="s">
        <v>4675</v>
      </c>
      <c r="M44" s="4" t="s">
        <v>5846</v>
      </c>
      <c r="N44" s="4" t="s">
        <v>6494</v>
      </c>
      <c r="O44" s="106" t="s">
        <v>6914</v>
      </c>
      <c r="P44" s="393"/>
      <c r="Q44" s="393"/>
      <c r="R44" s="393"/>
      <c r="S44" s="393"/>
    </row>
    <row r="45" spans="1:20" ht="30">
      <c r="A45" s="6" t="s">
        <v>66</v>
      </c>
      <c r="B45" s="842">
        <v>0</v>
      </c>
      <c r="C45" s="805">
        <v>0.02</v>
      </c>
      <c r="D45" s="805">
        <v>0.02</v>
      </c>
      <c r="E45" s="805">
        <v>0.02</v>
      </c>
      <c r="F45" s="805">
        <v>1.12E-2</v>
      </c>
      <c r="G45" s="805" t="s">
        <v>2908</v>
      </c>
      <c r="H45" s="843">
        <v>1.7399999999999999E-2</v>
      </c>
      <c r="I45" s="805" t="s">
        <v>2908</v>
      </c>
      <c r="J45" s="843">
        <v>1.04E-2</v>
      </c>
      <c r="K45" s="805" t="s">
        <v>2908</v>
      </c>
      <c r="L45" s="97">
        <v>2.5946233381998505E-2</v>
      </c>
      <c r="M45" s="805" t="s">
        <v>2908</v>
      </c>
      <c r="N45" s="97">
        <v>2.5946233381998505E-2</v>
      </c>
      <c r="O45" s="97">
        <v>1.9599999999999999E-2</v>
      </c>
      <c r="P45" s="393"/>
      <c r="Q45" s="393"/>
      <c r="R45" s="393"/>
      <c r="S45" s="393"/>
    </row>
    <row r="46" spans="1:20" ht="15">
      <c r="A46" s="392"/>
      <c r="B46" s="394"/>
      <c r="C46" s="394"/>
      <c r="D46" s="394"/>
      <c r="E46" s="394"/>
      <c r="F46" s="394"/>
      <c r="G46" s="394"/>
      <c r="H46" s="792"/>
      <c r="I46" s="792"/>
      <c r="J46" s="792"/>
      <c r="K46" s="792"/>
      <c r="L46" s="791"/>
      <c r="M46" s="791"/>
      <c r="N46" s="791"/>
      <c r="O46" s="791"/>
      <c r="P46" s="393"/>
      <c r="Q46" s="393"/>
      <c r="R46" s="393"/>
      <c r="S46" s="393"/>
    </row>
    <row r="47" spans="1:20" ht="15">
      <c r="A47" s="392"/>
      <c r="B47" s="393"/>
      <c r="C47" s="393"/>
      <c r="D47" s="393"/>
      <c r="E47" s="393"/>
      <c r="F47" s="393"/>
      <c r="G47" s="393"/>
      <c r="H47" s="791"/>
      <c r="I47" s="791"/>
      <c r="J47" s="791"/>
      <c r="K47" s="791"/>
      <c r="L47" s="791"/>
      <c r="M47" s="791"/>
      <c r="N47" s="791"/>
      <c r="O47" s="791"/>
      <c r="P47" s="393"/>
      <c r="Q47" s="393"/>
      <c r="R47" s="393"/>
      <c r="S47" s="393"/>
    </row>
    <row r="48" spans="1:20" ht="15.75">
      <c r="A48" s="392"/>
      <c r="B48" s="394"/>
      <c r="C48" s="394"/>
      <c r="D48" s="394"/>
      <c r="E48" s="394"/>
      <c r="F48" s="394"/>
      <c r="G48" s="394"/>
      <c r="H48" s="792"/>
      <c r="I48" s="792"/>
      <c r="J48" s="792"/>
      <c r="K48" s="791"/>
      <c r="L48" s="791"/>
      <c r="M48" s="791"/>
      <c r="N48" s="791"/>
      <c r="O48" s="791"/>
      <c r="P48" s="393"/>
      <c r="Q48" s="393"/>
      <c r="R48" s="393"/>
      <c r="S48" s="295"/>
      <c r="T48" s="295"/>
    </row>
    <row r="49" spans="1:34" ht="31.5">
      <c r="A49" s="3" t="s">
        <v>2288</v>
      </c>
      <c r="B49" s="4">
        <v>2009</v>
      </c>
      <c r="C49" s="4">
        <v>2010</v>
      </c>
      <c r="D49" s="4">
        <v>2011</v>
      </c>
      <c r="E49" s="4" t="s">
        <v>3043</v>
      </c>
      <c r="F49" s="4" t="s">
        <v>2915</v>
      </c>
      <c r="G49" s="4" t="s">
        <v>3044</v>
      </c>
      <c r="H49" s="84" t="s">
        <v>2917</v>
      </c>
      <c r="I49" s="84" t="s">
        <v>3045</v>
      </c>
      <c r="J49" s="84" t="s">
        <v>2919</v>
      </c>
      <c r="K49" s="84" t="s">
        <v>3046</v>
      </c>
      <c r="L49" s="84" t="s">
        <v>2921</v>
      </c>
      <c r="M49" s="84" t="s">
        <v>3927</v>
      </c>
      <c r="N49" s="84" t="s">
        <v>3556</v>
      </c>
      <c r="O49" s="84" t="s">
        <v>4571</v>
      </c>
      <c r="P49" s="84" t="s">
        <v>4168</v>
      </c>
      <c r="Q49" s="84" t="s">
        <v>5517</v>
      </c>
      <c r="R49" s="84" t="s">
        <v>5169</v>
      </c>
      <c r="S49" s="905" t="s">
        <v>5518</v>
      </c>
      <c r="T49" s="84" t="s">
        <v>5218</v>
      </c>
      <c r="U49" s="905" t="s">
        <v>6169</v>
      </c>
      <c r="V49" s="906" t="s">
        <v>5850</v>
      </c>
      <c r="W49" s="381" t="s">
        <v>2288</v>
      </c>
      <c r="X49" s="905" t="s">
        <v>6761</v>
      </c>
      <c r="Y49" s="906" t="s">
        <v>6508</v>
      </c>
      <c r="Z49" s="1003" t="s">
        <v>7121</v>
      </c>
      <c r="AA49" s="106" t="s">
        <v>6919</v>
      </c>
      <c r="AC49" s="600"/>
      <c r="AD49" s="600"/>
      <c r="AE49" s="600"/>
      <c r="AF49" s="600"/>
      <c r="AG49" s="600"/>
      <c r="AH49" s="600"/>
    </row>
    <row r="50" spans="1:34" ht="15.75">
      <c r="A50" s="6" t="s">
        <v>46</v>
      </c>
      <c r="B50" s="933">
        <v>0</v>
      </c>
      <c r="C50" s="933">
        <v>0</v>
      </c>
      <c r="D50" s="933">
        <v>0</v>
      </c>
      <c r="E50" s="395">
        <v>10620</v>
      </c>
      <c r="F50" s="933">
        <v>17209.528439474965</v>
      </c>
      <c r="G50" s="395">
        <v>2511.38</v>
      </c>
      <c r="H50" s="814">
        <v>3810.3170990744957</v>
      </c>
      <c r="I50" s="1002">
        <v>0</v>
      </c>
      <c r="J50" s="814">
        <v>0</v>
      </c>
      <c r="K50" s="1002">
        <v>128590</v>
      </c>
      <c r="L50" s="814">
        <v>214459.63975983989</v>
      </c>
      <c r="M50" s="1002">
        <v>120000</v>
      </c>
      <c r="N50" s="814">
        <v>204000.56870098799</v>
      </c>
      <c r="O50" s="1002">
        <v>1363203</v>
      </c>
      <c r="P50" s="814">
        <v>2168683.7711136327</v>
      </c>
      <c r="Q50" s="1002">
        <v>473000</v>
      </c>
      <c r="R50" s="814">
        <v>718114</v>
      </c>
      <c r="S50" s="296">
        <v>1940000</v>
      </c>
      <c r="T50" s="398">
        <v>2754800</v>
      </c>
      <c r="U50" s="1004">
        <v>942000</v>
      </c>
      <c r="V50" s="1005">
        <v>1149240</v>
      </c>
      <c r="W50" s="370" t="s">
        <v>6496</v>
      </c>
      <c r="X50" s="296">
        <v>881595.17688572756</v>
      </c>
      <c r="Y50" s="1005">
        <v>1101993.9711071595</v>
      </c>
      <c r="Z50" s="296">
        <v>185230</v>
      </c>
      <c r="AA50" s="1005">
        <v>244503.6</v>
      </c>
      <c r="AB50" s="399"/>
      <c r="AC50" s="296"/>
      <c r="AD50" s="398"/>
      <c r="AE50" s="296"/>
      <c r="AF50" s="398"/>
      <c r="AG50" s="600"/>
      <c r="AH50" s="600"/>
    </row>
    <row r="51" spans="1:34" ht="15.75">
      <c r="A51" s="6" t="s">
        <v>47</v>
      </c>
      <c r="B51" s="933">
        <v>0</v>
      </c>
      <c r="C51" s="933">
        <v>7120554.666666666</v>
      </c>
      <c r="D51" s="933">
        <v>14577226.390700001</v>
      </c>
      <c r="E51" s="395">
        <v>118234</v>
      </c>
      <c r="F51" s="933">
        <v>191596.17566034678</v>
      </c>
      <c r="G51" s="395">
        <v>665686.4</v>
      </c>
      <c r="H51" s="814">
        <v>1009993.0207859202</v>
      </c>
      <c r="I51" s="1002">
        <v>0</v>
      </c>
      <c r="J51" s="814">
        <v>0</v>
      </c>
      <c r="K51" s="1002">
        <v>3724000</v>
      </c>
      <c r="L51" s="814">
        <v>6210807.2048032023</v>
      </c>
      <c r="M51" s="1002">
        <v>230000</v>
      </c>
      <c r="N51" s="814">
        <v>392000.09001022798</v>
      </c>
      <c r="O51" s="1002">
        <v>1436483</v>
      </c>
      <c r="P51" s="814">
        <v>2189114</v>
      </c>
      <c r="Q51" s="1002">
        <v>0</v>
      </c>
      <c r="R51" s="814">
        <v>0</v>
      </c>
      <c r="S51" s="296">
        <v>2200000</v>
      </c>
      <c r="T51" s="398">
        <v>3124000</v>
      </c>
      <c r="U51" s="1004"/>
      <c r="V51" s="1005"/>
      <c r="W51" s="370" t="s">
        <v>6497</v>
      </c>
      <c r="X51" s="296">
        <v>1796000.0000000028</v>
      </c>
      <c r="Y51" s="1005">
        <v>2245000.0000000037</v>
      </c>
      <c r="Z51" s="296">
        <v>995100.99999999988</v>
      </c>
      <c r="AA51" s="1005">
        <v>1313533.3199999998</v>
      </c>
      <c r="AB51" s="399"/>
      <c r="AC51" s="296"/>
      <c r="AD51" s="398"/>
      <c r="AE51" s="296"/>
      <c r="AF51" s="398"/>
      <c r="AG51" s="600"/>
      <c r="AH51" s="600"/>
    </row>
    <row r="52" spans="1:34" ht="15.75">
      <c r="A52" s="6" t="s">
        <v>48</v>
      </c>
      <c r="B52" s="933">
        <v>0</v>
      </c>
      <c r="C52" s="933">
        <v>0</v>
      </c>
      <c r="D52" s="933">
        <v>0</v>
      </c>
      <c r="E52" s="395">
        <v>0</v>
      </c>
      <c r="F52" s="933">
        <v>0</v>
      </c>
      <c r="G52" s="395">
        <v>10000</v>
      </c>
      <c r="H52" s="814">
        <v>15172.204521316948</v>
      </c>
      <c r="I52" s="1002">
        <v>0</v>
      </c>
      <c r="J52" s="814">
        <v>0</v>
      </c>
      <c r="K52" s="1002">
        <v>39000</v>
      </c>
      <c r="L52" s="814">
        <v>65043.362241494324</v>
      </c>
      <c r="M52" s="1002">
        <v>16000</v>
      </c>
      <c r="N52" s="814">
        <v>27000.275826798399</v>
      </c>
      <c r="O52" s="1002">
        <v>120000</v>
      </c>
      <c r="P52" s="814">
        <v>194520.99205705948</v>
      </c>
      <c r="Q52" s="1002">
        <v>39000</v>
      </c>
      <c r="R52" s="814">
        <v>59210</v>
      </c>
      <c r="S52" s="1006">
        <v>0</v>
      </c>
      <c r="T52" s="1007">
        <v>0</v>
      </c>
      <c r="U52" s="1008"/>
      <c r="V52" s="1009"/>
      <c r="W52" s="371" t="s">
        <v>6498</v>
      </c>
      <c r="X52" s="296">
        <v>0</v>
      </c>
      <c r="Y52" s="1005">
        <v>0</v>
      </c>
      <c r="Z52" s="296">
        <v>450000</v>
      </c>
      <c r="AA52" s="1005">
        <v>594000</v>
      </c>
      <c r="AB52" s="399"/>
      <c r="AC52" s="296"/>
      <c r="AD52" s="398"/>
      <c r="AE52" s="296"/>
      <c r="AF52" s="398"/>
      <c r="AG52" s="600"/>
      <c r="AH52" s="600"/>
    </row>
    <row r="53" spans="1:34" ht="15.75">
      <c r="A53" s="6" t="s">
        <v>50</v>
      </c>
      <c r="B53" s="933">
        <v>0</v>
      </c>
      <c r="C53" s="933">
        <v>0</v>
      </c>
      <c r="D53" s="933">
        <v>0</v>
      </c>
      <c r="E53" s="395">
        <v>14322</v>
      </c>
      <c r="F53" s="933">
        <v>23208.55614973262</v>
      </c>
      <c r="G53" s="395">
        <v>0</v>
      </c>
      <c r="H53" s="814">
        <v>0</v>
      </c>
      <c r="I53" s="1002">
        <v>0</v>
      </c>
      <c r="J53" s="814">
        <v>0</v>
      </c>
      <c r="K53" s="1002">
        <v>156675</v>
      </c>
      <c r="L53" s="814">
        <v>261299.19946631088</v>
      </c>
      <c r="M53" s="1002">
        <v>0</v>
      </c>
      <c r="N53" s="814">
        <v>0</v>
      </c>
      <c r="O53" s="1002">
        <v>54450</v>
      </c>
      <c r="P53" s="814">
        <v>82978</v>
      </c>
      <c r="Q53" s="1002">
        <v>0</v>
      </c>
      <c r="R53" s="814">
        <v>0</v>
      </c>
      <c r="S53" s="296">
        <v>275444.64</v>
      </c>
      <c r="T53" s="398">
        <v>391131.38880000002</v>
      </c>
      <c r="U53" s="1004"/>
      <c r="V53" s="1005"/>
      <c r="W53" s="370" t="s">
        <v>6499</v>
      </c>
      <c r="X53" s="296">
        <v>808000</v>
      </c>
      <c r="Y53" s="1005">
        <v>1010000</v>
      </c>
      <c r="Z53" s="296">
        <v>650000</v>
      </c>
      <c r="AA53" s="1005">
        <v>858000</v>
      </c>
      <c r="AB53" s="399"/>
      <c r="AC53" s="296"/>
      <c r="AD53" s="398"/>
      <c r="AE53" s="296"/>
      <c r="AF53" s="398"/>
      <c r="AG53" s="600"/>
      <c r="AH53" s="600"/>
    </row>
    <row r="54" spans="1:34" ht="15.75">
      <c r="A54" s="6" t="s">
        <v>51</v>
      </c>
      <c r="B54" s="933">
        <v>0</v>
      </c>
      <c r="C54" s="933">
        <v>0</v>
      </c>
      <c r="D54" s="933">
        <v>0</v>
      </c>
      <c r="E54" s="395">
        <v>0</v>
      </c>
      <c r="F54" s="933">
        <v>0</v>
      </c>
      <c r="G54" s="395">
        <v>0</v>
      </c>
      <c r="H54" s="814">
        <v>0</v>
      </c>
      <c r="I54" s="1002">
        <v>0</v>
      </c>
      <c r="J54" s="814">
        <v>0</v>
      </c>
      <c r="K54" s="1002">
        <v>0</v>
      </c>
      <c r="L54" s="814">
        <v>0</v>
      </c>
      <c r="M54" s="1002">
        <v>53000</v>
      </c>
      <c r="N54" s="814">
        <v>90000.351176270007</v>
      </c>
      <c r="O54" s="1002">
        <v>90000</v>
      </c>
      <c r="P54" s="814">
        <v>145890.74404279463</v>
      </c>
      <c r="Q54" s="1002">
        <v>0</v>
      </c>
      <c r="R54" s="814">
        <v>0</v>
      </c>
      <c r="S54" s="1006">
        <v>0</v>
      </c>
      <c r="T54" s="1007">
        <v>0</v>
      </c>
      <c r="U54" s="1008"/>
      <c r="V54" s="1009"/>
      <c r="W54" s="370" t="s">
        <v>6500</v>
      </c>
      <c r="X54" s="296">
        <v>0</v>
      </c>
      <c r="Y54" s="1005">
        <v>0</v>
      </c>
      <c r="Z54" s="296">
        <v>0</v>
      </c>
      <c r="AA54" s="1005">
        <v>0</v>
      </c>
      <c r="AB54" s="399"/>
      <c r="AC54" s="296"/>
      <c r="AD54" s="398"/>
      <c r="AE54" s="296"/>
      <c r="AF54" s="398"/>
      <c r="AG54" s="600"/>
      <c r="AH54" s="600"/>
    </row>
    <row r="55" spans="1:34" ht="15.75">
      <c r="A55" s="6" t="s">
        <v>5210</v>
      </c>
      <c r="B55" s="933"/>
      <c r="C55" s="933"/>
      <c r="D55" s="933"/>
      <c r="E55" s="395"/>
      <c r="F55" s="933"/>
      <c r="G55" s="395"/>
      <c r="H55" s="814"/>
      <c r="I55" s="1002"/>
      <c r="J55" s="814"/>
      <c r="K55" s="1002"/>
      <c r="L55" s="814"/>
      <c r="M55" s="1002"/>
      <c r="N55" s="814"/>
      <c r="O55" s="1002">
        <v>0</v>
      </c>
      <c r="P55" s="814">
        <v>0</v>
      </c>
      <c r="Q55" s="1002">
        <v>0</v>
      </c>
      <c r="R55" s="814">
        <v>0</v>
      </c>
      <c r="S55" s="296">
        <v>39000</v>
      </c>
      <c r="T55" s="398">
        <v>55380</v>
      </c>
      <c r="U55" s="1004">
        <v>32500</v>
      </c>
      <c r="V55" s="1005">
        <v>39650</v>
      </c>
      <c r="W55" s="370" t="s">
        <v>6501</v>
      </c>
      <c r="X55" s="296">
        <v>943800</v>
      </c>
      <c r="Y55" s="1005">
        <v>1179750</v>
      </c>
      <c r="Z55" s="296">
        <v>1845747.5219213897</v>
      </c>
      <c r="AA55" s="1005">
        <v>2436386.7289362345</v>
      </c>
      <c r="AB55" s="399"/>
      <c r="AC55" s="296"/>
      <c r="AD55" s="398"/>
      <c r="AE55" s="296"/>
      <c r="AF55" s="398"/>
      <c r="AG55" s="600"/>
      <c r="AH55" s="600"/>
    </row>
    <row r="56" spans="1:34" ht="15.75">
      <c r="A56" s="6" t="s">
        <v>5211</v>
      </c>
      <c r="B56" s="933"/>
      <c r="C56" s="933"/>
      <c r="D56" s="933"/>
      <c r="E56" s="395"/>
      <c r="F56" s="933"/>
      <c r="G56" s="395"/>
      <c r="H56" s="814"/>
      <c r="I56" s="1002"/>
      <c r="J56" s="814"/>
      <c r="K56" s="1002"/>
      <c r="L56" s="814"/>
      <c r="M56" s="1002"/>
      <c r="N56" s="814"/>
      <c r="O56" s="1002">
        <v>0</v>
      </c>
      <c r="P56" s="814">
        <v>0</v>
      </c>
      <c r="Q56" s="1002">
        <v>0</v>
      </c>
      <c r="R56" s="814">
        <v>0</v>
      </c>
      <c r="S56" s="1006">
        <v>0</v>
      </c>
      <c r="T56" s="1007">
        <v>0</v>
      </c>
      <c r="U56" s="1008"/>
      <c r="V56" s="1009"/>
      <c r="W56" s="370"/>
      <c r="X56" s="1006"/>
      <c r="Y56" s="1009"/>
      <c r="Z56" s="1006"/>
      <c r="AA56" s="1009"/>
      <c r="AC56" s="296"/>
      <c r="AD56" s="272"/>
      <c r="AE56" s="600"/>
      <c r="AF56" s="600"/>
      <c r="AG56" s="600"/>
      <c r="AH56" s="600"/>
    </row>
    <row r="57" spans="1:34" ht="15.75">
      <c r="A57" s="6" t="s">
        <v>49</v>
      </c>
      <c r="B57" s="933">
        <v>0</v>
      </c>
      <c r="C57" s="933">
        <v>7120554.666666666</v>
      </c>
      <c r="D57" s="933">
        <v>0</v>
      </c>
      <c r="E57" s="395">
        <v>0</v>
      </c>
      <c r="F57" s="933">
        <v>0</v>
      </c>
      <c r="G57" s="395">
        <v>143206.98000000001</v>
      </c>
      <c r="H57" s="814">
        <v>217276.55894401457</v>
      </c>
      <c r="I57" s="1002">
        <v>0</v>
      </c>
      <c r="J57" s="814">
        <v>0</v>
      </c>
      <c r="K57" s="1002">
        <v>1434952</v>
      </c>
      <c r="L57" s="814">
        <v>2393182.1214142763</v>
      </c>
      <c r="M57" s="1002">
        <v>348000</v>
      </c>
      <c r="N57" s="814">
        <v>593000.24923286703</v>
      </c>
      <c r="O57" s="1002">
        <v>0</v>
      </c>
      <c r="P57" s="814">
        <v>0</v>
      </c>
      <c r="Q57" s="1002">
        <v>0</v>
      </c>
      <c r="R57" s="814">
        <v>0</v>
      </c>
      <c r="S57" s="296">
        <v>540399.97563170211</v>
      </c>
      <c r="T57" s="398">
        <v>767367.96539701696</v>
      </c>
      <c r="U57" s="1004"/>
      <c r="V57" s="1005"/>
      <c r="W57" s="370"/>
      <c r="X57" s="296"/>
      <c r="Y57" s="1005"/>
      <c r="Z57" s="296"/>
      <c r="AA57" s="1005"/>
      <c r="AC57" s="296"/>
      <c r="AD57" s="272"/>
      <c r="AE57" s="600"/>
      <c r="AF57" s="600"/>
      <c r="AG57" s="600"/>
      <c r="AH57" s="600"/>
    </row>
    <row r="58" spans="1:34" ht="15.75">
      <c r="A58" s="6" t="s">
        <v>479</v>
      </c>
      <c r="B58" s="933">
        <v>0</v>
      </c>
      <c r="C58" s="933">
        <v>0</v>
      </c>
      <c r="D58" s="933">
        <v>14577226.390700001</v>
      </c>
      <c r="E58" s="395">
        <v>143176</v>
      </c>
      <c r="F58" s="933">
        <v>232014.26024955435</v>
      </c>
      <c r="G58" s="395">
        <v>821404.76</v>
      </c>
      <c r="H58" s="814">
        <v>1246252.1013503261</v>
      </c>
      <c r="I58" s="1002">
        <v>0</v>
      </c>
      <c r="J58" s="814">
        <v>0</v>
      </c>
      <c r="K58" s="1002">
        <v>5483217</v>
      </c>
      <c r="L58" s="814">
        <v>9144791.5276851226</v>
      </c>
      <c r="M58" s="1002">
        <v>0</v>
      </c>
      <c r="N58" s="814">
        <v>0</v>
      </c>
      <c r="O58" s="1002">
        <v>3064136</v>
      </c>
      <c r="P58" s="814">
        <v>4781187.5072134864</v>
      </c>
      <c r="Q58" s="1002">
        <v>0</v>
      </c>
      <c r="R58" s="814">
        <v>0</v>
      </c>
      <c r="S58" s="296">
        <f>SUM(S50:S57)</f>
        <v>4994844.6156317014</v>
      </c>
      <c r="T58" s="398">
        <f>SUM(T50:T57)</f>
        <v>7092679.3541970169</v>
      </c>
      <c r="U58" s="1004">
        <v>974500</v>
      </c>
      <c r="V58" s="1005">
        <v>1188890</v>
      </c>
      <c r="W58" s="370" t="s">
        <v>479</v>
      </c>
      <c r="X58" s="296">
        <f>SUM(X49:X55)</f>
        <v>4429395.1768857306</v>
      </c>
      <c r="Y58" s="1005">
        <f>SUM(Y50:Y55)</f>
        <v>5536743.9711071635</v>
      </c>
      <c r="Z58" s="296">
        <f>SUM(Z50:Z55)</f>
        <v>4126078.5219213897</v>
      </c>
      <c r="AA58" s="1005">
        <f>SUM(AA50:AA55)</f>
        <v>5446423.6489362344</v>
      </c>
      <c r="AC58" s="296"/>
      <c r="AD58" s="272"/>
      <c r="AE58" s="600"/>
      <c r="AF58" s="600"/>
      <c r="AG58" s="600"/>
      <c r="AH58" s="600"/>
    </row>
    <row r="59" spans="1:34" ht="15">
      <c r="A59" s="392"/>
      <c r="B59" s="400"/>
      <c r="C59" s="394"/>
      <c r="D59" s="394"/>
      <c r="E59" s="394"/>
      <c r="F59" s="394"/>
      <c r="G59" s="394"/>
      <c r="H59" s="792"/>
      <c r="I59" s="792"/>
      <c r="J59" s="792"/>
      <c r="K59" s="792"/>
      <c r="L59" s="791"/>
      <c r="M59" s="791"/>
      <c r="N59" s="791"/>
      <c r="O59" s="791"/>
      <c r="P59" s="393"/>
      <c r="Q59" s="393"/>
      <c r="R59" s="393"/>
      <c r="S59" s="393"/>
      <c r="T59"/>
      <c r="AC59" s="296"/>
      <c r="AD59" s="272"/>
      <c r="AE59" s="600"/>
      <c r="AF59" s="600"/>
      <c r="AG59" s="600"/>
      <c r="AH59" s="600"/>
    </row>
    <row r="60" spans="1:34" ht="15.75">
      <c r="A60" s="3"/>
      <c r="B60" s="1469">
        <v>2010</v>
      </c>
      <c r="C60" s="1469"/>
      <c r="D60" s="1469">
        <v>2011</v>
      </c>
      <c r="E60" s="1469"/>
      <c r="F60" s="1469" t="s">
        <v>1185</v>
      </c>
      <c r="G60" s="1469"/>
      <c r="H60" s="1460">
        <v>2012</v>
      </c>
      <c r="I60" s="1460"/>
      <c r="J60" s="1460" t="s">
        <v>2325</v>
      </c>
      <c r="K60" s="1460"/>
      <c r="L60" s="1460" t="s">
        <v>2913</v>
      </c>
      <c r="M60" s="1460"/>
      <c r="N60" s="1460" t="s">
        <v>3553</v>
      </c>
      <c r="O60" s="1460"/>
      <c r="P60" s="1460" t="s">
        <v>4165</v>
      </c>
      <c r="Q60" s="1460"/>
      <c r="R60" s="1465" t="s">
        <v>4674</v>
      </c>
      <c r="S60" s="1463"/>
      <c r="T60" s="1465" t="s">
        <v>4675</v>
      </c>
      <c r="U60" s="1463"/>
      <c r="V60" s="1465" t="s">
        <v>5846</v>
      </c>
      <c r="W60" s="1463"/>
      <c r="X60" s="1465" t="s">
        <v>6494</v>
      </c>
      <c r="Y60" s="1463"/>
      <c r="Z60" s="1466" t="s">
        <v>6914</v>
      </c>
      <c r="AA60" s="1467"/>
      <c r="AC60" s="296"/>
      <c r="AD60" s="272"/>
      <c r="AE60" s="600"/>
      <c r="AF60" s="600"/>
      <c r="AG60" s="600"/>
      <c r="AH60" s="600"/>
    </row>
    <row r="61" spans="1:34" ht="15.75">
      <c r="A61" s="3" t="s">
        <v>2326</v>
      </c>
      <c r="B61" s="774" t="s">
        <v>95</v>
      </c>
      <c r="C61" s="774" t="s">
        <v>96</v>
      </c>
      <c r="D61" s="774" t="s">
        <v>95</v>
      </c>
      <c r="E61" s="774" t="s">
        <v>96</v>
      </c>
      <c r="F61" s="774" t="s">
        <v>95</v>
      </c>
      <c r="G61" s="774" t="s">
        <v>96</v>
      </c>
      <c r="H61" s="770" t="s">
        <v>95</v>
      </c>
      <c r="I61" s="770" t="s">
        <v>96</v>
      </c>
      <c r="J61" s="770" t="s">
        <v>95</v>
      </c>
      <c r="K61" s="770" t="s">
        <v>96</v>
      </c>
      <c r="L61" s="770" t="s">
        <v>95</v>
      </c>
      <c r="M61" s="770" t="s">
        <v>96</v>
      </c>
      <c r="N61" s="770" t="s">
        <v>95</v>
      </c>
      <c r="O61" s="770" t="s">
        <v>96</v>
      </c>
      <c r="P61" s="770" t="s">
        <v>95</v>
      </c>
      <c r="Q61" s="770" t="s">
        <v>96</v>
      </c>
      <c r="R61" s="821" t="s">
        <v>95</v>
      </c>
      <c r="S61" s="820" t="s">
        <v>96</v>
      </c>
      <c r="T61" s="821" t="s">
        <v>95</v>
      </c>
      <c r="U61" s="820" t="s">
        <v>96</v>
      </c>
      <c r="V61" s="821" t="s">
        <v>95</v>
      </c>
      <c r="W61" s="820" t="s">
        <v>96</v>
      </c>
      <c r="X61" s="821" t="s">
        <v>95</v>
      </c>
      <c r="Y61" s="820" t="s">
        <v>96</v>
      </c>
      <c r="Z61" s="855" t="s">
        <v>95</v>
      </c>
      <c r="AA61" s="856" t="s">
        <v>96</v>
      </c>
      <c r="AC61" s="296"/>
      <c r="AD61" s="272"/>
      <c r="AE61" s="600"/>
      <c r="AF61" s="600"/>
      <c r="AG61" s="600"/>
      <c r="AH61" s="600"/>
    </row>
    <row r="62" spans="1:34" ht="15">
      <c r="A62" s="6" t="s">
        <v>2922</v>
      </c>
      <c r="B62" s="823">
        <v>0</v>
      </c>
      <c r="C62" s="824">
        <v>0</v>
      </c>
      <c r="D62" s="823">
        <v>0</v>
      </c>
      <c r="E62" s="824">
        <v>0</v>
      </c>
      <c r="F62" s="823">
        <v>0</v>
      </c>
      <c r="G62" s="824">
        <v>0</v>
      </c>
      <c r="H62" s="823">
        <v>0</v>
      </c>
      <c r="I62" s="824">
        <v>0</v>
      </c>
      <c r="J62" s="823" t="s">
        <v>2671</v>
      </c>
      <c r="K62" s="824" t="s">
        <v>2682</v>
      </c>
      <c r="L62" s="823" t="s">
        <v>234</v>
      </c>
      <c r="M62" s="824" t="s">
        <v>957</v>
      </c>
      <c r="N62" s="823" t="s">
        <v>3928</v>
      </c>
      <c r="O62" s="1010" t="s">
        <v>3929</v>
      </c>
      <c r="P62" s="823" t="s">
        <v>4572</v>
      </c>
      <c r="Q62" s="1010" t="s">
        <v>4573</v>
      </c>
      <c r="R62" s="823" t="s">
        <v>544</v>
      </c>
      <c r="S62" s="1010" t="s">
        <v>1062</v>
      </c>
      <c r="T62" s="837" t="s">
        <v>544</v>
      </c>
      <c r="U62" s="823" t="s">
        <v>464</v>
      </c>
      <c r="V62" s="837" t="s">
        <v>6170</v>
      </c>
      <c r="W62" s="824" t="s">
        <v>6171</v>
      </c>
      <c r="X62" s="837" t="s">
        <v>544</v>
      </c>
      <c r="Y62" s="824" t="s">
        <v>1062</v>
      </c>
      <c r="Z62" s="837" t="s">
        <v>4837</v>
      </c>
      <c r="AA62" s="824" t="s">
        <v>7122</v>
      </c>
      <c r="AC62" s="296"/>
      <c r="AD62" s="600"/>
      <c r="AE62" s="600"/>
      <c r="AF62" s="600"/>
      <c r="AG62" s="600"/>
      <c r="AH62" s="600"/>
    </row>
    <row r="63" spans="1:34" ht="15">
      <c r="A63" s="6" t="s">
        <v>2923</v>
      </c>
      <c r="B63" s="823">
        <v>0</v>
      </c>
      <c r="C63" s="824">
        <v>0</v>
      </c>
      <c r="D63" s="823">
        <v>0</v>
      </c>
      <c r="E63" s="824">
        <v>0</v>
      </c>
      <c r="F63" s="823">
        <v>0</v>
      </c>
      <c r="G63" s="824">
        <v>0</v>
      </c>
      <c r="H63" s="823">
        <v>0</v>
      </c>
      <c r="I63" s="824">
        <v>0</v>
      </c>
      <c r="J63" s="823" t="s">
        <v>234</v>
      </c>
      <c r="K63" s="824" t="s">
        <v>331</v>
      </c>
      <c r="L63" s="823" t="s">
        <v>146</v>
      </c>
      <c r="M63" s="824" t="s">
        <v>957</v>
      </c>
      <c r="N63" s="823" t="s">
        <v>3930</v>
      </c>
      <c r="O63" s="824" t="s">
        <v>3931</v>
      </c>
      <c r="P63" s="823" t="s">
        <v>4574</v>
      </c>
      <c r="Q63" s="824" t="s">
        <v>549</v>
      </c>
      <c r="R63" s="823" t="s">
        <v>5519</v>
      </c>
      <c r="S63" s="824" t="s">
        <v>2682</v>
      </c>
      <c r="T63" s="837" t="s">
        <v>4830</v>
      </c>
      <c r="U63" s="823" t="s">
        <v>2682</v>
      </c>
      <c r="V63" s="837" t="s">
        <v>6172</v>
      </c>
      <c r="W63" s="824" t="s">
        <v>4840</v>
      </c>
      <c r="X63" s="837" t="s">
        <v>3365</v>
      </c>
      <c r="Y63" s="824" t="s">
        <v>1062</v>
      </c>
      <c r="Z63" s="837" t="s">
        <v>7123</v>
      </c>
      <c r="AA63" s="824" t="s">
        <v>4840</v>
      </c>
      <c r="AC63" s="296"/>
    </row>
    <row r="64" spans="1:34" ht="30">
      <c r="A64" s="6" t="s">
        <v>2924</v>
      </c>
      <c r="B64" s="823">
        <v>0</v>
      </c>
      <c r="C64" s="824">
        <v>0</v>
      </c>
      <c r="D64" s="823">
        <v>0</v>
      </c>
      <c r="E64" s="824">
        <v>0</v>
      </c>
      <c r="F64" s="823">
        <v>0</v>
      </c>
      <c r="G64" s="824">
        <v>0</v>
      </c>
      <c r="H64" s="823">
        <v>0</v>
      </c>
      <c r="I64" s="824">
        <v>0</v>
      </c>
      <c r="J64" s="823" t="s">
        <v>2672</v>
      </c>
      <c r="K64" s="824" t="s">
        <v>239</v>
      </c>
      <c r="L64" s="823" t="s">
        <v>3355</v>
      </c>
      <c r="M64" s="824" t="s">
        <v>3356</v>
      </c>
      <c r="N64" s="823" t="s">
        <v>3932</v>
      </c>
      <c r="O64" s="824" t="s">
        <v>3929</v>
      </c>
      <c r="P64" s="823" t="s">
        <v>4575</v>
      </c>
      <c r="Q64" s="824" t="s">
        <v>4576</v>
      </c>
      <c r="R64" s="823" t="s">
        <v>4831</v>
      </c>
      <c r="S64" s="824" t="s">
        <v>447</v>
      </c>
      <c r="T64" s="837" t="s">
        <v>4588</v>
      </c>
      <c r="U64" s="823" t="s">
        <v>464</v>
      </c>
      <c r="V64" s="837" t="s">
        <v>6173</v>
      </c>
      <c r="W64" s="824" t="s">
        <v>6171</v>
      </c>
      <c r="X64" s="837" t="s">
        <v>6762</v>
      </c>
      <c r="Y64" s="824" t="s">
        <v>6763</v>
      </c>
      <c r="Z64" s="837" t="s">
        <v>7124</v>
      </c>
      <c r="AA64" s="824" t="s">
        <v>5053</v>
      </c>
    </row>
    <row r="65" spans="1:27" ht="30" customHeight="1">
      <c r="A65" s="6" t="s">
        <v>2925</v>
      </c>
      <c r="B65" s="823">
        <v>0</v>
      </c>
      <c r="C65" s="824">
        <v>0</v>
      </c>
      <c r="D65" s="823">
        <v>0</v>
      </c>
      <c r="E65" s="824">
        <v>0</v>
      </c>
      <c r="F65" s="823">
        <v>0</v>
      </c>
      <c r="G65" s="824">
        <v>0</v>
      </c>
      <c r="H65" s="823">
        <v>0</v>
      </c>
      <c r="I65" s="824">
        <v>0</v>
      </c>
      <c r="J65" s="823" t="s">
        <v>2673</v>
      </c>
      <c r="K65" s="824" t="s">
        <v>322</v>
      </c>
      <c r="L65" s="823" t="s">
        <v>3357</v>
      </c>
      <c r="M65" s="824" t="s">
        <v>200</v>
      </c>
      <c r="N65" s="823" t="s">
        <v>218</v>
      </c>
      <c r="O65" s="824" t="s">
        <v>3933</v>
      </c>
      <c r="P65" s="823" t="s">
        <v>4577</v>
      </c>
      <c r="Q65" s="824" t="s">
        <v>208</v>
      </c>
      <c r="R65" s="823" t="s">
        <v>4834</v>
      </c>
      <c r="S65" s="824" t="s">
        <v>249</v>
      </c>
      <c r="T65" s="837" t="s">
        <v>4831</v>
      </c>
      <c r="U65" s="823" t="s">
        <v>447</v>
      </c>
      <c r="V65" s="837" t="s">
        <v>6174</v>
      </c>
      <c r="W65" s="824" t="s">
        <v>4853</v>
      </c>
      <c r="X65" s="837" t="s">
        <v>3101</v>
      </c>
      <c r="Y65" s="824" t="s">
        <v>1062</v>
      </c>
      <c r="Z65" s="837" t="s">
        <v>3951</v>
      </c>
      <c r="AA65" s="824" t="s">
        <v>7125</v>
      </c>
    </row>
    <row r="66" spans="1:27" ht="15">
      <c r="A66" s="6" t="s">
        <v>2926</v>
      </c>
      <c r="B66" s="823">
        <v>0</v>
      </c>
      <c r="C66" s="824">
        <v>0</v>
      </c>
      <c r="D66" s="823">
        <v>0</v>
      </c>
      <c r="E66" s="824">
        <v>0</v>
      </c>
      <c r="F66" s="823">
        <v>0</v>
      </c>
      <c r="G66" s="824">
        <v>0</v>
      </c>
      <c r="H66" s="823">
        <v>0</v>
      </c>
      <c r="I66" s="824">
        <v>0</v>
      </c>
      <c r="J66" s="823">
        <v>0</v>
      </c>
      <c r="K66" s="824">
        <v>0</v>
      </c>
      <c r="L66" s="823" t="s">
        <v>3358</v>
      </c>
      <c r="M66" s="824" t="s">
        <v>3290</v>
      </c>
      <c r="N66" s="823" t="s">
        <v>1247</v>
      </c>
      <c r="O66" s="824" t="s">
        <v>3934</v>
      </c>
      <c r="P66" s="823" t="s">
        <v>4578</v>
      </c>
      <c r="Q66" s="824" t="s">
        <v>4579</v>
      </c>
      <c r="R66" s="823" t="s">
        <v>4588</v>
      </c>
      <c r="S66" s="824" t="s">
        <v>1062</v>
      </c>
      <c r="T66" s="837" t="s">
        <v>3928</v>
      </c>
      <c r="U66" s="823" t="s">
        <v>464</v>
      </c>
      <c r="V66" s="837" t="s">
        <v>6175</v>
      </c>
      <c r="W66" s="824" t="s">
        <v>6176</v>
      </c>
      <c r="X66" s="837" t="s">
        <v>4588</v>
      </c>
      <c r="Y66" s="824" t="s">
        <v>1062</v>
      </c>
      <c r="Z66" s="837" t="s">
        <v>7126</v>
      </c>
      <c r="AA66" s="824" t="s">
        <v>4851</v>
      </c>
    </row>
    <row r="67" spans="1:27" ht="30">
      <c r="A67" s="6" t="s">
        <v>2927</v>
      </c>
      <c r="B67" s="823">
        <v>0</v>
      </c>
      <c r="C67" s="824">
        <v>0</v>
      </c>
      <c r="D67" s="823">
        <v>0</v>
      </c>
      <c r="E67" s="824">
        <v>0</v>
      </c>
      <c r="F67" s="823">
        <v>0</v>
      </c>
      <c r="G67" s="824">
        <v>0</v>
      </c>
      <c r="H67" s="823">
        <v>0</v>
      </c>
      <c r="I67" s="824">
        <v>0</v>
      </c>
      <c r="J67" s="823">
        <v>0</v>
      </c>
      <c r="K67" s="824">
        <v>0</v>
      </c>
      <c r="L67" s="823" t="s">
        <v>3359</v>
      </c>
      <c r="M67" s="824" t="s">
        <v>1519</v>
      </c>
      <c r="N67" s="823" t="s">
        <v>3935</v>
      </c>
      <c r="O67" s="824" t="s">
        <v>3936</v>
      </c>
      <c r="P67" s="823" t="s">
        <v>4580</v>
      </c>
      <c r="Q67" s="824" t="s">
        <v>671</v>
      </c>
      <c r="R67" s="823" t="s">
        <v>5520</v>
      </c>
      <c r="S67" s="824" t="s">
        <v>5521</v>
      </c>
      <c r="T67" s="837" t="s">
        <v>4832</v>
      </c>
      <c r="U67" s="823" t="s">
        <v>447</v>
      </c>
      <c r="V67" s="837" t="s">
        <v>5052</v>
      </c>
      <c r="W67" s="824" t="s">
        <v>5053</v>
      </c>
      <c r="X67" s="837" t="s">
        <v>6764</v>
      </c>
      <c r="Y67" s="824" t="s">
        <v>1062</v>
      </c>
      <c r="Z67" s="837" t="s">
        <v>7127</v>
      </c>
      <c r="AA67" s="824" t="s">
        <v>1534</v>
      </c>
    </row>
    <row r="68" spans="1:27" ht="30">
      <c r="A68" s="6" t="s">
        <v>2928</v>
      </c>
      <c r="B68" s="823">
        <v>0</v>
      </c>
      <c r="C68" s="824">
        <v>0</v>
      </c>
      <c r="D68" s="823">
        <v>0</v>
      </c>
      <c r="E68" s="824">
        <v>0</v>
      </c>
      <c r="F68" s="823">
        <v>0</v>
      </c>
      <c r="G68" s="824">
        <v>0</v>
      </c>
      <c r="H68" s="823">
        <v>0</v>
      </c>
      <c r="I68" s="824">
        <v>0</v>
      </c>
      <c r="J68" s="823">
        <v>0</v>
      </c>
      <c r="K68" s="824">
        <v>0</v>
      </c>
      <c r="L68" s="823" t="s">
        <v>663</v>
      </c>
      <c r="M68" s="824" t="s">
        <v>3290</v>
      </c>
      <c r="N68" s="823" t="s">
        <v>3937</v>
      </c>
      <c r="O68" s="824" t="s">
        <v>3938</v>
      </c>
      <c r="P68" s="823" t="s">
        <v>4581</v>
      </c>
      <c r="Q68" s="824" t="s">
        <v>147</v>
      </c>
      <c r="R68" s="823" t="s">
        <v>5522</v>
      </c>
      <c r="S68" s="824" t="s">
        <v>2682</v>
      </c>
      <c r="T68" s="837" t="s">
        <v>5528</v>
      </c>
      <c r="U68" s="823" t="s">
        <v>2678</v>
      </c>
      <c r="V68" s="837" t="s">
        <v>6177</v>
      </c>
      <c r="W68" s="824" t="s">
        <v>6178</v>
      </c>
      <c r="X68" s="837" t="s">
        <v>6184</v>
      </c>
      <c r="Y68" s="824" t="s">
        <v>1062</v>
      </c>
      <c r="Z68" s="837" t="s">
        <v>7128</v>
      </c>
      <c r="AA68" s="824" t="s">
        <v>1534</v>
      </c>
    </row>
    <row r="69" spans="1:27" ht="30">
      <c r="A69" s="6" t="s">
        <v>2929</v>
      </c>
      <c r="B69" s="823">
        <v>0</v>
      </c>
      <c r="C69" s="824">
        <v>0</v>
      </c>
      <c r="D69" s="823">
        <v>0</v>
      </c>
      <c r="E69" s="824">
        <v>0</v>
      </c>
      <c r="F69" s="823">
        <v>0</v>
      </c>
      <c r="G69" s="824">
        <v>0</v>
      </c>
      <c r="H69" s="823">
        <v>0</v>
      </c>
      <c r="I69" s="824">
        <v>0</v>
      </c>
      <c r="J69" s="823">
        <v>0</v>
      </c>
      <c r="K69" s="824">
        <v>0</v>
      </c>
      <c r="L69" s="823" t="s">
        <v>383</v>
      </c>
      <c r="M69" s="824" t="s">
        <v>957</v>
      </c>
      <c r="N69" s="823" t="s">
        <v>544</v>
      </c>
      <c r="O69" s="824" t="s">
        <v>3929</v>
      </c>
      <c r="P69" s="823" t="s">
        <v>4582</v>
      </c>
      <c r="Q69" s="824" t="s">
        <v>2633</v>
      </c>
      <c r="R69" s="823" t="s">
        <v>5523</v>
      </c>
      <c r="S69" s="824" t="s">
        <v>5521</v>
      </c>
      <c r="T69" s="837" t="s">
        <v>4834</v>
      </c>
      <c r="U69" s="823" t="s">
        <v>249</v>
      </c>
      <c r="V69" s="837" t="s">
        <v>6179</v>
      </c>
      <c r="W69" s="824" t="s">
        <v>6180</v>
      </c>
      <c r="X69" s="837" t="s">
        <v>4833</v>
      </c>
      <c r="Y69" s="824" t="s">
        <v>6765</v>
      </c>
      <c r="Z69" s="837" t="s">
        <v>6773</v>
      </c>
      <c r="AA69" s="824" t="s">
        <v>4843</v>
      </c>
    </row>
    <row r="70" spans="1:27" ht="15">
      <c r="A70" s="6" t="s">
        <v>2930</v>
      </c>
      <c r="B70" s="823">
        <v>0</v>
      </c>
      <c r="C70" s="824">
        <v>0</v>
      </c>
      <c r="D70" s="823">
        <v>0</v>
      </c>
      <c r="E70" s="824">
        <v>0</v>
      </c>
      <c r="F70" s="823">
        <v>0</v>
      </c>
      <c r="G70" s="824">
        <v>0</v>
      </c>
      <c r="H70" s="823">
        <v>0</v>
      </c>
      <c r="I70" s="824">
        <v>0</v>
      </c>
      <c r="J70" s="823">
        <v>0</v>
      </c>
      <c r="K70" s="824">
        <v>0</v>
      </c>
      <c r="L70" s="823" t="s">
        <v>805</v>
      </c>
      <c r="M70" s="824" t="s">
        <v>200</v>
      </c>
      <c r="N70" s="823" t="s">
        <v>3939</v>
      </c>
      <c r="O70" s="824" t="s">
        <v>3940</v>
      </c>
      <c r="P70" s="823" t="s">
        <v>4583</v>
      </c>
      <c r="Q70" s="824" t="s">
        <v>824</v>
      </c>
      <c r="R70" s="823" t="s">
        <v>4832</v>
      </c>
      <c r="S70" s="824" t="s">
        <v>447</v>
      </c>
      <c r="T70" s="837" t="s">
        <v>277</v>
      </c>
      <c r="U70" s="823" t="s">
        <v>589</v>
      </c>
      <c r="V70" s="837" t="s">
        <v>6181</v>
      </c>
      <c r="W70" s="824" t="s">
        <v>1534</v>
      </c>
      <c r="X70" s="837" t="s">
        <v>4836</v>
      </c>
      <c r="Y70" s="824" t="s">
        <v>6765</v>
      </c>
      <c r="Z70" s="837" t="s">
        <v>7129</v>
      </c>
      <c r="AA70" s="824" t="s">
        <v>7130</v>
      </c>
    </row>
    <row r="71" spans="1:27" ht="45">
      <c r="A71" s="6" t="s">
        <v>2931</v>
      </c>
      <c r="B71" s="823">
        <v>0</v>
      </c>
      <c r="C71" s="824">
        <v>0</v>
      </c>
      <c r="D71" s="823">
        <v>0</v>
      </c>
      <c r="E71" s="824">
        <v>0</v>
      </c>
      <c r="F71" s="823">
        <v>0</v>
      </c>
      <c r="G71" s="824">
        <v>0</v>
      </c>
      <c r="H71" s="823">
        <v>0</v>
      </c>
      <c r="I71" s="824">
        <v>0</v>
      </c>
      <c r="J71" s="823">
        <v>0</v>
      </c>
      <c r="K71" s="824">
        <v>0</v>
      </c>
      <c r="L71" s="823" t="s">
        <v>3360</v>
      </c>
      <c r="M71" s="824" t="s">
        <v>3361</v>
      </c>
      <c r="N71" s="823" t="s">
        <v>3941</v>
      </c>
      <c r="O71" s="824" t="s">
        <v>249</v>
      </c>
      <c r="P71" s="823" t="s">
        <v>1652</v>
      </c>
      <c r="Q71" s="824" t="s">
        <v>200</v>
      </c>
      <c r="R71" s="823" t="s">
        <v>3928</v>
      </c>
      <c r="S71" s="824" t="s">
        <v>464</v>
      </c>
      <c r="T71" s="837" t="s">
        <v>4836</v>
      </c>
      <c r="U71" s="823" t="s">
        <v>2678</v>
      </c>
      <c r="V71" s="837" t="s">
        <v>6182</v>
      </c>
      <c r="W71" s="824" t="s">
        <v>5053</v>
      </c>
      <c r="X71" s="837" t="s">
        <v>6766</v>
      </c>
      <c r="Y71" s="824" t="s">
        <v>2682</v>
      </c>
      <c r="Z71" s="837" t="s">
        <v>7131</v>
      </c>
      <c r="AA71" s="824" t="s">
        <v>4853</v>
      </c>
    </row>
    <row r="72" spans="1:27" ht="15">
      <c r="A72" s="6" t="s">
        <v>2986</v>
      </c>
      <c r="B72" s="823">
        <v>0</v>
      </c>
      <c r="C72" s="824">
        <v>0</v>
      </c>
      <c r="D72" s="823">
        <v>0</v>
      </c>
      <c r="E72" s="824">
        <v>0</v>
      </c>
      <c r="F72" s="823">
        <v>0</v>
      </c>
      <c r="G72" s="824">
        <v>0</v>
      </c>
      <c r="H72" s="823">
        <v>0</v>
      </c>
      <c r="I72" s="824">
        <v>0</v>
      </c>
      <c r="J72" s="823" t="s">
        <v>2671</v>
      </c>
      <c r="K72" s="824" t="s">
        <v>2682</v>
      </c>
      <c r="L72" s="823" t="s">
        <v>219</v>
      </c>
      <c r="M72" s="824" t="s">
        <v>589</v>
      </c>
      <c r="N72" s="823">
        <v>0</v>
      </c>
      <c r="O72" s="824">
        <v>0</v>
      </c>
      <c r="P72" s="823" t="s">
        <v>3939</v>
      </c>
      <c r="Q72" s="1010" t="s">
        <v>4584</v>
      </c>
      <c r="R72" s="823"/>
      <c r="S72" s="1010"/>
      <c r="T72" s="837" t="s">
        <v>4837</v>
      </c>
      <c r="U72" s="823" t="s">
        <v>4838</v>
      </c>
      <c r="V72" s="837" t="s">
        <v>544</v>
      </c>
      <c r="W72" s="824" t="s">
        <v>1062</v>
      </c>
      <c r="X72" s="837" t="s">
        <v>4837</v>
      </c>
      <c r="Y72" s="824" t="s">
        <v>4838</v>
      </c>
      <c r="Z72" s="837" t="s">
        <v>466</v>
      </c>
      <c r="AA72" s="824" t="s">
        <v>322</v>
      </c>
    </row>
    <row r="73" spans="1:27" ht="15">
      <c r="A73" s="6" t="s">
        <v>2987</v>
      </c>
      <c r="B73" s="823">
        <v>0</v>
      </c>
      <c r="C73" s="824">
        <v>0</v>
      </c>
      <c r="D73" s="823">
        <v>0</v>
      </c>
      <c r="E73" s="824">
        <v>0</v>
      </c>
      <c r="F73" s="823">
        <v>0</v>
      </c>
      <c r="G73" s="824">
        <v>0</v>
      </c>
      <c r="H73" s="823">
        <v>0</v>
      </c>
      <c r="I73" s="824">
        <v>0</v>
      </c>
      <c r="J73" s="823" t="s">
        <v>234</v>
      </c>
      <c r="K73" s="824" t="s">
        <v>331</v>
      </c>
      <c r="L73" s="823" t="s">
        <v>3362</v>
      </c>
      <c r="M73" s="824" t="s">
        <v>2682</v>
      </c>
      <c r="N73" s="823">
        <v>0</v>
      </c>
      <c r="O73" s="824">
        <v>0</v>
      </c>
      <c r="P73" s="823" t="s">
        <v>4585</v>
      </c>
      <c r="Q73" s="824" t="s">
        <v>242</v>
      </c>
      <c r="R73" s="823"/>
      <c r="S73" s="824"/>
      <c r="T73" s="837" t="s">
        <v>4839</v>
      </c>
      <c r="U73" s="823" t="s">
        <v>4840</v>
      </c>
      <c r="V73" s="837" t="s">
        <v>6183</v>
      </c>
      <c r="W73" s="824" t="s">
        <v>3936</v>
      </c>
      <c r="X73" s="837" t="s">
        <v>6767</v>
      </c>
      <c r="Y73" s="824" t="s">
        <v>4840</v>
      </c>
      <c r="Z73" s="837" t="s">
        <v>7137</v>
      </c>
      <c r="AA73" s="824" t="s">
        <v>1655</v>
      </c>
    </row>
    <row r="74" spans="1:27" ht="30">
      <c r="A74" s="6" t="s">
        <v>2988</v>
      </c>
      <c r="B74" s="823">
        <v>0</v>
      </c>
      <c r="C74" s="824">
        <v>0</v>
      </c>
      <c r="D74" s="823">
        <v>0</v>
      </c>
      <c r="E74" s="824">
        <v>0</v>
      </c>
      <c r="F74" s="823">
        <v>0</v>
      </c>
      <c r="G74" s="824">
        <v>0</v>
      </c>
      <c r="H74" s="823">
        <v>0</v>
      </c>
      <c r="I74" s="824">
        <v>0</v>
      </c>
      <c r="J74" s="823" t="s">
        <v>2672</v>
      </c>
      <c r="K74" s="824" t="s">
        <v>239</v>
      </c>
      <c r="L74" s="823" t="s">
        <v>191</v>
      </c>
      <c r="M74" s="824" t="s">
        <v>2682</v>
      </c>
      <c r="N74" s="823">
        <v>0</v>
      </c>
      <c r="O74" s="824">
        <v>0</v>
      </c>
      <c r="P74" s="823" t="s">
        <v>4586</v>
      </c>
      <c r="Q74" s="824" t="s">
        <v>249</v>
      </c>
      <c r="R74" s="823"/>
      <c r="S74" s="824"/>
      <c r="T74" s="837" t="s">
        <v>4841</v>
      </c>
      <c r="U74" s="823" t="s">
        <v>2648</v>
      </c>
      <c r="V74" s="837" t="s">
        <v>3101</v>
      </c>
      <c r="W74" s="824" t="s">
        <v>1062</v>
      </c>
      <c r="X74" s="837" t="s">
        <v>6768</v>
      </c>
      <c r="Y74" s="824" t="s">
        <v>4843</v>
      </c>
      <c r="Z74" s="837" t="s">
        <v>3365</v>
      </c>
      <c r="AA74" s="824" t="s">
        <v>1062</v>
      </c>
    </row>
    <row r="75" spans="1:27" ht="30" customHeight="1">
      <c r="A75" s="6" t="s">
        <v>2989</v>
      </c>
      <c r="B75" s="823">
        <v>0</v>
      </c>
      <c r="C75" s="824">
        <v>0</v>
      </c>
      <c r="D75" s="823">
        <v>0</v>
      </c>
      <c r="E75" s="824">
        <v>0</v>
      </c>
      <c r="F75" s="823">
        <v>0</v>
      </c>
      <c r="G75" s="824">
        <v>0</v>
      </c>
      <c r="H75" s="823">
        <v>0</v>
      </c>
      <c r="I75" s="824">
        <v>0</v>
      </c>
      <c r="J75" s="823" t="s">
        <v>2673</v>
      </c>
      <c r="K75" s="824" t="s">
        <v>322</v>
      </c>
      <c r="L75" s="823" t="s">
        <v>2706</v>
      </c>
      <c r="M75" s="824" t="s">
        <v>2682</v>
      </c>
      <c r="N75" s="823">
        <v>0</v>
      </c>
      <c r="O75" s="824">
        <v>0</v>
      </c>
      <c r="P75" s="823" t="s">
        <v>3932</v>
      </c>
      <c r="Q75" s="824" t="s">
        <v>249</v>
      </c>
      <c r="R75" s="823"/>
      <c r="S75" s="824"/>
      <c r="T75" s="837" t="s">
        <v>4842</v>
      </c>
      <c r="U75" s="823" t="s">
        <v>4843</v>
      </c>
      <c r="V75" s="837" t="s">
        <v>4588</v>
      </c>
      <c r="W75" s="824" t="s">
        <v>1062</v>
      </c>
      <c r="X75" s="837" t="s">
        <v>5052</v>
      </c>
      <c r="Y75" s="824" t="s">
        <v>5053</v>
      </c>
      <c r="Z75" s="837" t="s">
        <v>4588</v>
      </c>
      <c r="AA75" s="824" t="s">
        <v>1062</v>
      </c>
    </row>
    <row r="76" spans="1:27" ht="15">
      <c r="A76" s="6" t="s">
        <v>2990</v>
      </c>
      <c r="B76" s="823">
        <v>0</v>
      </c>
      <c r="C76" s="824">
        <v>0</v>
      </c>
      <c r="D76" s="823">
        <v>0</v>
      </c>
      <c r="E76" s="824">
        <v>0</v>
      </c>
      <c r="F76" s="823">
        <v>0</v>
      </c>
      <c r="G76" s="824">
        <v>0</v>
      </c>
      <c r="H76" s="823">
        <v>0</v>
      </c>
      <c r="I76" s="824">
        <v>0</v>
      </c>
      <c r="J76" s="823">
        <v>0</v>
      </c>
      <c r="K76" s="824">
        <v>0</v>
      </c>
      <c r="L76" s="823" t="s">
        <v>3363</v>
      </c>
      <c r="M76" s="824" t="s">
        <v>1062</v>
      </c>
      <c r="N76" s="823">
        <v>0</v>
      </c>
      <c r="O76" s="824">
        <v>0</v>
      </c>
      <c r="P76" s="823" t="s">
        <v>4587</v>
      </c>
      <c r="Q76" s="824" t="s">
        <v>671</v>
      </c>
      <c r="R76" s="823"/>
      <c r="S76" s="824"/>
      <c r="T76" s="837" t="s">
        <v>4844</v>
      </c>
      <c r="U76" s="823" t="s">
        <v>4840</v>
      </c>
      <c r="V76" s="837" t="s">
        <v>3365</v>
      </c>
      <c r="W76" s="824" t="s">
        <v>1062</v>
      </c>
      <c r="X76" s="837" t="s">
        <v>6769</v>
      </c>
      <c r="Y76" s="824" t="s">
        <v>4840</v>
      </c>
      <c r="Z76" s="837" t="s">
        <v>7138</v>
      </c>
      <c r="AA76" s="824" t="s">
        <v>1062</v>
      </c>
    </row>
    <row r="77" spans="1:27" ht="15">
      <c r="A77" s="6" t="s">
        <v>2991</v>
      </c>
      <c r="B77" s="823">
        <v>0</v>
      </c>
      <c r="C77" s="824">
        <v>0</v>
      </c>
      <c r="D77" s="823">
        <v>0</v>
      </c>
      <c r="E77" s="824">
        <v>0</v>
      </c>
      <c r="F77" s="823">
        <v>0</v>
      </c>
      <c r="G77" s="824">
        <v>0</v>
      </c>
      <c r="H77" s="823">
        <v>0</v>
      </c>
      <c r="I77" s="824">
        <v>0</v>
      </c>
      <c r="J77" s="823">
        <v>0</v>
      </c>
      <c r="K77" s="824">
        <v>0</v>
      </c>
      <c r="L77" s="823" t="s">
        <v>3364</v>
      </c>
      <c r="M77" s="824" t="s">
        <v>1062</v>
      </c>
      <c r="N77" s="823">
        <v>0</v>
      </c>
      <c r="O77" s="824">
        <v>0</v>
      </c>
      <c r="P77" s="823" t="s">
        <v>3930</v>
      </c>
      <c r="Q77" s="824" t="s">
        <v>181</v>
      </c>
      <c r="R77" s="823"/>
      <c r="S77" s="824"/>
      <c r="T77" s="837" t="s">
        <v>4845</v>
      </c>
      <c r="U77" s="823" t="s">
        <v>4846</v>
      </c>
      <c r="V77" s="837" t="s">
        <v>6184</v>
      </c>
      <c r="W77" s="824" t="s">
        <v>1062</v>
      </c>
      <c r="X77" s="837" t="s">
        <v>6770</v>
      </c>
      <c r="Y77" s="824" t="s">
        <v>4853</v>
      </c>
      <c r="Z77" s="837" t="s">
        <v>7139</v>
      </c>
      <c r="AA77" s="824" t="s">
        <v>249</v>
      </c>
    </row>
    <row r="78" spans="1:27" ht="30">
      <c r="A78" s="6" t="s">
        <v>2992</v>
      </c>
      <c r="B78" s="823">
        <v>0</v>
      </c>
      <c r="C78" s="824">
        <v>0</v>
      </c>
      <c r="D78" s="823">
        <v>0</v>
      </c>
      <c r="E78" s="824">
        <v>0</v>
      </c>
      <c r="F78" s="823">
        <v>0</v>
      </c>
      <c r="G78" s="824">
        <v>0</v>
      </c>
      <c r="H78" s="823">
        <v>0</v>
      </c>
      <c r="I78" s="824">
        <v>0</v>
      </c>
      <c r="J78" s="823">
        <v>0</v>
      </c>
      <c r="K78" s="824">
        <v>0</v>
      </c>
      <c r="L78" s="823" t="s">
        <v>1325</v>
      </c>
      <c r="M78" s="824" t="s">
        <v>242</v>
      </c>
      <c r="N78" s="823">
        <v>0</v>
      </c>
      <c r="O78" s="824">
        <v>0</v>
      </c>
      <c r="P78" s="823" t="s">
        <v>3928</v>
      </c>
      <c r="Q78" s="824" t="s">
        <v>1062</v>
      </c>
      <c r="R78" s="823"/>
      <c r="S78" s="824"/>
      <c r="T78" s="837" t="s">
        <v>4847</v>
      </c>
      <c r="U78" s="823" t="s">
        <v>4843</v>
      </c>
      <c r="V78" s="837" t="s">
        <v>4833</v>
      </c>
      <c r="W78" s="824" t="s">
        <v>2678</v>
      </c>
      <c r="X78" s="837" t="s">
        <v>6181</v>
      </c>
      <c r="Y78" s="824" t="s">
        <v>1534</v>
      </c>
      <c r="Z78" s="837" t="s">
        <v>7140</v>
      </c>
      <c r="AA78" s="824" t="s">
        <v>1062</v>
      </c>
    </row>
    <row r="79" spans="1:27" ht="30">
      <c r="A79" s="6" t="s">
        <v>2993</v>
      </c>
      <c r="B79" s="823">
        <v>0</v>
      </c>
      <c r="C79" s="824">
        <v>0</v>
      </c>
      <c r="D79" s="823">
        <v>0</v>
      </c>
      <c r="E79" s="824">
        <v>0</v>
      </c>
      <c r="F79" s="823">
        <v>0</v>
      </c>
      <c r="G79" s="824">
        <v>0</v>
      </c>
      <c r="H79" s="823">
        <v>0</v>
      </c>
      <c r="I79" s="824">
        <v>0</v>
      </c>
      <c r="J79" s="823">
        <v>0</v>
      </c>
      <c r="K79" s="824">
        <v>0</v>
      </c>
      <c r="L79" s="823" t="s">
        <v>861</v>
      </c>
      <c r="M79" s="824" t="s">
        <v>589</v>
      </c>
      <c r="N79" s="823">
        <v>0</v>
      </c>
      <c r="O79" s="824">
        <v>0</v>
      </c>
      <c r="P79" s="823" t="s">
        <v>4588</v>
      </c>
      <c r="Q79" s="824" t="s">
        <v>1062</v>
      </c>
      <c r="R79" s="823"/>
      <c r="S79" s="824"/>
      <c r="T79" s="837" t="s">
        <v>4848</v>
      </c>
      <c r="U79" s="823" t="s">
        <v>4849</v>
      </c>
      <c r="V79" s="837" t="s">
        <v>6185</v>
      </c>
      <c r="W79" s="824" t="s">
        <v>249</v>
      </c>
      <c r="X79" s="837" t="s">
        <v>6771</v>
      </c>
      <c r="Y79" s="824" t="s">
        <v>4846</v>
      </c>
      <c r="Z79" s="837" t="s">
        <v>7141</v>
      </c>
      <c r="AA79" s="824" t="s">
        <v>447</v>
      </c>
    </row>
    <row r="80" spans="1:27" ht="30">
      <c r="A80" s="6" t="s">
        <v>2994</v>
      </c>
      <c r="B80" s="823">
        <v>0</v>
      </c>
      <c r="C80" s="824">
        <v>0</v>
      </c>
      <c r="D80" s="823">
        <v>0</v>
      </c>
      <c r="E80" s="824">
        <v>0</v>
      </c>
      <c r="F80" s="823">
        <v>0</v>
      </c>
      <c r="G80" s="824">
        <v>0</v>
      </c>
      <c r="H80" s="823">
        <v>0</v>
      </c>
      <c r="I80" s="824">
        <v>0</v>
      </c>
      <c r="J80" s="823">
        <v>0</v>
      </c>
      <c r="K80" s="824">
        <v>0</v>
      </c>
      <c r="L80" s="823" t="s">
        <v>3365</v>
      </c>
      <c r="M80" s="824" t="s">
        <v>1062</v>
      </c>
      <c r="N80" s="823">
        <v>0</v>
      </c>
      <c r="O80" s="824">
        <v>0</v>
      </c>
      <c r="P80" s="823" t="s">
        <v>4589</v>
      </c>
      <c r="Q80" s="824" t="s">
        <v>249</v>
      </c>
      <c r="R80" s="823"/>
      <c r="S80" s="824"/>
      <c r="T80" s="837" t="s">
        <v>4850</v>
      </c>
      <c r="U80" s="823" t="s">
        <v>4851</v>
      </c>
      <c r="V80" s="837" t="s">
        <v>6186</v>
      </c>
      <c r="W80" s="824" t="s">
        <v>1062</v>
      </c>
      <c r="X80" s="837" t="s">
        <v>6175</v>
      </c>
      <c r="Y80" s="824" t="s">
        <v>6772</v>
      </c>
      <c r="Z80" s="837" t="s">
        <v>7142</v>
      </c>
      <c r="AA80" s="824" t="s">
        <v>242</v>
      </c>
    </row>
    <row r="81" spans="1:27" ht="30">
      <c r="A81" s="6" t="s">
        <v>2995</v>
      </c>
      <c r="B81" s="823">
        <v>0</v>
      </c>
      <c r="C81" s="824">
        <v>0</v>
      </c>
      <c r="D81" s="823">
        <v>0</v>
      </c>
      <c r="E81" s="824">
        <v>0</v>
      </c>
      <c r="F81" s="823">
        <v>0</v>
      </c>
      <c r="G81" s="824">
        <v>0</v>
      </c>
      <c r="H81" s="823">
        <v>0</v>
      </c>
      <c r="I81" s="824">
        <v>0</v>
      </c>
      <c r="J81" s="823">
        <v>0</v>
      </c>
      <c r="K81" s="824">
        <v>0</v>
      </c>
      <c r="L81" s="823" t="s">
        <v>3366</v>
      </c>
      <c r="M81" s="824" t="s">
        <v>589</v>
      </c>
      <c r="N81" s="823">
        <v>0</v>
      </c>
      <c r="O81" s="824">
        <v>0</v>
      </c>
      <c r="P81" s="823" t="s">
        <v>4590</v>
      </c>
      <c r="Q81" s="824" t="s">
        <v>1062</v>
      </c>
      <c r="R81" s="823"/>
      <c r="S81" s="824"/>
      <c r="T81" s="837" t="s">
        <v>4852</v>
      </c>
      <c r="U81" s="823" t="s">
        <v>4853</v>
      </c>
      <c r="V81" s="837" t="s">
        <v>6187</v>
      </c>
      <c r="W81" s="824" t="s">
        <v>3936</v>
      </c>
      <c r="X81" s="837" t="s">
        <v>6773</v>
      </c>
      <c r="Y81" s="824" t="s">
        <v>4843</v>
      </c>
      <c r="Z81" s="837"/>
      <c r="AA81" s="824"/>
    </row>
    <row r="82" spans="1:27" ht="15">
      <c r="A82" s="392"/>
      <c r="B82" s="400"/>
      <c r="C82" s="394"/>
      <c r="D82" s="394"/>
      <c r="E82" s="394"/>
      <c r="F82" s="394"/>
      <c r="G82" s="394"/>
      <c r="H82" s="792"/>
      <c r="I82" s="792"/>
      <c r="J82" s="792"/>
      <c r="K82" s="792"/>
      <c r="L82" s="791"/>
      <c r="M82" s="791"/>
      <c r="N82" s="791"/>
      <c r="O82" s="791"/>
      <c r="P82" s="791"/>
      <c r="Q82" s="791"/>
      <c r="R82" s="791"/>
      <c r="S82" s="791"/>
    </row>
    <row r="83" spans="1:27" ht="15.75">
      <c r="A83" s="3"/>
      <c r="B83" s="1469">
        <v>2010</v>
      </c>
      <c r="C83" s="1469"/>
      <c r="D83" s="1469">
        <v>2011</v>
      </c>
      <c r="E83" s="1469"/>
      <c r="F83" s="1469" t="s">
        <v>1185</v>
      </c>
      <c r="G83" s="1469"/>
      <c r="H83" s="1460">
        <v>2012</v>
      </c>
      <c r="I83" s="1460"/>
      <c r="J83" s="1460" t="s">
        <v>2325</v>
      </c>
      <c r="K83" s="1460"/>
      <c r="L83" s="1460" t="s">
        <v>2913</v>
      </c>
      <c r="M83" s="1460"/>
      <c r="N83" s="1460" t="s">
        <v>3553</v>
      </c>
      <c r="O83" s="1460"/>
      <c r="P83" s="1460" t="s">
        <v>4165</v>
      </c>
      <c r="Q83" s="1460"/>
      <c r="R83" s="1460" t="s">
        <v>4674</v>
      </c>
      <c r="S83" s="1460"/>
      <c r="T83" s="1460" t="s">
        <v>4675</v>
      </c>
      <c r="U83" s="1460"/>
      <c r="V83" s="1465" t="s">
        <v>5846</v>
      </c>
      <c r="W83" s="1463"/>
      <c r="X83" s="1465" t="s">
        <v>6494</v>
      </c>
      <c r="Y83" s="1463"/>
      <c r="Z83" s="1466" t="s">
        <v>6914</v>
      </c>
      <c r="AA83" s="1467"/>
    </row>
    <row r="84" spans="1:27" ht="15.75">
      <c r="A84" s="3" t="s">
        <v>68</v>
      </c>
      <c r="B84" s="774" t="s">
        <v>95</v>
      </c>
      <c r="C84" s="774" t="s">
        <v>96</v>
      </c>
      <c r="D84" s="774" t="s">
        <v>95</v>
      </c>
      <c r="E84" s="774" t="s">
        <v>96</v>
      </c>
      <c r="F84" s="774" t="s">
        <v>95</v>
      </c>
      <c r="G84" s="774" t="s">
        <v>96</v>
      </c>
      <c r="H84" s="770" t="s">
        <v>95</v>
      </c>
      <c r="I84" s="770" t="s">
        <v>96</v>
      </c>
      <c r="J84" s="770" t="s">
        <v>95</v>
      </c>
      <c r="K84" s="770" t="s">
        <v>96</v>
      </c>
      <c r="L84" s="770" t="s">
        <v>95</v>
      </c>
      <c r="M84" s="770" t="s">
        <v>96</v>
      </c>
      <c r="N84" s="770" t="s">
        <v>95</v>
      </c>
      <c r="O84" s="770" t="s">
        <v>96</v>
      </c>
      <c r="P84" s="770" t="s">
        <v>95</v>
      </c>
      <c r="Q84" s="770" t="s">
        <v>96</v>
      </c>
      <c r="R84" s="770" t="s">
        <v>95</v>
      </c>
      <c r="S84" s="770" t="s">
        <v>96</v>
      </c>
      <c r="T84" s="770" t="s">
        <v>95</v>
      </c>
      <c r="U84" s="770" t="s">
        <v>96</v>
      </c>
      <c r="V84" s="821" t="s">
        <v>95</v>
      </c>
      <c r="W84" s="820" t="s">
        <v>96</v>
      </c>
      <c r="X84" s="821" t="s">
        <v>95</v>
      </c>
      <c r="Y84" s="820" t="s">
        <v>96</v>
      </c>
      <c r="Z84" s="855" t="s">
        <v>95</v>
      </c>
      <c r="AA84" s="856" t="s">
        <v>96</v>
      </c>
    </row>
    <row r="85" spans="1:27" ht="30">
      <c r="A85" s="6" t="s">
        <v>2922</v>
      </c>
      <c r="B85" s="823" t="s">
        <v>459</v>
      </c>
      <c r="C85" s="824" t="s">
        <v>169</v>
      </c>
      <c r="D85" s="823" t="s">
        <v>1052</v>
      </c>
      <c r="E85" s="824" t="s">
        <v>589</v>
      </c>
      <c r="F85" s="823" t="s">
        <v>1379</v>
      </c>
      <c r="G85" s="824" t="s">
        <v>169</v>
      </c>
      <c r="H85" s="823" t="s">
        <v>1476</v>
      </c>
      <c r="I85" s="824" t="s">
        <v>589</v>
      </c>
      <c r="J85" s="823" t="s">
        <v>2674</v>
      </c>
      <c r="K85" s="824" t="s">
        <v>589</v>
      </c>
      <c r="L85" s="823" t="s">
        <v>1379</v>
      </c>
      <c r="M85" s="824" t="s">
        <v>589</v>
      </c>
      <c r="N85" s="823" t="s">
        <v>2674</v>
      </c>
      <c r="O85" s="824" t="s">
        <v>589</v>
      </c>
      <c r="P85" s="823" t="s">
        <v>3368</v>
      </c>
      <c r="Q85" s="824" t="s">
        <v>387</v>
      </c>
      <c r="R85" s="823" t="s">
        <v>2164</v>
      </c>
      <c r="S85" s="824" t="s">
        <v>2678</v>
      </c>
      <c r="T85" s="837" t="s">
        <v>5042</v>
      </c>
      <c r="U85" s="824" t="s">
        <v>589</v>
      </c>
      <c r="V85" s="837" t="s">
        <v>6188</v>
      </c>
      <c r="W85" s="824" t="s">
        <v>765</v>
      </c>
      <c r="X85" s="871" t="s">
        <v>6197</v>
      </c>
      <c r="Y85" s="872" t="s">
        <v>6774</v>
      </c>
      <c r="Z85" s="871" t="s">
        <v>7132</v>
      </c>
      <c r="AA85" s="872" t="s">
        <v>589</v>
      </c>
    </row>
    <row r="86" spans="1:27" ht="45">
      <c r="A86" s="6" t="s">
        <v>2923</v>
      </c>
      <c r="B86" s="823" t="s">
        <v>460</v>
      </c>
      <c r="C86" s="824" t="s">
        <v>447</v>
      </c>
      <c r="D86" s="823" t="s">
        <v>656</v>
      </c>
      <c r="E86" s="824" t="s">
        <v>181</v>
      </c>
      <c r="F86" s="823" t="s">
        <v>1059</v>
      </c>
      <c r="G86" s="824" t="s">
        <v>1380</v>
      </c>
      <c r="H86" s="823" t="s">
        <v>1477</v>
      </c>
      <c r="I86" s="824" t="s">
        <v>322</v>
      </c>
      <c r="J86" s="823" t="s">
        <v>499</v>
      </c>
      <c r="K86" s="824" t="s">
        <v>2675</v>
      </c>
      <c r="L86" s="823" t="s">
        <v>860</v>
      </c>
      <c r="M86" s="824" t="s">
        <v>1655</v>
      </c>
      <c r="N86" s="823" t="s">
        <v>173</v>
      </c>
      <c r="O86" s="824" t="s">
        <v>3942</v>
      </c>
      <c r="P86" s="823" t="s">
        <v>146</v>
      </c>
      <c r="Q86" s="824" t="s">
        <v>147</v>
      </c>
      <c r="R86" s="823" t="s">
        <v>1483</v>
      </c>
      <c r="S86" s="824" t="s">
        <v>2678</v>
      </c>
      <c r="T86" s="837" t="s">
        <v>5043</v>
      </c>
      <c r="U86" s="824" t="s">
        <v>447</v>
      </c>
      <c r="V86" s="837" t="s">
        <v>6189</v>
      </c>
      <c r="W86" s="824" t="s">
        <v>6190</v>
      </c>
      <c r="X86" s="871" t="s">
        <v>6195</v>
      </c>
      <c r="Y86" s="872" t="s">
        <v>589</v>
      </c>
      <c r="Z86" s="871" t="s">
        <v>3369</v>
      </c>
      <c r="AA86" s="872" t="s">
        <v>7133</v>
      </c>
    </row>
    <row r="87" spans="1:27" ht="30">
      <c r="A87" s="6" t="s">
        <v>2924</v>
      </c>
      <c r="B87" s="823" t="s">
        <v>228</v>
      </c>
      <c r="C87" s="824" t="s">
        <v>331</v>
      </c>
      <c r="D87" s="823" t="s">
        <v>146</v>
      </c>
      <c r="E87" s="824" t="s">
        <v>957</v>
      </c>
      <c r="F87" s="823" t="s">
        <v>173</v>
      </c>
      <c r="G87" s="824" t="s">
        <v>1381</v>
      </c>
      <c r="H87" s="823" t="s">
        <v>1056</v>
      </c>
      <c r="I87" s="824" t="s">
        <v>957</v>
      </c>
      <c r="J87" s="823" t="s">
        <v>2676</v>
      </c>
      <c r="K87" s="824" t="s">
        <v>671</v>
      </c>
      <c r="L87" s="823" t="s">
        <v>3367</v>
      </c>
      <c r="M87" s="824" t="s">
        <v>957</v>
      </c>
      <c r="N87" s="823" t="s">
        <v>663</v>
      </c>
      <c r="O87" s="824" t="s">
        <v>3943</v>
      </c>
      <c r="P87" s="823" t="s">
        <v>3370</v>
      </c>
      <c r="Q87" s="824" t="s">
        <v>3290</v>
      </c>
      <c r="R87" s="823" t="s">
        <v>3373</v>
      </c>
      <c r="S87" s="824" t="s">
        <v>589</v>
      </c>
      <c r="T87" s="837" t="s">
        <v>5044</v>
      </c>
      <c r="U87" s="824" t="s">
        <v>589</v>
      </c>
      <c r="V87" s="837" t="s">
        <v>5057</v>
      </c>
      <c r="W87" s="824" t="s">
        <v>3950</v>
      </c>
      <c r="X87" s="871" t="s">
        <v>6199</v>
      </c>
      <c r="Y87" s="872" t="s">
        <v>957</v>
      </c>
      <c r="Z87" s="871" t="s">
        <v>7134</v>
      </c>
      <c r="AA87" s="872" t="s">
        <v>355</v>
      </c>
    </row>
    <row r="88" spans="1:27" ht="30">
      <c r="A88" s="6" t="s">
        <v>2925</v>
      </c>
      <c r="B88" s="823" t="s">
        <v>312</v>
      </c>
      <c r="C88" s="824" t="s">
        <v>169</v>
      </c>
      <c r="D88" s="823" t="s">
        <v>119</v>
      </c>
      <c r="E88" s="824" t="s">
        <v>1054</v>
      </c>
      <c r="F88" s="823" t="s">
        <v>462</v>
      </c>
      <c r="G88" s="824" t="s">
        <v>10</v>
      </c>
      <c r="H88" s="823" t="s">
        <v>1478</v>
      </c>
      <c r="I88" s="824" t="s">
        <v>1479</v>
      </c>
      <c r="J88" s="823" t="s">
        <v>146</v>
      </c>
      <c r="K88" s="824" t="s">
        <v>957</v>
      </c>
      <c r="L88" s="823" t="s">
        <v>2680</v>
      </c>
      <c r="M88" s="824" t="s">
        <v>589</v>
      </c>
      <c r="N88" s="823" t="s">
        <v>499</v>
      </c>
      <c r="O88" s="824" t="s">
        <v>324</v>
      </c>
      <c r="P88" s="823" t="s">
        <v>173</v>
      </c>
      <c r="Q88" s="824" t="s">
        <v>3051</v>
      </c>
      <c r="R88" s="823" t="s">
        <v>2161</v>
      </c>
      <c r="S88" s="824" t="s">
        <v>957</v>
      </c>
      <c r="T88" s="837" t="s">
        <v>5045</v>
      </c>
      <c r="U88" s="824" t="s">
        <v>589</v>
      </c>
      <c r="V88" s="837" t="s">
        <v>6191</v>
      </c>
      <c r="W88" s="824" t="s">
        <v>5053</v>
      </c>
      <c r="X88" s="871" t="s">
        <v>6196</v>
      </c>
      <c r="Y88" s="872" t="s">
        <v>1479</v>
      </c>
      <c r="Z88" s="871" t="s">
        <v>3358</v>
      </c>
      <c r="AA88" s="872" t="s">
        <v>589</v>
      </c>
    </row>
    <row r="89" spans="1:27" ht="30">
      <c r="A89" s="6" t="s">
        <v>2926</v>
      </c>
      <c r="B89" s="823" t="s">
        <v>303</v>
      </c>
      <c r="C89" s="824" t="s">
        <v>461</v>
      </c>
      <c r="D89" s="823" t="s">
        <v>1057</v>
      </c>
      <c r="E89" s="824" t="s">
        <v>447</v>
      </c>
      <c r="F89" s="823" t="s">
        <v>630</v>
      </c>
      <c r="G89" s="824" t="s">
        <v>447</v>
      </c>
      <c r="H89" s="823" t="s">
        <v>1480</v>
      </c>
      <c r="I89" s="824" t="s">
        <v>322</v>
      </c>
      <c r="J89" s="823" t="s">
        <v>2677</v>
      </c>
      <c r="K89" s="824" t="s">
        <v>2678</v>
      </c>
      <c r="L89" s="823" t="s">
        <v>462</v>
      </c>
      <c r="M89" s="824" t="s">
        <v>10</v>
      </c>
      <c r="N89" s="823" t="s">
        <v>220</v>
      </c>
      <c r="O89" s="824" t="s">
        <v>671</v>
      </c>
      <c r="P89" s="823" t="s">
        <v>4591</v>
      </c>
      <c r="Q89" s="824" t="s">
        <v>4592</v>
      </c>
      <c r="R89" s="823" t="s">
        <v>5524</v>
      </c>
      <c r="S89" s="824" t="s">
        <v>671</v>
      </c>
      <c r="T89" s="837" t="s">
        <v>5046</v>
      </c>
      <c r="U89" s="824" t="s">
        <v>10</v>
      </c>
      <c r="V89" s="837" t="s">
        <v>3957</v>
      </c>
      <c r="W89" s="824" t="s">
        <v>3340</v>
      </c>
      <c r="X89" s="871" t="s">
        <v>3369</v>
      </c>
      <c r="Y89" s="872" t="s">
        <v>324</v>
      </c>
      <c r="Z89" s="871" t="s">
        <v>7135</v>
      </c>
      <c r="AA89" s="872" t="s">
        <v>589</v>
      </c>
    </row>
    <row r="90" spans="1:27" ht="30">
      <c r="A90" s="6" t="s">
        <v>2927</v>
      </c>
      <c r="B90" s="823" t="s">
        <v>462</v>
      </c>
      <c r="C90" s="824" t="s">
        <v>463</v>
      </c>
      <c r="D90" s="823" t="s">
        <v>861</v>
      </c>
      <c r="E90" s="824" t="s">
        <v>589</v>
      </c>
      <c r="F90" s="823" t="s">
        <v>146</v>
      </c>
      <c r="G90" s="824" t="s">
        <v>957</v>
      </c>
      <c r="H90" s="823" t="s">
        <v>1481</v>
      </c>
      <c r="I90" s="824" t="s">
        <v>589</v>
      </c>
      <c r="J90" s="823" t="s">
        <v>2679</v>
      </c>
      <c r="K90" s="824" t="s">
        <v>242</v>
      </c>
      <c r="L90" s="823" t="s">
        <v>1093</v>
      </c>
      <c r="M90" s="824" t="s">
        <v>10</v>
      </c>
      <c r="N90" s="823" t="s">
        <v>770</v>
      </c>
      <c r="O90" s="824" t="s">
        <v>957</v>
      </c>
      <c r="P90" s="823" t="s">
        <v>499</v>
      </c>
      <c r="Q90" s="824" t="s">
        <v>4593</v>
      </c>
      <c r="R90" s="823" t="s">
        <v>5525</v>
      </c>
      <c r="S90" s="824" t="s">
        <v>2678</v>
      </c>
      <c r="T90" s="837" t="s">
        <v>5047</v>
      </c>
      <c r="U90" s="824" t="s">
        <v>957</v>
      </c>
      <c r="V90" s="837" t="s">
        <v>6192</v>
      </c>
      <c r="W90" s="824" t="s">
        <v>5053</v>
      </c>
      <c r="X90" s="871" t="s">
        <v>3371</v>
      </c>
      <c r="Y90" s="872" t="s">
        <v>10</v>
      </c>
      <c r="Z90" s="871" t="s">
        <v>1483</v>
      </c>
      <c r="AA90" s="872" t="s">
        <v>322</v>
      </c>
    </row>
    <row r="91" spans="1:27" ht="30">
      <c r="A91" s="6" t="s">
        <v>2928</v>
      </c>
      <c r="B91" s="823" t="s">
        <v>294</v>
      </c>
      <c r="C91" s="824" t="s">
        <v>464</v>
      </c>
      <c r="D91" s="823" t="s">
        <v>1059</v>
      </c>
      <c r="E91" s="824" t="s">
        <v>957</v>
      </c>
      <c r="F91" s="823" t="s">
        <v>191</v>
      </c>
      <c r="G91" s="824" t="s">
        <v>1062</v>
      </c>
      <c r="H91" s="823" t="s">
        <v>1482</v>
      </c>
      <c r="I91" s="824" t="s">
        <v>957</v>
      </c>
      <c r="J91" s="823" t="s">
        <v>1247</v>
      </c>
      <c r="K91" s="824" t="s">
        <v>589</v>
      </c>
      <c r="L91" s="823" t="s">
        <v>173</v>
      </c>
      <c r="M91" s="824" t="s">
        <v>322</v>
      </c>
      <c r="N91" s="823" t="s">
        <v>3944</v>
      </c>
      <c r="O91" s="824" t="s">
        <v>3945</v>
      </c>
      <c r="P91" s="823" t="s">
        <v>4336</v>
      </c>
      <c r="Q91" s="824" t="s">
        <v>160</v>
      </c>
      <c r="R91" s="823" t="s">
        <v>5526</v>
      </c>
      <c r="S91" s="824" t="s">
        <v>671</v>
      </c>
      <c r="T91" s="837" t="s">
        <v>5048</v>
      </c>
      <c r="U91" s="824" t="s">
        <v>2682</v>
      </c>
      <c r="V91" s="837" t="s">
        <v>6193</v>
      </c>
      <c r="W91" s="824" t="s">
        <v>1417</v>
      </c>
      <c r="X91" s="871" t="s">
        <v>6198</v>
      </c>
      <c r="Y91" s="872" t="s">
        <v>589</v>
      </c>
      <c r="Z91" s="871" t="s">
        <v>1482</v>
      </c>
      <c r="AA91" s="872" t="s">
        <v>957</v>
      </c>
    </row>
    <row r="92" spans="1:27" ht="15">
      <c r="A92" s="6" t="s">
        <v>2929</v>
      </c>
      <c r="B92" s="823" t="s">
        <v>465</v>
      </c>
      <c r="C92" s="824" t="s">
        <v>242</v>
      </c>
      <c r="D92" s="823" t="s">
        <v>312</v>
      </c>
      <c r="E92" s="824" t="s">
        <v>589</v>
      </c>
      <c r="F92" s="823" t="s">
        <v>219</v>
      </c>
      <c r="G92" s="824" t="s">
        <v>169</v>
      </c>
      <c r="H92" s="823" t="s">
        <v>1483</v>
      </c>
      <c r="I92" s="824" t="s">
        <v>322</v>
      </c>
      <c r="J92" s="823" t="s">
        <v>462</v>
      </c>
      <c r="K92" s="824" t="s">
        <v>10</v>
      </c>
      <c r="L92" s="823" t="s">
        <v>1059</v>
      </c>
      <c r="M92" s="824" t="s">
        <v>957</v>
      </c>
      <c r="N92" s="823" t="s">
        <v>124</v>
      </c>
      <c r="O92" s="824" t="s">
        <v>957</v>
      </c>
      <c r="P92" s="823" t="s">
        <v>124</v>
      </c>
      <c r="Q92" s="824" t="s">
        <v>147</v>
      </c>
      <c r="R92" s="823" t="s">
        <v>2167</v>
      </c>
      <c r="S92" s="824" t="s">
        <v>1062</v>
      </c>
      <c r="T92" s="837" t="s">
        <v>5049</v>
      </c>
      <c r="U92" s="824" t="s">
        <v>957</v>
      </c>
      <c r="V92" s="837" t="s">
        <v>6194</v>
      </c>
      <c r="W92" s="824" t="s">
        <v>3588</v>
      </c>
      <c r="X92" s="871" t="s">
        <v>6775</v>
      </c>
      <c r="Y92" s="872" t="s">
        <v>957</v>
      </c>
      <c r="Z92" s="871" t="s">
        <v>1056</v>
      </c>
      <c r="AA92" s="872" t="s">
        <v>957</v>
      </c>
    </row>
    <row r="93" spans="1:27" ht="30">
      <c r="A93" s="6" t="s">
        <v>2930</v>
      </c>
      <c r="B93" s="823" t="s">
        <v>191</v>
      </c>
      <c r="C93" s="824" t="s">
        <v>464</v>
      </c>
      <c r="D93" s="823" t="s">
        <v>325</v>
      </c>
      <c r="E93" s="824" t="s">
        <v>1062</v>
      </c>
      <c r="F93" s="823" t="s">
        <v>659</v>
      </c>
      <c r="G93" s="824" t="s">
        <v>447</v>
      </c>
      <c r="H93" s="823" t="s">
        <v>1484</v>
      </c>
      <c r="I93" s="824" t="s">
        <v>524</v>
      </c>
      <c r="J93" s="823" t="s">
        <v>173</v>
      </c>
      <c r="K93" s="824" t="s">
        <v>2678</v>
      </c>
      <c r="L93" s="823" t="s">
        <v>3314</v>
      </c>
      <c r="M93" s="824" t="s">
        <v>589</v>
      </c>
      <c r="N93" s="823" t="s">
        <v>3946</v>
      </c>
      <c r="O93" s="824" t="s">
        <v>3947</v>
      </c>
      <c r="P93" s="823" t="s">
        <v>219</v>
      </c>
      <c r="Q93" s="824" t="s">
        <v>387</v>
      </c>
      <c r="R93" s="823" t="s">
        <v>2166</v>
      </c>
      <c r="S93" s="824" t="s">
        <v>957</v>
      </c>
      <c r="T93" s="837" t="s">
        <v>5050</v>
      </c>
      <c r="U93" s="824" t="s">
        <v>671</v>
      </c>
      <c r="V93" s="837" t="s">
        <v>5052</v>
      </c>
      <c r="W93" s="824" t="s">
        <v>5053</v>
      </c>
      <c r="X93" s="871" t="s">
        <v>1483</v>
      </c>
      <c r="Y93" s="872" t="s">
        <v>1174</v>
      </c>
      <c r="Z93" s="871" t="s">
        <v>4594</v>
      </c>
      <c r="AA93" s="872" t="s">
        <v>671</v>
      </c>
    </row>
    <row r="94" spans="1:27" ht="30">
      <c r="A94" s="6" t="s">
        <v>2931</v>
      </c>
      <c r="B94" s="823" t="s">
        <v>466</v>
      </c>
      <c r="C94" s="824" t="s">
        <v>322</v>
      </c>
      <c r="D94" s="823" t="s">
        <v>1063</v>
      </c>
      <c r="E94" s="824" t="s">
        <v>1062</v>
      </c>
      <c r="F94" s="823" t="s">
        <v>1382</v>
      </c>
      <c r="G94" s="824" t="s">
        <v>1062</v>
      </c>
      <c r="H94" s="823" t="s">
        <v>1485</v>
      </c>
      <c r="I94" s="824" t="s">
        <v>589</v>
      </c>
      <c r="J94" s="823" t="s">
        <v>2680</v>
      </c>
      <c r="K94" s="824" t="s">
        <v>2675</v>
      </c>
      <c r="L94" s="823" t="s">
        <v>1247</v>
      </c>
      <c r="M94" s="824" t="s">
        <v>589</v>
      </c>
      <c r="N94" s="823" t="s">
        <v>3948</v>
      </c>
      <c r="O94" s="824" t="s">
        <v>10</v>
      </c>
      <c r="P94" s="823" t="s">
        <v>4594</v>
      </c>
      <c r="Q94" s="824" t="s">
        <v>250</v>
      </c>
      <c r="R94" s="823" t="s">
        <v>5527</v>
      </c>
      <c r="S94" s="824" t="s">
        <v>957</v>
      </c>
      <c r="T94" s="837" t="s">
        <v>5051</v>
      </c>
      <c r="U94" s="824" t="s">
        <v>589</v>
      </c>
      <c r="V94" s="837" t="s">
        <v>6173</v>
      </c>
      <c r="W94" s="824" t="s">
        <v>6171</v>
      </c>
      <c r="X94" s="871" t="s">
        <v>3358</v>
      </c>
      <c r="Y94" s="872" t="s">
        <v>589</v>
      </c>
      <c r="Z94" s="871" t="s">
        <v>7136</v>
      </c>
      <c r="AA94" s="872" t="s">
        <v>589</v>
      </c>
    </row>
    <row r="95" spans="1:27" ht="30">
      <c r="A95" s="6" t="s">
        <v>2986</v>
      </c>
      <c r="B95" s="823">
        <v>0</v>
      </c>
      <c r="C95" s="824">
        <v>0</v>
      </c>
      <c r="D95" s="823">
        <v>0</v>
      </c>
      <c r="E95" s="824">
        <v>0</v>
      </c>
      <c r="F95" s="823">
        <v>0</v>
      </c>
      <c r="G95" s="824">
        <v>0</v>
      </c>
      <c r="H95" s="823">
        <v>0</v>
      </c>
      <c r="I95" s="824">
        <v>0</v>
      </c>
      <c r="J95" s="823" t="s">
        <v>2674</v>
      </c>
      <c r="K95" s="824" t="s">
        <v>589</v>
      </c>
      <c r="L95" s="823" t="s">
        <v>3368</v>
      </c>
      <c r="M95" s="824" t="s">
        <v>589</v>
      </c>
      <c r="N95" s="823" t="s">
        <v>3949</v>
      </c>
      <c r="O95" s="824" t="s">
        <v>322</v>
      </c>
      <c r="P95" s="823">
        <v>0</v>
      </c>
      <c r="Q95" s="824">
        <v>0</v>
      </c>
      <c r="R95" s="823">
        <v>0</v>
      </c>
      <c r="S95" s="824">
        <v>0</v>
      </c>
      <c r="T95" s="837" t="s">
        <v>5052</v>
      </c>
      <c r="U95" s="824" t="s">
        <v>5053</v>
      </c>
      <c r="V95" s="837" t="s">
        <v>6195</v>
      </c>
      <c r="W95" s="824" t="s">
        <v>589</v>
      </c>
      <c r="X95" s="836" t="s">
        <v>4842</v>
      </c>
      <c r="Y95" s="649" t="s">
        <v>4843</v>
      </c>
      <c r="Z95" s="871" t="s">
        <v>219</v>
      </c>
      <c r="AA95" s="872" t="s">
        <v>589</v>
      </c>
    </row>
    <row r="96" spans="1:27" ht="15">
      <c r="A96" s="6" t="s">
        <v>2987</v>
      </c>
      <c r="B96" s="823">
        <v>0</v>
      </c>
      <c r="C96" s="824">
        <v>0</v>
      </c>
      <c r="D96" s="823">
        <v>0</v>
      </c>
      <c r="E96" s="824">
        <v>0</v>
      </c>
      <c r="F96" s="823">
        <v>0</v>
      </c>
      <c r="G96" s="824">
        <v>0</v>
      </c>
      <c r="H96" s="823">
        <v>0</v>
      </c>
      <c r="I96" s="824">
        <v>0</v>
      </c>
      <c r="J96" s="823" t="s">
        <v>1710</v>
      </c>
      <c r="K96" s="824" t="s">
        <v>1655</v>
      </c>
      <c r="L96" s="823" t="s">
        <v>3369</v>
      </c>
      <c r="M96" s="824" t="s">
        <v>2682</v>
      </c>
      <c r="N96" s="823" t="s">
        <v>2674</v>
      </c>
      <c r="O96" s="824" t="s">
        <v>3950</v>
      </c>
      <c r="P96" s="823">
        <v>0</v>
      </c>
      <c r="Q96" s="824">
        <v>0</v>
      </c>
      <c r="R96" s="823">
        <v>0</v>
      </c>
      <c r="S96" s="824">
        <v>0</v>
      </c>
      <c r="T96" s="837" t="s">
        <v>3957</v>
      </c>
      <c r="U96" s="824" t="s">
        <v>3950</v>
      </c>
      <c r="V96" s="837" t="s">
        <v>3369</v>
      </c>
      <c r="W96" s="824" t="s">
        <v>2682</v>
      </c>
      <c r="X96" s="836" t="s">
        <v>6776</v>
      </c>
      <c r="Y96" s="649" t="s">
        <v>5053</v>
      </c>
      <c r="Z96" s="836" t="s">
        <v>499</v>
      </c>
      <c r="AA96" s="649" t="s">
        <v>7143</v>
      </c>
    </row>
    <row r="97" spans="1:27" ht="15" customHeight="1">
      <c r="A97" s="6" t="s">
        <v>2988</v>
      </c>
      <c r="B97" s="823">
        <v>0</v>
      </c>
      <c r="C97" s="824">
        <v>0</v>
      </c>
      <c r="D97" s="823">
        <v>0</v>
      </c>
      <c r="E97" s="824">
        <v>0</v>
      </c>
      <c r="F97" s="823">
        <v>0</v>
      </c>
      <c r="G97" s="824">
        <v>0</v>
      </c>
      <c r="H97" s="823">
        <v>0</v>
      </c>
      <c r="I97" s="824">
        <v>0</v>
      </c>
      <c r="J97" s="823" t="s">
        <v>2686</v>
      </c>
      <c r="K97" s="824" t="s">
        <v>671</v>
      </c>
      <c r="L97" s="823" t="s">
        <v>2166</v>
      </c>
      <c r="M97" s="824" t="s">
        <v>957</v>
      </c>
      <c r="N97" s="823" t="s">
        <v>3951</v>
      </c>
      <c r="O97" s="824" t="s">
        <v>3952</v>
      </c>
      <c r="P97" s="823">
        <v>0</v>
      </c>
      <c r="Q97" s="824">
        <v>0</v>
      </c>
      <c r="R97" s="823">
        <v>0</v>
      </c>
      <c r="S97" s="824">
        <v>0</v>
      </c>
      <c r="T97" s="837" t="s">
        <v>4842</v>
      </c>
      <c r="U97" s="824" t="s">
        <v>3950</v>
      </c>
      <c r="V97" s="837" t="s">
        <v>6196</v>
      </c>
      <c r="W97" s="824" t="s">
        <v>589</v>
      </c>
      <c r="X97" s="836" t="s">
        <v>6777</v>
      </c>
      <c r="Y97" s="649" t="s">
        <v>6778</v>
      </c>
      <c r="Z97" s="836" t="s">
        <v>6601</v>
      </c>
      <c r="AA97" s="872" t="s">
        <v>7144</v>
      </c>
    </row>
    <row r="98" spans="1:27" ht="30">
      <c r="A98" s="6" t="s">
        <v>2989</v>
      </c>
      <c r="B98" s="823">
        <v>0</v>
      </c>
      <c r="C98" s="824">
        <v>0</v>
      </c>
      <c r="D98" s="823">
        <v>0</v>
      </c>
      <c r="E98" s="824">
        <v>0</v>
      </c>
      <c r="F98" s="823">
        <v>0</v>
      </c>
      <c r="G98" s="824">
        <v>0</v>
      </c>
      <c r="H98" s="823">
        <v>0</v>
      </c>
      <c r="I98" s="824">
        <v>0</v>
      </c>
      <c r="J98" s="823" t="s">
        <v>173</v>
      </c>
      <c r="K98" s="824" t="s">
        <v>2687</v>
      </c>
      <c r="L98" s="823" t="s">
        <v>3370</v>
      </c>
      <c r="M98" s="824" t="s">
        <v>589</v>
      </c>
      <c r="N98" s="823" t="s">
        <v>3953</v>
      </c>
      <c r="O98" s="824" t="s">
        <v>2648</v>
      </c>
      <c r="P98" s="823">
        <v>0</v>
      </c>
      <c r="Q98" s="824">
        <v>0</v>
      </c>
      <c r="R98" s="823">
        <v>0</v>
      </c>
      <c r="S98" s="824">
        <v>0</v>
      </c>
      <c r="T98" s="837" t="s">
        <v>5054</v>
      </c>
      <c r="U98" s="824" t="s">
        <v>4843</v>
      </c>
      <c r="V98" s="837" t="s">
        <v>1483</v>
      </c>
      <c r="W98" s="824" t="s">
        <v>2678</v>
      </c>
      <c r="X98" s="836" t="s">
        <v>5057</v>
      </c>
      <c r="Y98" s="649" t="s">
        <v>3950</v>
      </c>
      <c r="Z98" s="836" t="s">
        <v>3358</v>
      </c>
      <c r="AA98" s="872" t="s">
        <v>589</v>
      </c>
    </row>
    <row r="99" spans="1:27" ht="30">
      <c r="A99" s="6" t="s">
        <v>2990</v>
      </c>
      <c r="B99" s="823">
        <v>0</v>
      </c>
      <c r="C99" s="824">
        <v>0</v>
      </c>
      <c r="D99" s="823">
        <v>0</v>
      </c>
      <c r="E99" s="824">
        <v>0</v>
      </c>
      <c r="F99" s="823">
        <v>0</v>
      </c>
      <c r="G99" s="824">
        <v>0</v>
      </c>
      <c r="H99" s="823">
        <v>0</v>
      </c>
      <c r="I99" s="824">
        <v>0</v>
      </c>
      <c r="J99" s="823" t="s">
        <v>770</v>
      </c>
      <c r="K99" s="824" t="s">
        <v>957</v>
      </c>
      <c r="L99" s="823" t="s">
        <v>1478</v>
      </c>
      <c r="M99" s="824" t="s">
        <v>10</v>
      </c>
      <c r="N99" s="823" t="s">
        <v>3954</v>
      </c>
      <c r="O99" s="824" t="s">
        <v>1049</v>
      </c>
      <c r="P99" s="823">
        <v>0</v>
      </c>
      <c r="Q99" s="824">
        <v>0</v>
      </c>
      <c r="R99" s="823">
        <v>0</v>
      </c>
      <c r="S99" s="824">
        <v>0</v>
      </c>
      <c r="T99" s="837" t="s">
        <v>5055</v>
      </c>
      <c r="U99" s="824" t="s">
        <v>5053</v>
      </c>
      <c r="V99" s="837" t="s">
        <v>3371</v>
      </c>
      <c r="W99" s="824" t="s">
        <v>10</v>
      </c>
      <c r="X99" s="836" t="s">
        <v>3957</v>
      </c>
      <c r="Y99" s="649" t="s">
        <v>4853</v>
      </c>
      <c r="Z99" s="836" t="s">
        <v>7135</v>
      </c>
      <c r="AA99" s="872" t="s">
        <v>7145</v>
      </c>
    </row>
    <row r="100" spans="1:27" ht="25.5">
      <c r="A100" s="6" t="s">
        <v>2991</v>
      </c>
      <c r="B100" s="823">
        <v>0</v>
      </c>
      <c r="C100" s="824">
        <v>0</v>
      </c>
      <c r="D100" s="823">
        <v>0</v>
      </c>
      <c r="E100" s="824">
        <v>0</v>
      </c>
      <c r="F100" s="823">
        <v>0</v>
      </c>
      <c r="G100" s="824">
        <v>0</v>
      </c>
      <c r="H100" s="823">
        <v>0</v>
      </c>
      <c r="I100" s="824">
        <v>0</v>
      </c>
      <c r="J100" s="823" t="s">
        <v>2688</v>
      </c>
      <c r="K100" s="824" t="s">
        <v>2689</v>
      </c>
      <c r="L100" s="823" t="s">
        <v>3371</v>
      </c>
      <c r="M100" s="824" t="s">
        <v>10</v>
      </c>
      <c r="N100" s="823" t="s">
        <v>3955</v>
      </c>
      <c r="O100" s="824" t="s">
        <v>2648</v>
      </c>
      <c r="P100" s="823">
        <v>0</v>
      </c>
      <c r="Q100" s="824">
        <v>0</v>
      </c>
      <c r="R100" s="823">
        <v>0</v>
      </c>
      <c r="S100" s="824">
        <v>0</v>
      </c>
      <c r="T100" s="837" t="s">
        <v>4839</v>
      </c>
      <c r="U100" s="824" t="s">
        <v>4840</v>
      </c>
      <c r="V100" s="837" t="s">
        <v>6197</v>
      </c>
      <c r="W100" s="824" t="s">
        <v>10</v>
      </c>
      <c r="X100" s="836" t="s">
        <v>5052</v>
      </c>
      <c r="Y100" s="649" t="s">
        <v>5053</v>
      </c>
      <c r="Z100" s="836" t="s">
        <v>1191</v>
      </c>
      <c r="AA100" s="872" t="s">
        <v>7146</v>
      </c>
    </row>
    <row r="101" spans="1:27" ht="15">
      <c r="A101" s="6" t="s">
        <v>2992</v>
      </c>
      <c r="B101" s="823">
        <v>0</v>
      </c>
      <c r="C101" s="824">
        <v>0</v>
      </c>
      <c r="D101" s="823">
        <v>0</v>
      </c>
      <c r="E101" s="824">
        <v>0</v>
      </c>
      <c r="F101" s="823">
        <v>0</v>
      </c>
      <c r="G101" s="824">
        <v>0</v>
      </c>
      <c r="H101" s="823">
        <v>0</v>
      </c>
      <c r="I101" s="824">
        <v>0</v>
      </c>
      <c r="J101" s="823" t="s">
        <v>2690</v>
      </c>
      <c r="K101" s="824" t="s">
        <v>469</v>
      </c>
      <c r="L101" s="823" t="s">
        <v>2164</v>
      </c>
      <c r="M101" s="824"/>
      <c r="N101" s="823" t="s">
        <v>3956</v>
      </c>
      <c r="O101" s="824" t="s">
        <v>1049</v>
      </c>
      <c r="P101" s="823">
        <v>0</v>
      </c>
      <c r="Q101" s="824">
        <v>0</v>
      </c>
      <c r="R101" s="823">
        <v>0</v>
      </c>
      <c r="S101" s="824">
        <v>0</v>
      </c>
      <c r="T101" s="837" t="s">
        <v>5056</v>
      </c>
      <c r="U101" s="824" t="s">
        <v>4853</v>
      </c>
      <c r="V101" s="837" t="s">
        <v>5524</v>
      </c>
      <c r="W101" s="824" t="s">
        <v>671</v>
      </c>
      <c r="X101" s="836" t="s">
        <v>5054</v>
      </c>
      <c r="Y101" s="649" t="s">
        <v>4843</v>
      </c>
      <c r="Z101" s="836" t="s">
        <v>770</v>
      </c>
      <c r="AA101" s="872" t="s">
        <v>957</v>
      </c>
    </row>
    <row r="102" spans="1:27" ht="30">
      <c r="A102" s="6" t="s">
        <v>2993</v>
      </c>
      <c r="B102" s="823">
        <v>0</v>
      </c>
      <c r="C102" s="824">
        <v>0</v>
      </c>
      <c r="D102" s="823">
        <v>0</v>
      </c>
      <c r="E102" s="824">
        <v>0</v>
      </c>
      <c r="F102" s="823">
        <v>0</v>
      </c>
      <c r="G102" s="824">
        <v>0</v>
      </c>
      <c r="H102" s="823">
        <v>0</v>
      </c>
      <c r="I102" s="824">
        <v>0</v>
      </c>
      <c r="J102" s="823" t="s">
        <v>2691</v>
      </c>
      <c r="K102" s="824" t="s">
        <v>589</v>
      </c>
      <c r="L102" s="823" t="s">
        <v>2161</v>
      </c>
      <c r="M102" s="824" t="s">
        <v>957</v>
      </c>
      <c r="N102" s="823" t="s">
        <v>3957</v>
      </c>
      <c r="O102" s="824" t="s">
        <v>3340</v>
      </c>
      <c r="P102" s="823">
        <v>0</v>
      </c>
      <c r="Q102" s="824">
        <v>0</v>
      </c>
      <c r="R102" s="823">
        <v>0</v>
      </c>
      <c r="S102" s="824">
        <v>0</v>
      </c>
      <c r="T102" s="837" t="s">
        <v>5057</v>
      </c>
      <c r="U102" s="824" t="s">
        <v>3950</v>
      </c>
      <c r="V102" s="837" t="s">
        <v>6198</v>
      </c>
      <c r="W102" s="824" t="s">
        <v>589</v>
      </c>
      <c r="X102" s="836" t="s">
        <v>6779</v>
      </c>
      <c r="Y102" s="649" t="s">
        <v>4843</v>
      </c>
      <c r="Z102" s="836" t="s">
        <v>1059</v>
      </c>
      <c r="AA102" s="649" t="s">
        <v>957</v>
      </c>
    </row>
    <row r="103" spans="1:27" ht="30">
      <c r="A103" s="6" t="s">
        <v>2994</v>
      </c>
      <c r="B103" s="823">
        <v>0</v>
      </c>
      <c r="C103" s="824">
        <v>0</v>
      </c>
      <c r="D103" s="823">
        <v>0</v>
      </c>
      <c r="E103" s="824">
        <v>0</v>
      </c>
      <c r="F103" s="823">
        <v>0</v>
      </c>
      <c r="G103" s="824">
        <v>0</v>
      </c>
      <c r="H103" s="823">
        <v>0</v>
      </c>
      <c r="I103" s="824">
        <v>0</v>
      </c>
      <c r="J103" s="823" t="s">
        <v>2692</v>
      </c>
      <c r="K103" s="824" t="s">
        <v>181</v>
      </c>
      <c r="L103" s="823" t="s">
        <v>3372</v>
      </c>
      <c r="M103" s="824" t="s">
        <v>589</v>
      </c>
      <c r="N103" s="823" t="s">
        <v>3958</v>
      </c>
      <c r="O103" s="824" t="s">
        <v>1417</v>
      </c>
      <c r="P103" s="823">
        <v>0</v>
      </c>
      <c r="Q103" s="824">
        <v>0</v>
      </c>
      <c r="R103" s="823">
        <v>0</v>
      </c>
      <c r="S103" s="824">
        <v>0</v>
      </c>
      <c r="T103" s="837" t="s">
        <v>5058</v>
      </c>
      <c r="U103" s="824" t="s">
        <v>2648</v>
      </c>
      <c r="V103" s="837" t="s">
        <v>6199</v>
      </c>
      <c r="W103" s="824" t="s">
        <v>957</v>
      </c>
      <c r="X103" s="836" t="s">
        <v>4837</v>
      </c>
      <c r="Y103" s="649" t="s">
        <v>4838</v>
      </c>
      <c r="Z103" s="836" t="s">
        <v>4594</v>
      </c>
      <c r="AA103" s="649" t="s">
        <v>671</v>
      </c>
    </row>
    <row r="104" spans="1:27" ht="15">
      <c r="A104" s="6" t="s">
        <v>2995</v>
      </c>
      <c r="B104" s="823">
        <v>0</v>
      </c>
      <c r="C104" s="824">
        <v>0</v>
      </c>
      <c r="D104" s="823">
        <v>0</v>
      </c>
      <c r="E104" s="824">
        <v>0</v>
      </c>
      <c r="F104" s="823">
        <v>0</v>
      </c>
      <c r="G104" s="824">
        <v>0</v>
      </c>
      <c r="H104" s="823">
        <v>0</v>
      </c>
      <c r="I104" s="824">
        <v>0</v>
      </c>
      <c r="J104" s="823" t="s">
        <v>462</v>
      </c>
      <c r="K104" s="824" t="s">
        <v>10</v>
      </c>
      <c r="L104" s="823" t="s">
        <v>3373</v>
      </c>
      <c r="M104" s="824" t="s">
        <v>589</v>
      </c>
      <c r="N104" s="823" t="s">
        <v>3959</v>
      </c>
      <c r="O104" s="824" t="s">
        <v>3340</v>
      </c>
      <c r="P104" s="823">
        <v>0</v>
      </c>
      <c r="Q104" s="824">
        <v>0</v>
      </c>
      <c r="R104" s="823">
        <v>0</v>
      </c>
      <c r="S104" s="824">
        <v>0</v>
      </c>
      <c r="T104" s="837" t="s">
        <v>4837</v>
      </c>
      <c r="U104" s="824" t="s">
        <v>4838</v>
      </c>
      <c r="V104" s="837" t="s">
        <v>6200</v>
      </c>
      <c r="W104" s="824" t="s">
        <v>671</v>
      </c>
      <c r="X104" s="836" t="s">
        <v>6192</v>
      </c>
      <c r="Y104" s="649" t="s">
        <v>5053</v>
      </c>
      <c r="Z104" s="836" t="s">
        <v>1093</v>
      </c>
      <c r="AA104" s="649" t="s">
        <v>589</v>
      </c>
    </row>
    <row r="105" spans="1:27" ht="15">
      <c r="A105" s="392"/>
      <c r="B105" s="935" t="s">
        <v>114</v>
      </c>
      <c r="C105" s="935" t="s">
        <v>114</v>
      </c>
      <c r="D105" s="394"/>
      <c r="E105" s="393"/>
      <c r="F105" s="394"/>
      <c r="G105" s="394"/>
      <c r="H105" s="792"/>
      <c r="I105" s="792"/>
      <c r="J105" s="792"/>
      <c r="K105" s="792"/>
      <c r="L105" s="791"/>
      <c r="M105" s="791"/>
      <c r="N105" s="791"/>
      <c r="O105" s="791"/>
      <c r="P105" s="791"/>
      <c r="Q105" s="791"/>
      <c r="R105" s="791"/>
      <c r="S105" s="791"/>
    </row>
    <row r="106" spans="1:27" ht="15">
      <c r="A106" s="392"/>
      <c r="B106" s="935" t="s">
        <v>114</v>
      </c>
      <c r="C106" s="394"/>
      <c r="D106" s="394"/>
      <c r="E106" s="394"/>
      <c r="F106" s="394"/>
      <c r="G106" s="394"/>
      <c r="H106" s="792"/>
      <c r="I106" s="792"/>
      <c r="J106" s="792"/>
      <c r="K106" s="792"/>
      <c r="L106" s="791"/>
      <c r="M106" s="791"/>
      <c r="N106" s="791"/>
      <c r="O106" s="791"/>
      <c r="P106" s="791"/>
      <c r="Q106" s="791"/>
      <c r="R106" s="791"/>
      <c r="S106" s="791"/>
    </row>
    <row r="107" spans="1:27" ht="15.75">
      <c r="A107" s="3"/>
      <c r="B107" s="1469">
        <v>2010</v>
      </c>
      <c r="C107" s="1469"/>
      <c r="D107" s="1469">
        <v>2011</v>
      </c>
      <c r="E107" s="1469"/>
      <c r="F107" s="1469" t="s">
        <v>1185</v>
      </c>
      <c r="G107" s="1469"/>
      <c r="H107" s="1460">
        <v>2012</v>
      </c>
      <c r="I107" s="1460"/>
      <c r="J107" s="1460" t="s">
        <v>2325</v>
      </c>
      <c r="K107" s="1460"/>
      <c r="L107" s="1460" t="s">
        <v>2913</v>
      </c>
      <c r="M107" s="1460"/>
      <c r="N107" s="1460" t="s">
        <v>3553</v>
      </c>
      <c r="O107" s="1460"/>
      <c r="P107" s="1460" t="s">
        <v>4165</v>
      </c>
      <c r="Q107" s="1460"/>
      <c r="R107" s="1460" t="s">
        <v>4674</v>
      </c>
      <c r="S107" s="1460"/>
      <c r="T107" s="1460" t="s">
        <v>4675</v>
      </c>
      <c r="U107" s="1460"/>
      <c r="V107" s="1465" t="s">
        <v>5846</v>
      </c>
      <c r="W107" s="1463"/>
      <c r="X107" s="1465" t="s">
        <v>6494</v>
      </c>
      <c r="Y107" s="1463"/>
      <c r="Z107" s="1466" t="s">
        <v>6914</v>
      </c>
      <c r="AA107" s="1467"/>
    </row>
    <row r="108" spans="1:27" ht="15.75">
      <c r="A108" s="3" t="s">
        <v>97</v>
      </c>
      <c r="B108" s="774" t="s">
        <v>95</v>
      </c>
      <c r="C108" s="774" t="s">
        <v>96</v>
      </c>
      <c r="D108" s="774" t="s">
        <v>95</v>
      </c>
      <c r="E108" s="774" t="s">
        <v>96</v>
      </c>
      <c r="F108" s="774" t="s">
        <v>95</v>
      </c>
      <c r="G108" s="774" t="s">
        <v>96</v>
      </c>
      <c r="H108" s="770" t="s">
        <v>95</v>
      </c>
      <c r="I108" s="770" t="s">
        <v>96</v>
      </c>
      <c r="J108" s="770" t="s">
        <v>95</v>
      </c>
      <c r="K108" s="770" t="s">
        <v>96</v>
      </c>
      <c r="L108" s="770" t="s">
        <v>95</v>
      </c>
      <c r="M108" s="770" t="s">
        <v>96</v>
      </c>
      <c r="N108" s="770" t="s">
        <v>95</v>
      </c>
      <c r="O108" s="770" t="s">
        <v>96</v>
      </c>
      <c r="P108" s="770" t="s">
        <v>95</v>
      </c>
      <c r="Q108" s="770" t="s">
        <v>96</v>
      </c>
      <c r="R108" s="770" t="s">
        <v>95</v>
      </c>
      <c r="S108" s="770" t="s">
        <v>96</v>
      </c>
      <c r="T108" s="770" t="s">
        <v>95</v>
      </c>
      <c r="U108" s="770" t="s">
        <v>96</v>
      </c>
      <c r="V108" s="821" t="s">
        <v>95</v>
      </c>
      <c r="W108" s="820" t="s">
        <v>96</v>
      </c>
      <c r="X108" s="821" t="s">
        <v>95</v>
      </c>
      <c r="Y108" s="820" t="s">
        <v>96</v>
      </c>
      <c r="Z108" s="855" t="s">
        <v>95</v>
      </c>
      <c r="AA108" s="856" t="s">
        <v>96</v>
      </c>
    </row>
    <row r="109" spans="1:27" ht="30">
      <c r="A109" s="6" t="s">
        <v>2922</v>
      </c>
      <c r="B109" s="823" t="s">
        <v>655</v>
      </c>
      <c r="C109" s="824" t="s">
        <v>181</v>
      </c>
      <c r="D109" s="823" t="s">
        <v>1053</v>
      </c>
      <c r="E109" s="824" t="s">
        <v>1054</v>
      </c>
      <c r="F109" s="823" t="s">
        <v>4</v>
      </c>
      <c r="G109" s="824" t="s">
        <v>169</v>
      </c>
      <c r="H109" s="823" t="s">
        <v>1486</v>
      </c>
      <c r="I109" s="824" t="s">
        <v>1479</v>
      </c>
      <c r="J109" s="823" t="s">
        <v>2681</v>
      </c>
      <c r="K109" s="824" t="s">
        <v>2682</v>
      </c>
      <c r="L109" s="823" t="s">
        <v>2685</v>
      </c>
      <c r="M109" s="824" t="s">
        <v>447</v>
      </c>
      <c r="N109" s="823" t="s">
        <v>3960</v>
      </c>
      <c r="O109" s="824" t="s">
        <v>549</v>
      </c>
      <c r="P109" s="823" t="s">
        <v>2693</v>
      </c>
      <c r="Q109" s="824" t="s">
        <v>549</v>
      </c>
      <c r="R109" s="823" t="s">
        <v>2161</v>
      </c>
      <c r="S109" s="824" t="s">
        <v>957</v>
      </c>
      <c r="T109" s="837" t="s">
        <v>5160</v>
      </c>
      <c r="U109" s="824" t="s">
        <v>316</v>
      </c>
      <c r="V109" s="837" t="s">
        <v>6201</v>
      </c>
      <c r="W109" s="824" t="s">
        <v>6202</v>
      </c>
      <c r="X109" s="836" t="s">
        <v>6201</v>
      </c>
      <c r="Y109" s="649" t="s">
        <v>6780</v>
      </c>
      <c r="Z109" s="836"/>
      <c r="AA109" s="649"/>
    </row>
    <row r="110" spans="1:27" ht="30">
      <c r="A110" s="6" t="s">
        <v>2923</v>
      </c>
      <c r="B110" s="823" t="s">
        <v>656</v>
      </c>
      <c r="C110" s="824" t="s">
        <v>181</v>
      </c>
      <c r="D110" s="823" t="s">
        <v>663</v>
      </c>
      <c r="E110" s="824" t="s">
        <v>181</v>
      </c>
      <c r="F110" s="823" t="s">
        <v>928</v>
      </c>
      <c r="G110" s="824" t="s">
        <v>447</v>
      </c>
      <c r="H110" s="823" t="s">
        <v>1487</v>
      </c>
      <c r="I110" s="824" t="s">
        <v>322</v>
      </c>
      <c r="J110" s="823" t="s">
        <v>2683</v>
      </c>
      <c r="K110" s="824" t="s">
        <v>549</v>
      </c>
      <c r="L110" s="823" t="s">
        <v>2693</v>
      </c>
      <c r="M110" s="824" t="s">
        <v>549</v>
      </c>
      <c r="N110" s="823" t="s">
        <v>759</v>
      </c>
      <c r="O110" s="824" t="s">
        <v>752</v>
      </c>
      <c r="P110" s="823" t="s">
        <v>191</v>
      </c>
      <c r="Q110" s="824" t="s">
        <v>530</v>
      </c>
      <c r="R110" s="823" t="s">
        <v>3373</v>
      </c>
      <c r="S110" s="824" t="s">
        <v>463</v>
      </c>
      <c r="T110" s="837"/>
      <c r="U110" s="824"/>
      <c r="V110" s="837"/>
      <c r="W110" s="824"/>
      <c r="X110" s="836" t="s">
        <v>6781</v>
      </c>
      <c r="Y110" s="649" t="s">
        <v>6782</v>
      </c>
      <c r="Z110" s="836"/>
      <c r="AA110" s="649"/>
    </row>
    <row r="111" spans="1:27" ht="30">
      <c r="A111" s="6" t="s">
        <v>2924</v>
      </c>
      <c r="B111" s="823" t="s">
        <v>657</v>
      </c>
      <c r="C111" s="824" t="s">
        <v>169</v>
      </c>
      <c r="D111" s="823" t="s">
        <v>1055</v>
      </c>
      <c r="E111" s="824" t="s">
        <v>1054</v>
      </c>
      <c r="F111" s="823" t="s">
        <v>191</v>
      </c>
      <c r="G111" s="824" t="s">
        <v>1062</v>
      </c>
      <c r="H111" s="823" t="s">
        <v>1488</v>
      </c>
      <c r="I111" s="824" t="s">
        <v>1489</v>
      </c>
      <c r="J111" s="823" t="s">
        <v>2684</v>
      </c>
      <c r="K111" s="824" t="s">
        <v>160</v>
      </c>
      <c r="L111" s="823" t="s">
        <v>3374</v>
      </c>
      <c r="M111" s="824" t="s">
        <v>181</v>
      </c>
      <c r="N111" s="823" t="s">
        <v>3961</v>
      </c>
      <c r="O111" s="824" t="s">
        <v>2648</v>
      </c>
      <c r="P111" s="823" t="s">
        <v>2681</v>
      </c>
      <c r="Q111" s="824" t="s">
        <v>4595</v>
      </c>
      <c r="R111" s="823">
        <v>0</v>
      </c>
      <c r="S111" s="824">
        <v>0</v>
      </c>
      <c r="T111" s="837"/>
      <c r="U111" s="824"/>
      <c r="V111" s="837"/>
      <c r="W111" s="824"/>
      <c r="X111" s="836"/>
      <c r="Y111" s="649"/>
      <c r="Z111" s="836"/>
      <c r="AA111" s="649"/>
    </row>
    <row r="112" spans="1:27" ht="30">
      <c r="A112" s="6" t="s">
        <v>2925</v>
      </c>
      <c r="B112" s="823" t="s">
        <v>658</v>
      </c>
      <c r="C112" s="824" t="s">
        <v>169</v>
      </c>
      <c r="D112" s="823" t="s">
        <v>1056</v>
      </c>
      <c r="E112" s="824" t="s">
        <v>957</v>
      </c>
      <c r="F112" s="823" t="s">
        <v>339</v>
      </c>
      <c r="G112" s="824" t="s">
        <v>447</v>
      </c>
      <c r="H112" s="823" t="s">
        <v>1490</v>
      </c>
      <c r="I112" s="824" t="s">
        <v>1489</v>
      </c>
      <c r="J112" s="823" t="s">
        <v>2685</v>
      </c>
      <c r="K112" s="824" t="s">
        <v>322</v>
      </c>
      <c r="L112" s="823" t="s">
        <v>562</v>
      </c>
      <c r="M112" s="824" t="s">
        <v>200</v>
      </c>
      <c r="N112" s="823" t="s">
        <v>3962</v>
      </c>
      <c r="O112" s="824" t="s">
        <v>1612</v>
      </c>
      <c r="P112" s="823" t="s">
        <v>4596</v>
      </c>
      <c r="Q112" s="824" t="s">
        <v>399</v>
      </c>
      <c r="R112" s="823" t="s">
        <v>3370</v>
      </c>
      <c r="S112" s="824" t="s">
        <v>181</v>
      </c>
      <c r="T112" s="837"/>
      <c r="U112" s="824"/>
      <c r="V112" s="837"/>
      <c r="W112" s="824"/>
      <c r="X112" s="836"/>
      <c r="Y112" s="649"/>
      <c r="Z112" s="836"/>
      <c r="AA112" s="649"/>
    </row>
    <row r="113" spans="1:27" ht="30">
      <c r="A113" s="6" t="s">
        <v>2926</v>
      </c>
      <c r="B113" s="823" t="s">
        <v>659</v>
      </c>
      <c r="C113" s="824" t="s">
        <v>340</v>
      </c>
      <c r="D113" s="823" t="s">
        <v>339</v>
      </c>
      <c r="E113" s="824" t="s">
        <v>447</v>
      </c>
      <c r="F113" s="823" t="s">
        <v>1383</v>
      </c>
      <c r="G113" s="824" t="s">
        <v>1384</v>
      </c>
      <c r="H113" s="823" t="s">
        <v>928</v>
      </c>
      <c r="I113" s="824" t="s">
        <v>322</v>
      </c>
      <c r="J113" s="823" t="s">
        <v>2693</v>
      </c>
      <c r="K113" s="824" t="s">
        <v>2694</v>
      </c>
      <c r="L113" s="823" t="s">
        <v>3375</v>
      </c>
      <c r="M113" s="824" t="s">
        <v>1655</v>
      </c>
      <c r="N113" s="823" t="s">
        <v>3963</v>
      </c>
      <c r="O113" s="824" t="s">
        <v>3964</v>
      </c>
      <c r="P113" s="823" t="s">
        <v>4597</v>
      </c>
      <c r="Q113" s="824" t="s">
        <v>4598</v>
      </c>
      <c r="R113" s="823"/>
      <c r="S113" s="824"/>
      <c r="T113" s="837"/>
      <c r="U113" s="824"/>
      <c r="V113" s="837"/>
      <c r="W113" s="824"/>
      <c r="X113" s="836"/>
      <c r="Y113" s="649"/>
      <c r="Z113" s="836"/>
      <c r="AA113" s="649"/>
    </row>
    <row r="114" spans="1:27" ht="30">
      <c r="A114" s="6" t="s">
        <v>2927</v>
      </c>
      <c r="B114" s="823" t="s">
        <v>660</v>
      </c>
      <c r="C114" s="824" t="s">
        <v>454</v>
      </c>
      <c r="D114" s="823" t="s">
        <v>1058</v>
      </c>
      <c r="E114" s="824" t="s">
        <v>447</v>
      </c>
      <c r="F114" s="823">
        <v>0</v>
      </c>
      <c r="G114" s="824">
        <v>0</v>
      </c>
      <c r="H114" s="823" t="s">
        <v>1491</v>
      </c>
      <c r="I114" s="824" t="s">
        <v>469</v>
      </c>
      <c r="J114" s="823" t="s">
        <v>2695</v>
      </c>
      <c r="K114" s="824" t="s">
        <v>1655</v>
      </c>
      <c r="L114" s="823">
        <v>0</v>
      </c>
      <c r="M114" s="824">
        <v>0</v>
      </c>
      <c r="N114" s="823">
        <v>0</v>
      </c>
      <c r="O114" s="824">
        <v>0</v>
      </c>
      <c r="P114" s="823" t="s">
        <v>4599</v>
      </c>
      <c r="Q114" s="824" t="s">
        <v>4600</v>
      </c>
      <c r="R114" s="823"/>
      <c r="S114" s="824"/>
      <c r="T114" s="837"/>
      <c r="U114" s="824"/>
      <c r="V114" s="837"/>
      <c r="W114" s="824"/>
      <c r="X114" s="836"/>
      <c r="Y114" s="649"/>
      <c r="Z114" s="836"/>
      <c r="AA114" s="649"/>
    </row>
    <row r="115" spans="1:27" ht="30">
      <c r="A115" s="6" t="s">
        <v>2928</v>
      </c>
      <c r="B115" s="823" t="s">
        <v>615</v>
      </c>
      <c r="C115" s="824" t="s">
        <v>467</v>
      </c>
      <c r="D115" s="823" t="s">
        <v>1060</v>
      </c>
      <c r="E115" s="824" t="s">
        <v>589</v>
      </c>
      <c r="F115" s="823">
        <v>0</v>
      </c>
      <c r="G115" s="824">
        <v>0</v>
      </c>
      <c r="H115" s="823" t="s">
        <v>1492</v>
      </c>
      <c r="I115" s="824" t="s">
        <v>1489</v>
      </c>
      <c r="J115" s="823">
        <v>0</v>
      </c>
      <c r="K115" s="824">
        <v>0</v>
      </c>
      <c r="L115" s="823">
        <v>0</v>
      </c>
      <c r="M115" s="824">
        <v>0</v>
      </c>
      <c r="N115" s="823">
        <v>0</v>
      </c>
      <c r="O115" s="824">
        <v>0</v>
      </c>
      <c r="P115" s="823">
        <v>0</v>
      </c>
      <c r="Q115" s="824">
        <v>0</v>
      </c>
      <c r="R115" s="823">
        <v>0</v>
      </c>
      <c r="S115" s="824">
        <v>0</v>
      </c>
      <c r="T115" s="837"/>
      <c r="U115" s="824"/>
      <c r="V115" s="837"/>
      <c r="W115" s="824"/>
      <c r="X115" s="836"/>
      <c r="Y115" s="649"/>
      <c r="Z115" s="836"/>
      <c r="AA115" s="649"/>
    </row>
    <row r="116" spans="1:27" ht="15">
      <c r="A116" s="6" t="s">
        <v>2929</v>
      </c>
      <c r="B116" s="823" t="s">
        <v>122</v>
      </c>
      <c r="C116" s="824" t="s">
        <v>331</v>
      </c>
      <c r="D116" s="823" t="s">
        <v>1061</v>
      </c>
      <c r="E116" s="824" t="s">
        <v>447</v>
      </c>
      <c r="F116" s="823">
        <v>0</v>
      </c>
      <c r="G116" s="824">
        <v>0</v>
      </c>
      <c r="H116" s="823" t="s">
        <v>1493</v>
      </c>
      <c r="I116" s="824" t="s">
        <v>469</v>
      </c>
      <c r="J116" s="823">
        <v>0</v>
      </c>
      <c r="K116" s="824">
        <v>0</v>
      </c>
      <c r="L116" s="823">
        <v>0</v>
      </c>
      <c r="M116" s="824">
        <v>0</v>
      </c>
      <c r="N116" s="823">
        <v>0</v>
      </c>
      <c r="O116" s="824">
        <v>0</v>
      </c>
      <c r="P116" s="823">
        <v>0</v>
      </c>
      <c r="Q116" s="824">
        <v>0</v>
      </c>
      <c r="R116" s="823">
        <v>0</v>
      </c>
      <c r="S116" s="824">
        <v>0</v>
      </c>
      <c r="T116" s="837"/>
      <c r="U116" s="824"/>
      <c r="V116" s="837"/>
      <c r="W116" s="824"/>
      <c r="X116" s="836"/>
      <c r="Y116" s="649"/>
      <c r="Z116" s="836"/>
      <c r="AA116" s="649"/>
    </row>
    <row r="117" spans="1:27" ht="15">
      <c r="A117" s="6" t="s">
        <v>2930</v>
      </c>
      <c r="B117" s="823" t="s">
        <v>119</v>
      </c>
      <c r="C117" s="824" t="s">
        <v>468</v>
      </c>
      <c r="D117" s="823" t="s">
        <v>1055</v>
      </c>
      <c r="E117" s="824" t="s">
        <v>589</v>
      </c>
      <c r="F117" s="823">
        <v>0</v>
      </c>
      <c r="G117" s="824">
        <v>0</v>
      </c>
      <c r="H117" s="823" t="s">
        <v>191</v>
      </c>
      <c r="I117" s="824" t="s">
        <v>464</v>
      </c>
      <c r="J117" s="823">
        <v>0</v>
      </c>
      <c r="K117" s="824">
        <v>0</v>
      </c>
      <c r="L117" s="823">
        <v>0</v>
      </c>
      <c r="M117" s="824">
        <v>0</v>
      </c>
      <c r="N117" s="823">
        <v>0</v>
      </c>
      <c r="O117" s="824">
        <v>0</v>
      </c>
      <c r="P117" s="823">
        <v>0</v>
      </c>
      <c r="Q117" s="824">
        <v>0</v>
      </c>
      <c r="R117" s="823">
        <v>0</v>
      </c>
      <c r="S117" s="824">
        <v>0</v>
      </c>
      <c r="T117" s="837"/>
      <c r="U117" s="824"/>
      <c r="V117" s="837"/>
      <c r="W117" s="824"/>
      <c r="X117" s="836"/>
      <c r="Y117" s="649"/>
      <c r="Z117" s="836"/>
      <c r="AA117" s="649"/>
    </row>
    <row r="118" spans="1:27" ht="15">
      <c r="A118" s="6" t="s">
        <v>2931</v>
      </c>
      <c r="B118" s="823" t="s">
        <v>661</v>
      </c>
      <c r="C118" s="824" t="s">
        <v>340</v>
      </c>
      <c r="D118" s="823" t="s">
        <v>1064</v>
      </c>
      <c r="E118" s="824" t="s">
        <v>1065</v>
      </c>
      <c r="F118" s="823">
        <v>0</v>
      </c>
      <c r="G118" s="824">
        <v>0</v>
      </c>
      <c r="H118" s="823">
        <v>0</v>
      </c>
      <c r="I118" s="824">
        <v>0</v>
      </c>
      <c r="J118" s="823">
        <v>0</v>
      </c>
      <c r="K118" s="824">
        <v>0</v>
      </c>
      <c r="L118" s="823">
        <v>0</v>
      </c>
      <c r="M118" s="824">
        <v>0</v>
      </c>
      <c r="N118" s="823">
        <v>0</v>
      </c>
      <c r="O118" s="824">
        <v>0</v>
      </c>
      <c r="P118" s="823">
        <v>0</v>
      </c>
      <c r="Q118" s="824">
        <v>0</v>
      </c>
      <c r="R118" s="823">
        <v>0</v>
      </c>
      <c r="S118" s="824">
        <v>0</v>
      </c>
      <c r="T118" s="837"/>
      <c r="U118" s="824"/>
      <c r="V118" s="837"/>
      <c r="W118" s="824"/>
      <c r="X118" s="836"/>
      <c r="Y118" s="649"/>
      <c r="Z118" s="836"/>
      <c r="AA118" s="649"/>
    </row>
    <row r="119" spans="1:27" ht="15">
      <c r="A119" s="6" t="s">
        <v>2986</v>
      </c>
      <c r="B119" s="823" t="s">
        <v>662</v>
      </c>
      <c r="C119" s="824" t="s">
        <v>469</v>
      </c>
      <c r="D119" s="823">
        <v>0</v>
      </c>
      <c r="E119" s="824">
        <v>0</v>
      </c>
      <c r="F119" s="823">
        <v>0</v>
      </c>
      <c r="G119" s="824">
        <v>0</v>
      </c>
      <c r="H119" s="823">
        <v>0</v>
      </c>
      <c r="I119" s="824">
        <v>0</v>
      </c>
      <c r="J119" s="823">
        <v>0</v>
      </c>
      <c r="K119" s="824">
        <v>0</v>
      </c>
      <c r="L119" s="823">
        <v>0</v>
      </c>
      <c r="M119" s="824">
        <v>0</v>
      </c>
      <c r="N119" s="823">
        <v>0</v>
      </c>
      <c r="O119" s="824">
        <v>0</v>
      </c>
      <c r="P119" s="823">
        <v>0</v>
      </c>
      <c r="Q119" s="824">
        <v>0</v>
      </c>
      <c r="R119" s="823">
        <v>0</v>
      </c>
      <c r="S119" s="824">
        <v>0</v>
      </c>
      <c r="T119" s="836"/>
      <c r="U119" s="649"/>
      <c r="V119" s="836"/>
      <c r="W119" s="649"/>
      <c r="X119" s="836"/>
      <c r="Y119" s="649"/>
      <c r="Z119" s="836"/>
      <c r="AA119" s="649"/>
    </row>
    <row r="120" spans="1:27" ht="15">
      <c r="A120" s="6" t="s">
        <v>2987</v>
      </c>
      <c r="B120" s="823" t="s">
        <v>663</v>
      </c>
      <c r="C120" s="824" t="s">
        <v>181</v>
      </c>
      <c r="D120" s="823">
        <v>0</v>
      </c>
      <c r="E120" s="824">
        <v>0</v>
      </c>
      <c r="F120" s="823">
        <v>0</v>
      </c>
      <c r="G120" s="824">
        <v>0</v>
      </c>
      <c r="H120" s="823">
        <v>0</v>
      </c>
      <c r="I120" s="824">
        <v>0</v>
      </c>
      <c r="J120" s="823">
        <v>0</v>
      </c>
      <c r="K120" s="824">
        <v>0</v>
      </c>
      <c r="L120" s="823">
        <v>0</v>
      </c>
      <c r="M120" s="824">
        <v>0</v>
      </c>
      <c r="N120" s="823">
        <v>0</v>
      </c>
      <c r="O120" s="824">
        <v>0</v>
      </c>
      <c r="P120" s="823">
        <v>0</v>
      </c>
      <c r="Q120" s="824">
        <v>0</v>
      </c>
      <c r="R120" s="823">
        <v>0</v>
      </c>
      <c r="S120" s="824">
        <v>0</v>
      </c>
      <c r="T120" s="836"/>
      <c r="U120" s="649"/>
      <c r="V120" s="836"/>
      <c r="W120" s="649"/>
      <c r="X120" s="836"/>
      <c r="Y120" s="649"/>
      <c r="Z120" s="836"/>
      <c r="AA120" s="649"/>
    </row>
    <row r="121" spans="1:27" ht="15">
      <c r="A121" s="6" t="s">
        <v>2988</v>
      </c>
      <c r="B121" s="823" t="s">
        <v>119</v>
      </c>
      <c r="C121" s="824" t="s">
        <v>468</v>
      </c>
      <c r="D121" s="823">
        <v>0</v>
      </c>
      <c r="E121" s="824">
        <v>0</v>
      </c>
      <c r="F121" s="823">
        <v>0</v>
      </c>
      <c r="G121" s="824">
        <v>0</v>
      </c>
      <c r="H121" s="823">
        <v>0</v>
      </c>
      <c r="I121" s="824"/>
      <c r="J121" s="823"/>
      <c r="K121" s="824"/>
      <c r="L121" s="823">
        <v>0</v>
      </c>
      <c r="M121" s="824">
        <v>0</v>
      </c>
      <c r="N121" s="823">
        <v>0</v>
      </c>
      <c r="O121" s="824">
        <v>0</v>
      </c>
      <c r="P121" s="823">
        <v>0</v>
      </c>
      <c r="Q121" s="824">
        <v>0</v>
      </c>
      <c r="R121" s="823">
        <v>0</v>
      </c>
      <c r="S121" s="824">
        <v>0</v>
      </c>
      <c r="T121" s="836"/>
      <c r="U121" s="649"/>
      <c r="V121" s="836"/>
      <c r="W121" s="649"/>
      <c r="X121" s="836"/>
      <c r="Y121" s="649"/>
      <c r="Z121" s="836"/>
      <c r="AA121" s="649"/>
    </row>
    <row r="122" spans="1:27" ht="15">
      <c r="A122" s="6" t="s">
        <v>2989</v>
      </c>
      <c r="B122" s="823" t="s">
        <v>120</v>
      </c>
      <c r="C122" s="824" t="s">
        <v>468</v>
      </c>
      <c r="D122" s="823">
        <v>0</v>
      </c>
      <c r="E122" s="824">
        <v>0</v>
      </c>
      <c r="F122" s="823">
        <v>0</v>
      </c>
      <c r="G122" s="824">
        <v>0</v>
      </c>
      <c r="H122" s="823">
        <v>0</v>
      </c>
      <c r="I122" s="824">
        <v>0</v>
      </c>
      <c r="J122" s="823">
        <v>0</v>
      </c>
      <c r="K122" s="824">
        <v>0</v>
      </c>
      <c r="L122" s="823">
        <v>0</v>
      </c>
      <c r="M122" s="824">
        <v>0</v>
      </c>
      <c r="N122" s="823">
        <v>0</v>
      </c>
      <c r="O122" s="824">
        <v>0</v>
      </c>
      <c r="P122" s="823">
        <v>0</v>
      </c>
      <c r="Q122" s="824">
        <v>0</v>
      </c>
      <c r="R122" s="823">
        <v>0</v>
      </c>
      <c r="S122" s="824">
        <v>0</v>
      </c>
      <c r="T122" s="836"/>
      <c r="U122" s="649"/>
      <c r="V122" s="836"/>
      <c r="W122" s="649"/>
      <c r="X122" s="836"/>
      <c r="Y122" s="649"/>
      <c r="Z122" s="836"/>
      <c r="AA122" s="649"/>
    </row>
  </sheetData>
  <mergeCells count="39">
    <mergeCell ref="B60:C60"/>
    <mergeCell ref="D60:E60"/>
    <mergeCell ref="F60:G60"/>
    <mergeCell ref="H60:I60"/>
    <mergeCell ref="J60:K60"/>
    <mergeCell ref="L60:M60"/>
    <mergeCell ref="N60:O60"/>
    <mergeCell ref="P60:Q60"/>
    <mergeCell ref="R60:S60"/>
    <mergeCell ref="T60:U60"/>
    <mergeCell ref="B83:C83"/>
    <mergeCell ref="D83:E83"/>
    <mergeCell ref="F83:G83"/>
    <mergeCell ref="H83:I83"/>
    <mergeCell ref="J83:K83"/>
    <mergeCell ref="B107:C107"/>
    <mergeCell ref="D107:E107"/>
    <mergeCell ref="F107:G107"/>
    <mergeCell ref="H107:I107"/>
    <mergeCell ref="J107:K107"/>
    <mergeCell ref="L107:M107"/>
    <mergeCell ref="N107:O107"/>
    <mergeCell ref="P107:Q107"/>
    <mergeCell ref="R107:S107"/>
    <mergeCell ref="L83:M83"/>
    <mergeCell ref="N83:O83"/>
    <mergeCell ref="P83:Q83"/>
    <mergeCell ref="R83:S83"/>
    <mergeCell ref="V60:W60"/>
    <mergeCell ref="V83:W83"/>
    <mergeCell ref="V107:W107"/>
    <mergeCell ref="T107:U107"/>
    <mergeCell ref="T83:U83"/>
    <mergeCell ref="Z60:AA60"/>
    <mergeCell ref="Z83:AA83"/>
    <mergeCell ref="Z107:AA107"/>
    <mergeCell ref="X60:Y60"/>
    <mergeCell ref="X83:Y83"/>
    <mergeCell ref="X107:Y107"/>
  </mergeCells>
  <conditionalFormatting sqref="A8">
    <cfRule type="cellIs" dxfId="5" priority="1" stopIfTrue="1" operator="equal">
      <formula>0</formula>
    </cfRule>
    <cfRule type="cellIs" dxfId="4" priority="2" stopIfTrue="1" operator="equal">
      <formula>"na"</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zoomScale="80" zoomScaleNormal="80" workbookViewId="0">
      <pane xSplit="1" ySplit="10" topLeftCell="B11" activePane="bottomRight" state="frozen"/>
      <selection pane="topRight" activeCell="B1" sqref="B1"/>
      <selection pane="bottomLeft" activeCell="A11" sqref="A11"/>
      <selection pane="bottomRight" activeCell="D4" sqref="D4"/>
    </sheetView>
  </sheetViews>
  <sheetFormatPr defaultRowHeight="12.75"/>
  <cols>
    <col min="1" max="1" width="42.140625" style="419" customWidth="1"/>
    <col min="2" max="2" width="19" style="419" customWidth="1"/>
    <col min="3" max="3" width="19.85546875" style="419" customWidth="1"/>
    <col min="4" max="4" width="21.140625" style="419" customWidth="1"/>
    <col min="5" max="5" width="21.7109375" style="419" customWidth="1"/>
    <col min="6" max="7" width="17.28515625" style="419" bestFit="1" customWidth="1"/>
    <col min="8" max="8" width="17.42578125" style="419" customWidth="1"/>
    <col min="9" max="9" width="17.42578125" style="417" customWidth="1"/>
    <col min="10" max="10" width="18.85546875" style="417" bestFit="1" customWidth="1"/>
    <col min="11" max="16" width="17.42578125" style="419" customWidth="1"/>
    <col min="17" max="16384" width="9.140625" style="419"/>
  </cols>
  <sheetData>
    <row r="1" spans="1:11">
      <c r="A1" s="417"/>
      <c r="B1" s="1432" t="s">
        <v>112</v>
      </c>
      <c r="C1" s="1432"/>
      <c r="D1" s="418"/>
      <c r="E1" s="1423" t="s">
        <v>112</v>
      </c>
      <c r="F1" s="1423"/>
      <c r="G1" s="417"/>
      <c r="H1" s="417"/>
    </row>
    <row r="2" spans="1:11">
      <c r="A2" s="417"/>
      <c r="B2" s="1432"/>
      <c r="C2" s="1432"/>
      <c r="D2" s="418"/>
      <c r="E2" s="1423"/>
      <c r="F2" s="1423"/>
      <c r="G2" s="417"/>
      <c r="H2" s="417"/>
    </row>
    <row r="3" spans="1:11">
      <c r="A3" s="417"/>
      <c r="B3" s="418"/>
      <c r="C3" s="418"/>
      <c r="D3" s="418"/>
      <c r="F3" s="417"/>
      <c r="G3" s="417"/>
      <c r="H3" s="417"/>
    </row>
    <row r="4" spans="1:11">
      <c r="A4" s="417"/>
      <c r="B4" s="418"/>
      <c r="C4" s="418"/>
      <c r="D4" s="418"/>
      <c r="F4" s="417"/>
      <c r="G4" s="417"/>
      <c r="H4" s="417"/>
    </row>
    <row r="5" spans="1:11">
      <c r="A5" s="417"/>
      <c r="B5" s="418"/>
      <c r="C5" s="418"/>
      <c r="D5" s="418"/>
      <c r="F5" s="417"/>
      <c r="G5" s="417"/>
      <c r="H5" s="417"/>
    </row>
    <row r="6" spans="1:11">
      <c r="A6" s="417"/>
      <c r="B6" s="418"/>
      <c r="C6" s="418"/>
      <c r="D6" s="418"/>
      <c r="F6" s="417"/>
      <c r="G6" s="417"/>
      <c r="H6" s="417"/>
    </row>
    <row r="7" spans="1:11">
      <c r="A7" s="417"/>
      <c r="B7" s="418"/>
      <c r="C7" s="418"/>
      <c r="D7" s="418"/>
      <c r="F7" s="417"/>
      <c r="G7" s="417"/>
      <c r="H7" s="417"/>
    </row>
    <row r="8" spans="1:11">
      <c r="A8" s="417"/>
      <c r="B8" s="418"/>
      <c r="C8" s="418"/>
      <c r="D8" s="418"/>
      <c r="F8" s="417"/>
      <c r="G8" s="417"/>
      <c r="H8" s="417"/>
    </row>
    <row r="9" spans="1:11" ht="13.5" thickBot="1">
      <c r="B9" s="418"/>
      <c r="C9" s="418"/>
      <c r="D9" s="418"/>
      <c r="F9" s="417"/>
      <c r="G9" s="417"/>
      <c r="H9" s="417"/>
    </row>
    <row r="10" spans="1:11" ht="13.5" thickBot="1">
      <c r="A10" s="420" t="s">
        <v>58</v>
      </c>
      <c r="B10" s="421">
        <v>2009</v>
      </c>
      <c r="C10" s="421">
        <v>2010</v>
      </c>
      <c r="D10" s="421">
        <v>2011</v>
      </c>
      <c r="E10" s="421" t="s">
        <v>1185</v>
      </c>
      <c r="F10" s="421">
        <v>2012</v>
      </c>
      <c r="G10" s="421">
        <v>2013</v>
      </c>
      <c r="H10" s="421">
        <v>2014</v>
      </c>
      <c r="I10" s="421">
        <v>2015</v>
      </c>
      <c r="J10" s="422">
        <v>2016</v>
      </c>
    </row>
    <row r="11" spans="1:11">
      <c r="A11" s="423" t="s">
        <v>17</v>
      </c>
      <c r="B11" s="424">
        <v>126902529.71589425</v>
      </c>
      <c r="C11" s="424">
        <v>174061949.64764631</v>
      </c>
      <c r="D11" s="424">
        <v>235761326.33218199</v>
      </c>
      <c r="E11" s="424">
        <v>128540284.62771071</v>
      </c>
      <c r="F11" s="424">
        <v>255307204.97926936</v>
      </c>
      <c r="G11" s="425">
        <v>214813639.85510945</v>
      </c>
      <c r="H11" s="426">
        <v>235283574.30423892</v>
      </c>
      <c r="I11" s="426">
        <v>217648195.54267576</v>
      </c>
      <c r="J11" s="450">
        <v>248974196.90880004</v>
      </c>
      <c r="K11" s="708"/>
    </row>
    <row r="12" spans="1:11">
      <c r="A12" s="427" t="s">
        <v>18</v>
      </c>
      <c r="B12" s="428">
        <v>807726937.50000012</v>
      </c>
      <c r="C12" s="428">
        <v>1132800000.3333299</v>
      </c>
      <c r="D12" s="424">
        <v>1093800000</v>
      </c>
      <c r="E12" s="424">
        <v>577884214.91045392</v>
      </c>
      <c r="F12" s="424">
        <v>1178695151.3247461</v>
      </c>
      <c r="G12" s="425">
        <v>986822041.64049172</v>
      </c>
      <c r="H12" s="426">
        <v>846113763.77952754</v>
      </c>
      <c r="I12" s="429">
        <v>919736574.75</v>
      </c>
      <c r="J12" s="450">
        <v>957096120</v>
      </c>
      <c r="K12" s="708"/>
    </row>
    <row r="13" spans="1:11">
      <c r="A13" s="423" t="s">
        <v>19</v>
      </c>
      <c r="B13" s="428">
        <v>165752720</v>
      </c>
      <c r="C13" s="428">
        <v>157601163.752215</v>
      </c>
      <c r="D13" s="428">
        <v>161146271.548136</v>
      </c>
      <c r="E13" s="428">
        <v>73368190.033565715</v>
      </c>
      <c r="F13" s="424">
        <v>152420510.67661437</v>
      </c>
      <c r="G13" s="425">
        <v>158082776.37762815</v>
      </c>
      <c r="H13" s="426">
        <v>125560852.80898876</v>
      </c>
      <c r="I13" s="429">
        <v>142924823.59550563</v>
      </c>
      <c r="J13" s="450">
        <v>125733564.2</v>
      </c>
      <c r="K13" s="708"/>
    </row>
    <row r="14" spans="1:11">
      <c r="A14" s="427" t="s">
        <v>20</v>
      </c>
      <c r="B14" s="424">
        <v>204179748</v>
      </c>
      <c r="C14" s="424">
        <v>198537879</v>
      </c>
      <c r="D14" s="424">
        <v>226754170.03132004</v>
      </c>
      <c r="E14" s="424">
        <v>75761683.449522331</v>
      </c>
      <c r="F14" s="424">
        <v>206869050.68175972</v>
      </c>
      <c r="G14" s="425">
        <v>236086000.299299</v>
      </c>
      <c r="H14" s="426">
        <v>166067415.73033708</v>
      </c>
      <c r="I14" s="429">
        <v>177030569</v>
      </c>
      <c r="J14" s="450">
        <v>157092000</v>
      </c>
      <c r="K14" s="708"/>
    </row>
    <row r="15" spans="1:11">
      <c r="A15" s="423" t="s">
        <v>2283</v>
      </c>
      <c r="B15" s="428">
        <v>486847586.59111327</v>
      </c>
      <c r="C15" s="428">
        <v>752000000</v>
      </c>
      <c r="D15" s="428">
        <v>839479188.57920003</v>
      </c>
      <c r="E15" s="428">
        <v>384645204.24796242</v>
      </c>
      <c r="F15" s="424">
        <v>816991612.85500741</v>
      </c>
      <c r="G15" s="425">
        <v>757492233.44604719</v>
      </c>
      <c r="H15" s="426">
        <v>681776470.58823526</v>
      </c>
      <c r="I15" s="429">
        <v>625026618.75</v>
      </c>
      <c r="J15" s="450">
        <v>833885264.32000005</v>
      </c>
      <c r="K15" s="708"/>
    </row>
    <row r="16" spans="1:11">
      <c r="A16" s="427" t="s">
        <v>21</v>
      </c>
      <c r="B16" s="424">
        <v>881869612.25</v>
      </c>
      <c r="C16" s="424">
        <v>991596450</v>
      </c>
      <c r="D16" s="424">
        <v>956883450.60000002</v>
      </c>
      <c r="E16" s="424">
        <v>542509501</v>
      </c>
      <c r="F16" s="424">
        <v>980903769.86462617</v>
      </c>
      <c r="G16" s="425">
        <v>862469970.25955307</v>
      </c>
      <c r="H16" s="426">
        <v>738435893.60000002</v>
      </c>
      <c r="I16" s="429">
        <v>730287744.69696963</v>
      </c>
      <c r="J16" s="450">
        <v>741658628.25</v>
      </c>
      <c r="K16" s="708"/>
    </row>
    <row r="17" spans="1:11">
      <c r="A17" s="430" t="s">
        <v>717</v>
      </c>
      <c r="B17" s="431" t="s">
        <v>1453</v>
      </c>
      <c r="C17" s="431" t="s">
        <v>1453</v>
      </c>
      <c r="D17" s="428">
        <v>49762010</v>
      </c>
      <c r="E17" s="428" t="s">
        <v>1452</v>
      </c>
      <c r="F17" s="432">
        <v>125457408.02941805</v>
      </c>
      <c r="G17" s="433">
        <v>110367757.01648523</v>
      </c>
      <c r="H17" s="434">
        <v>115966931.00161551</v>
      </c>
      <c r="I17" s="429" t="s">
        <v>1530</v>
      </c>
      <c r="J17" s="450">
        <v>201095031</v>
      </c>
      <c r="K17" s="708"/>
    </row>
    <row r="18" spans="1:11">
      <c r="A18" s="430" t="s">
        <v>2932</v>
      </c>
      <c r="B18" s="431" t="s">
        <v>1453</v>
      </c>
      <c r="C18" s="431" t="s">
        <v>1453</v>
      </c>
      <c r="D18" s="431" t="s">
        <v>1453</v>
      </c>
      <c r="E18" s="431" t="s">
        <v>1453</v>
      </c>
      <c r="F18" s="431" t="s">
        <v>1453</v>
      </c>
      <c r="G18" s="435">
        <v>3554354570.0943737</v>
      </c>
      <c r="H18" s="434">
        <v>4734664536.7412138</v>
      </c>
      <c r="I18" s="436">
        <v>6800000000</v>
      </c>
      <c r="J18" s="450">
        <v>6828150000</v>
      </c>
      <c r="K18" s="708"/>
    </row>
    <row r="19" spans="1:11">
      <c r="A19" s="423" t="s">
        <v>22</v>
      </c>
      <c r="B19" s="428">
        <v>97058512.756390661</v>
      </c>
      <c r="C19" s="428">
        <v>134463509.67916453</v>
      </c>
      <c r="D19" s="428">
        <v>134463509.67916453</v>
      </c>
      <c r="E19" s="428">
        <v>89363460.580670297</v>
      </c>
      <c r="F19" s="424">
        <v>176050717.95810485</v>
      </c>
      <c r="G19" s="425">
        <v>170005984.07565162</v>
      </c>
      <c r="H19" s="426">
        <v>194135345.17421898</v>
      </c>
      <c r="I19" s="429">
        <v>162088806.70056155</v>
      </c>
      <c r="J19" s="450">
        <v>187790328.44246739</v>
      </c>
      <c r="K19" s="708"/>
    </row>
    <row r="20" spans="1:11">
      <c r="A20" s="427" t="s">
        <v>23</v>
      </c>
      <c r="B20" s="424">
        <v>20525299.143145163</v>
      </c>
      <c r="C20" s="424">
        <v>24289850.004032258</v>
      </c>
      <c r="D20" s="424">
        <v>24289850</v>
      </c>
      <c r="E20" s="424">
        <v>13906044.221220624</v>
      </c>
      <c r="F20" s="424">
        <v>30258031.758967582</v>
      </c>
      <c r="G20" s="425">
        <v>33256769.443667825</v>
      </c>
      <c r="H20" s="426">
        <v>31563714.877059221</v>
      </c>
      <c r="I20" s="429">
        <v>38662378.272437699</v>
      </c>
      <c r="J20" s="450">
        <v>40272419.842199996</v>
      </c>
      <c r="K20" s="708"/>
    </row>
    <row r="21" spans="1:11">
      <c r="A21" s="423" t="s">
        <v>24</v>
      </c>
      <c r="B21" s="424">
        <v>192308816.66666666</v>
      </c>
      <c r="C21" s="424">
        <v>174876100</v>
      </c>
      <c r="D21" s="424">
        <v>177040262.0742</v>
      </c>
      <c r="E21" s="424">
        <v>81957528.87595892</v>
      </c>
      <c r="F21" s="424">
        <v>188450999.53389612</v>
      </c>
      <c r="G21" s="425">
        <v>192997621.9938865</v>
      </c>
      <c r="H21" s="426">
        <v>148112192.94294295</v>
      </c>
      <c r="I21" s="429">
        <v>175883298.64864865</v>
      </c>
      <c r="J21" s="450">
        <v>154904125.18000001</v>
      </c>
      <c r="K21" s="708"/>
    </row>
    <row r="22" spans="1:11">
      <c r="A22" s="427" t="s">
        <v>25</v>
      </c>
      <c r="B22" s="428">
        <v>7859415</v>
      </c>
      <c r="C22" s="428">
        <v>7510092</v>
      </c>
      <c r="D22" s="428">
        <v>9598952.744599998</v>
      </c>
      <c r="E22" s="428">
        <v>5090286</v>
      </c>
      <c r="F22" s="428">
        <v>10550219</v>
      </c>
      <c r="G22" s="437">
        <v>11785367.460000001</v>
      </c>
      <c r="H22" s="438">
        <v>11246172.73</v>
      </c>
      <c r="I22" s="429">
        <v>14129098</v>
      </c>
      <c r="J22" s="450">
        <v>14771754</v>
      </c>
      <c r="K22" s="708"/>
    </row>
    <row r="23" spans="1:11">
      <c r="A23" s="423" t="s">
        <v>26</v>
      </c>
      <c r="B23" s="424">
        <v>79533448</v>
      </c>
      <c r="C23" s="424">
        <v>87744855</v>
      </c>
      <c r="D23" s="424">
        <v>89113600</v>
      </c>
      <c r="E23" s="424">
        <v>47233816.163180999</v>
      </c>
      <c r="F23" s="424">
        <v>98662207.357859537</v>
      </c>
      <c r="G23" s="425">
        <v>101690256.97402775</v>
      </c>
      <c r="H23" s="426">
        <v>75280898.876404494</v>
      </c>
      <c r="I23" s="429">
        <v>96596979.775280893</v>
      </c>
      <c r="J23" s="450">
        <v>110664000</v>
      </c>
      <c r="K23" s="708"/>
    </row>
    <row r="24" spans="1:11">
      <c r="A24" s="427" t="s">
        <v>98</v>
      </c>
      <c r="B24" s="428">
        <v>1716028160</v>
      </c>
      <c r="C24" s="428">
        <v>1728307750</v>
      </c>
      <c r="D24" s="424">
        <v>1949360000</v>
      </c>
      <c r="E24" s="439" t="s">
        <v>1452</v>
      </c>
      <c r="F24" s="439">
        <v>1832398400</v>
      </c>
      <c r="G24" s="440">
        <v>1600000000</v>
      </c>
      <c r="H24" s="441">
        <v>1600000000</v>
      </c>
      <c r="I24" s="429">
        <v>1400000000</v>
      </c>
      <c r="J24" s="450" t="s">
        <v>1453</v>
      </c>
      <c r="K24" s="708"/>
    </row>
    <row r="25" spans="1:11">
      <c r="A25" s="423" t="s">
        <v>27</v>
      </c>
      <c r="B25" s="424">
        <v>1359450880</v>
      </c>
      <c r="C25" s="424">
        <v>1223641887</v>
      </c>
      <c r="D25" s="424">
        <v>1334053565.2076001</v>
      </c>
      <c r="E25" s="424">
        <v>596075761.68344951</v>
      </c>
      <c r="F25" s="424">
        <v>1328825016.7224081</v>
      </c>
      <c r="G25" s="425">
        <v>1405792968.2561495</v>
      </c>
      <c r="H25" s="426">
        <v>1196019870.5896716</v>
      </c>
      <c r="I25" s="429">
        <v>1311389832.5842698</v>
      </c>
      <c r="J25" s="450">
        <v>1084342524.76</v>
      </c>
      <c r="K25" s="708"/>
    </row>
    <row r="26" spans="1:11">
      <c r="A26" s="427" t="s">
        <v>28</v>
      </c>
      <c r="B26" s="428">
        <v>134440777.59999999</v>
      </c>
      <c r="C26" s="428">
        <v>123401173.35000001</v>
      </c>
      <c r="D26" s="424">
        <v>119899564</v>
      </c>
      <c r="E26" s="424">
        <v>38600568.035114899</v>
      </c>
      <c r="F26" s="424">
        <v>76794443.0151788</v>
      </c>
      <c r="G26" s="425">
        <v>74206403.73780404</v>
      </c>
      <c r="H26" s="426">
        <v>60674157.303370789</v>
      </c>
      <c r="I26" s="429">
        <v>66067415.730337076</v>
      </c>
      <c r="J26" s="450">
        <v>63918000</v>
      </c>
      <c r="K26" s="708"/>
    </row>
    <row r="27" spans="1:11">
      <c r="A27" s="423" t="s">
        <v>29</v>
      </c>
      <c r="B27" s="424">
        <v>7641604</v>
      </c>
      <c r="C27" s="424">
        <v>13937813.982521849</v>
      </c>
      <c r="D27" s="424">
        <v>13937813.982521849</v>
      </c>
      <c r="E27" s="424">
        <v>9466900.6651686542</v>
      </c>
      <c r="F27" s="424">
        <v>19593796.215731855</v>
      </c>
      <c r="G27" s="425">
        <v>21163684.134337001</v>
      </c>
      <c r="H27" s="426">
        <v>22470805.309298005</v>
      </c>
      <c r="I27" s="429">
        <v>26526426.602067184</v>
      </c>
      <c r="J27" s="450">
        <v>30608468.660000004</v>
      </c>
      <c r="K27" s="708"/>
    </row>
    <row r="28" spans="1:11">
      <c r="A28" s="427" t="s">
        <v>30</v>
      </c>
      <c r="B28" s="428">
        <v>5878618.9167767502</v>
      </c>
      <c r="C28" s="428">
        <v>7009029.7568710353</v>
      </c>
      <c r="D28" s="428">
        <v>7009029.7568710353</v>
      </c>
      <c r="E28" s="428">
        <v>4798987.2839807216</v>
      </c>
      <c r="F28" s="428">
        <v>9664138.1051243339</v>
      </c>
      <c r="G28" s="437">
        <v>11529246.012943938</v>
      </c>
      <c r="H28" s="438">
        <v>11033688.2431935</v>
      </c>
      <c r="I28" s="429">
        <v>12195261.669611307</v>
      </c>
      <c r="J28" s="450">
        <v>13190517.804</v>
      </c>
      <c r="K28" s="708"/>
    </row>
    <row r="29" spans="1:11">
      <c r="A29" s="430" t="s">
        <v>3995</v>
      </c>
      <c r="B29" s="428" t="s">
        <v>1453</v>
      </c>
      <c r="C29" s="428" t="s">
        <v>1453</v>
      </c>
      <c r="D29" s="428" t="s">
        <v>1453</v>
      </c>
      <c r="E29" s="431" t="s">
        <v>1453</v>
      </c>
      <c r="F29" s="431" t="s">
        <v>1453</v>
      </c>
      <c r="G29" s="435" t="s">
        <v>1453</v>
      </c>
      <c r="H29" s="434">
        <v>1784555483.4523036</v>
      </c>
      <c r="I29" s="436">
        <v>1600000000</v>
      </c>
      <c r="J29" s="450">
        <v>2400000000</v>
      </c>
      <c r="K29" s="708"/>
    </row>
    <row r="30" spans="1:11">
      <c r="A30" s="430" t="s">
        <v>3713</v>
      </c>
      <c r="B30" s="428" t="s">
        <v>1453</v>
      </c>
      <c r="C30" s="428" t="s">
        <v>1453</v>
      </c>
      <c r="D30" s="428" t="s">
        <v>1453</v>
      </c>
      <c r="E30" s="431" t="s">
        <v>1453</v>
      </c>
      <c r="F30" s="431" t="s">
        <v>1453</v>
      </c>
      <c r="G30" s="435" t="s">
        <v>1453</v>
      </c>
      <c r="H30" s="434">
        <v>112284656.17977528</v>
      </c>
      <c r="I30" s="429">
        <v>116592000.00000001</v>
      </c>
      <c r="J30" s="450">
        <v>114480000</v>
      </c>
      <c r="K30" s="708"/>
    </row>
    <row r="31" spans="1:11">
      <c r="A31" s="423" t="s">
        <v>31</v>
      </c>
      <c r="B31" s="424">
        <v>447274711.38935161</v>
      </c>
      <c r="C31" s="424">
        <v>734000000</v>
      </c>
      <c r="D31" s="424">
        <v>921072600</v>
      </c>
      <c r="E31" s="424" t="s">
        <v>1452</v>
      </c>
      <c r="F31" s="439">
        <v>783321647.8003602</v>
      </c>
      <c r="G31" s="440">
        <v>849736196</v>
      </c>
      <c r="H31" s="441">
        <v>701793914.05200827</v>
      </c>
      <c r="I31" s="429">
        <v>713737588.48000002</v>
      </c>
      <c r="J31" s="450">
        <v>701554666.5</v>
      </c>
      <c r="K31" s="708"/>
    </row>
    <row r="32" spans="1:11">
      <c r="A32" s="427" t="s">
        <v>2282</v>
      </c>
      <c r="B32" s="428">
        <v>2208663333.333333</v>
      </c>
      <c r="C32" s="428">
        <v>2208663333.333333</v>
      </c>
      <c r="D32" s="428">
        <v>2283082200</v>
      </c>
      <c r="E32" s="428">
        <v>1156069364.1618497</v>
      </c>
      <c r="F32" s="424">
        <v>2070542060.0403099</v>
      </c>
      <c r="G32" s="425">
        <v>1900557729.9412916</v>
      </c>
      <c r="H32" s="426">
        <v>1723272848.3435991</v>
      </c>
      <c r="I32" s="429">
        <v>1910647200</v>
      </c>
      <c r="J32" s="450">
        <v>2166673600</v>
      </c>
      <c r="K32" s="708"/>
    </row>
    <row r="33" spans="1:11">
      <c r="A33" s="423" t="s">
        <v>32</v>
      </c>
      <c r="B33" s="424">
        <v>106425100</v>
      </c>
      <c r="C33" s="424">
        <v>112545973.33333333</v>
      </c>
      <c r="D33" s="424">
        <v>128113239.99999999</v>
      </c>
      <c r="E33" s="424">
        <v>71449136.619252399</v>
      </c>
      <c r="F33" s="424">
        <v>144744543.85818213</v>
      </c>
      <c r="G33" s="425">
        <v>145859394.54590943</v>
      </c>
      <c r="H33" s="426">
        <v>141817055.2242274</v>
      </c>
      <c r="I33" s="429">
        <v>123280000</v>
      </c>
      <c r="J33" s="450">
        <v>144623500</v>
      </c>
      <c r="K33" s="708"/>
    </row>
    <row r="34" spans="1:11">
      <c r="A34" s="427" t="s">
        <v>33</v>
      </c>
      <c r="B34" s="428">
        <v>3580069.2945128782</v>
      </c>
      <c r="C34" s="428">
        <v>4059366.5397536396</v>
      </c>
      <c r="D34" s="428">
        <v>4059366.5397536396</v>
      </c>
      <c r="E34" s="428">
        <v>3087655.3410049146</v>
      </c>
      <c r="F34" s="428">
        <v>6181859.7776116841</v>
      </c>
      <c r="G34" s="437">
        <v>6264715.1713931439</v>
      </c>
      <c r="H34" s="438">
        <v>6969600.5814102991</v>
      </c>
      <c r="I34" s="429">
        <v>7951784.3241330497</v>
      </c>
      <c r="J34" s="450">
        <v>8475945.5779999997</v>
      </c>
      <c r="K34" s="708"/>
    </row>
    <row r="35" spans="1:11">
      <c r="A35" s="423" t="s">
        <v>34</v>
      </c>
      <c r="B35" s="424">
        <v>164432666.66666669</v>
      </c>
      <c r="C35" s="424">
        <v>157498746.51203334</v>
      </c>
      <c r="D35" s="424">
        <v>185476279.708</v>
      </c>
      <c r="E35" s="424">
        <v>76869888.877259091</v>
      </c>
      <c r="F35" s="424">
        <v>190044657.40572739</v>
      </c>
      <c r="G35" s="425">
        <v>181375731.14173099</v>
      </c>
      <c r="H35" s="426">
        <v>145884272.75300971</v>
      </c>
      <c r="I35" s="429">
        <v>147780045.59999999</v>
      </c>
      <c r="J35" s="450">
        <v>165044289.72</v>
      </c>
      <c r="K35" s="708"/>
    </row>
    <row r="36" spans="1:11">
      <c r="A36" s="427" t="s">
        <v>35</v>
      </c>
      <c r="B36" s="428">
        <v>13235345</v>
      </c>
      <c r="C36" s="428">
        <v>14861353</v>
      </c>
      <c r="D36" s="424">
        <v>14861352.483000001</v>
      </c>
      <c r="E36" s="428">
        <v>9546459</v>
      </c>
      <c r="F36" s="428">
        <v>20026136.806481387</v>
      </c>
      <c r="G36" s="437">
        <v>21893255.520504732</v>
      </c>
      <c r="H36" s="438">
        <v>23900624.310000002</v>
      </c>
      <c r="I36" s="429">
        <v>28730393.149999999</v>
      </c>
      <c r="J36" s="450">
        <v>33403191</v>
      </c>
      <c r="K36" s="708"/>
    </row>
    <row r="37" spans="1:11">
      <c r="A37" s="423" t="s">
        <v>36</v>
      </c>
      <c r="B37" s="424">
        <v>219111300.00000003</v>
      </c>
      <c r="C37" s="424">
        <v>225813283</v>
      </c>
      <c r="D37" s="424">
        <v>243099440.61769998</v>
      </c>
      <c r="E37" s="424">
        <v>99880003.130870387</v>
      </c>
      <c r="F37" s="424">
        <v>219508999.38271603</v>
      </c>
      <c r="G37" s="425">
        <v>220142148.34182829</v>
      </c>
      <c r="H37" s="426">
        <v>206336300.92710727</v>
      </c>
      <c r="I37" s="429">
        <v>213954934.44</v>
      </c>
      <c r="J37" s="450">
        <v>482730203.25</v>
      </c>
      <c r="K37" s="708"/>
    </row>
    <row r="38" spans="1:11">
      <c r="A38" s="423" t="s">
        <v>1152</v>
      </c>
      <c r="B38" s="439" t="s">
        <v>1453</v>
      </c>
      <c r="C38" s="439" t="s">
        <v>1453</v>
      </c>
      <c r="D38" s="424">
        <v>1043800000</v>
      </c>
      <c r="E38" s="424">
        <v>638299930.04490662</v>
      </c>
      <c r="F38" s="424">
        <v>1274396000.5232401</v>
      </c>
      <c r="G38" s="425">
        <v>1400000000</v>
      </c>
      <c r="H38" s="426">
        <v>4346110000</v>
      </c>
      <c r="I38" s="429">
        <v>800000000</v>
      </c>
      <c r="J38" s="450">
        <v>858916799.99999988</v>
      </c>
      <c r="K38" s="708"/>
    </row>
    <row r="39" spans="1:11">
      <c r="A39" s="423" t="s">
        <v>6203</v>
      </c>
      <c r="B39" s="439"/>
      <c r="C39" s="439"/>
      <c r="D39" s="424"/>
      <c r="E39" s="424"/>
      <c r="F39" s="424"/>
      <c r="G39" s="425"/>
      <c r="H39" s="426"/>
      <c r="I39" s="429"/>
      <c r="J39" s="450">
        <v>638848911.12</v>
      </c>
      <c r="K39" s="708"/>
    </row>
    <row r="40" spans="1:11">
      <c r="A40" s="423" t="s">
        <v>37</v>
      </c>
      <c r="B40" s="442" t="s">
        <v>1150</v>
      </c>
      <c r="C40" s="442" t="s">
        <v>1150</v>
      </c>
      <c r="D40" s="442" t="s">
        <v>1150</v>
      </c>
      <c r="E40" s="442" t="s">
        <v>1150</v>
      </c>
      <c r="F40" s="442" t="s">
        <v>1150</v>
      </c>
      <c r="G40" s="443">
        <v>87540528.022232518</v>
      </c>
      <c r="H40" s="444">
        <v>77047752.438277736</v>
      </c>
      <c r="I40" s="429">
        <v>79360000</v>
      </c>
      <c r="J40" s="450">
        <v>80660000</v>
      </c>
      <c r="K40" s="708"/>
    </row>
    <row r="41" spans="1:11">
      <c r="A41" s="427" t="s">
        <v>38</v>
      </c>
      <c r="B41" s="428">
        <v>203300583.33333331</v>
      </c>
      <c r="C41" s="428">
        <v>204025333.33333334</v>
      </c>
      <c r="D41" s="424">
        <v>241884150.60780001</v>
      </c>
      <c r="E41" s="424">
        <v>117386808.12482858</v>
      </c>
      <c r="F41" s="424">
        <v>279143132.77274758</v>
      </c>
      <c r="G41" s="425">
        <v>253280884.74576271</v>
      </c>
      <c r="H41" s="426">
        <v>212380686.71183044</v>
      </c>
      <c r="I41" s="429">
        <v>216859574.88</v>
      </c>
      <c r="J41" s="450">
        <v>179111849.84</v>
      </c>
      <c r="K41" s="708"/>
    </row>
    <row r="42" spans="1:11">
      <c r="A42" s="423" t="s">
        <v>39</v>
      </c>
      <c r="B42" s="424">
        <v>217980023.33333334</v>
      </c>
      <c r="C42" s="424">
        <v>224139279.3990458</v>
      </c>
      <c r="D42" s="424">
        <v>267229525.1196</v>
      </c>
      <c r="E42" s="424">
        <v>125329994.66325115</v>
      </c>
      <c r="F42" s="424">
        <v>261586354.24354243</v>
      </c>
      <c r="G42" s="425">
        <v>246434054.1455161</v>
      </c>
      <c r="H42" s="426">
        <v>208391749.89849776</v>
      </c>
      <c r="I42" s="429">
        <v>229292191</v>
      </c>
      <c r="J42" s="450">
        <v>205830633.69</v>
      </c>
      <c r="K42" s="708"/>
    </row>
    <row r="43" spans="1:11">
      <c r="A43" s="427" t="s">
        <v>40</v>
      </c>
      <c r="B43" s="428">
        <v>278576000</v>
      </c>
      <c r="C43" s="428">
        <v>291563116.40669501</v>
      </c>
      <c r="D43" s="424">
        <v>334076359.85600001</v>
      </c>
      <c r="E43" s="424">
        <v>146670130.67389622</v>
      </c>
      <c r="F43" s="424">
        <v>316842793.41394389</v>
      </c>
      <c r="G43" s="425">
        <v>342688653.2911914</v>
      </c>
      <c r="H43" s="426">
        <v>305069455.49993896</v>
      </c>
      <c r="I43" s="429">
        <v>308738767.68000001</v>
      </c>
      <c r="J43" s="450">
        <v>304874115.40000004</v>
      </c>
      <c r="K43" s="708"/>
    </row>
    <row r="44" spans="1:11">
      <c r="A44" s="423" t="s">
        <v>41</v>
      </c>
      <c r="B44" s="424">
        <v>208360622</v>
      </c>
      <c r="C44" s="424">
        <v>252448966</v>
      </c>
      <c r="D44" s="424">
        <v>238258201.41959998</v>
      </c>
      <c r="E44" s="424">
        <v>123171862.4403242</v>
      </c>
      <c r="F44" s="424">
        <v>232046310.98399428</v>
      </c>
      <c r="G44" s="425">
        <v>228862307.13378111</v>
      </c>
      <c r="H44" s="426">
        <v>238258201</v>
      </c>
      <c r="I44" s="429">
        <v>228517353.04999998</v>
      </c>
      <c r="J44" s="450">
        <v>186758034.48000002</v>
      </c>
      <c r="K44" s="708"/>
    </row>
    <row r="45" spans="1:11">
      <c r="A45" s="427" t="s">
        <v>42</v>
      </c>
      <c r="B45" s="428">
        <v>1471346720</v>
      </c>
      <c r="C45" s="428">
        <v>1665590613.3333333</v>
      </c>
      <c r="D45" s="424">
        <v>1858912221.6432002</v>
      </c>
      <c r="E45" s="424">
        <v>889694098.20126402</v>
      </c>
      <c r="F45" s="424">
        <v>1778238883.3257473</v>
      </c>
      <c r="G45" s="425">
        <v>1946358408.9392929</v>
      </c>
      <c r="H45" s="426">
        <v>1853251134.7057869</v>
      </c>
      <c r="I45" s="429">
        <v>1870459034.24</v>
      </c>
      <c r="J45" s="450">
        <v>1662489675</v>
      </c>
      <c r="K45" s="708"/>
    </row>
    <row r="46" spans="1:11">
      <c r="A46" s="423" t="s">
        <v>43</v>
      </c>
      <c r="B46" s="424">
        <v>119831255.80432646</v>
      </c>
      <c r="C46" s="424">
        <v>129080748.99513087</v>
      </c>
      <c r="D46" s="424">
        <v>145284587.37099999</v>
      </c>
      <c r="E46" s="424">
        <v>62707803.719999999</v>
      </c>
      <c r="F46" s="424">
        <v>126158431.7784</v>
      </c>
      <c r="G46" s="425">
        <v>148705377.55629987</v>
      </c>
      <c r="H46" s="426">
        <v>161611193.70473233</v>
      </c>
      <c r="I46" s="429">
        <v>191509930.39500001</v>
      </c>
      <c r="J46" s="450">
        <v>202169659.86000001</v>
      </c>
      <c r="K46" s="708"/>
    </row>
    <row r="47" spans="1:11" ht="13.5" thickBot="1">
      <c r="A47" s="445" t="s">
        <v>44</v>
      </c>
      <c r="B47" s="446">
        <v>9019472459</v>
      </c>
      <c r="C47" s="446">
        <v>9003569125</v>
      </c>
      <c r="D47" s="447">
        <v>8689260151</v>
      </c>
      <c r="E47" s="447">
        <v>5372416782</v>
      </c>
      <c r="F47" s="447">
        <v>10835900000</v>
      </c>
      <c r="G47" s="447">
        <v>10922900000</v>
      </c>
      <c r="H47" s="447">
        <v>10359900000</v>
      </c>
      <c r="I47" s="451">
        <v>11127600000</v>
      </c>
      <c r="J47" s="452">
        <v>11365119460</v>
      </c>
      <c r="K47" s="708"/>
    </row>
    <row r="48" spans="1:11">
      <c r="B48" s="418"/>
      <c r="C48" s="418"/>
      <c r="D48" s="418"/>
      <c r="F48" s="417"/>
      <c r="G48" s="417"/>
      <c r="H48" s="417"/>
    </row>
    <row r="49" spans="1:8">
      <c r="A49" s="448" t="s">
        <v>1455</v>
      </c>
      <c r="B49" s="418"/>
      <c r="C49" s="418"/>
      <c r="D49" s="418"/>
      <c r="F49" s="417"/>
      <c r="G49" s="417"/>
      <c r="H49" s="417"/>
    </row>
    <row r="50" spans="1:8">
      <c r="A50" s="448" t="s">
        <v>1454</v>
      </c>
      <c r="B50" s="418"/>
      <c r="C50" s="418"/>
      <c r="D50" s="418"/>
      <c r="F50" s="417"/>
      <c r="G50" s="417"/>
      <c r="H50" s="417"/>
    </row>
  </sheetData>
  <mergeCells count="2">
    <mergeCell ref="B1:C2"/>
    <mergeCell ref="E1:F2"/>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7"/>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RowHeight="12.75"/>
  <cols>
    <col min="1" max="1" width="51" style="543" bestFit="1" customWidth="1"/>
    <col min="2" max="16" width="20.5703125" style="543" customWidth="1"/>
    <col min="17" max="20" width="20.7109375" style="543" customWidth="1"/>
    <col min="21" max="21" width="23.85546875" style="543" bestFit="1" customWidth="1"/>
    <col min="22" max="22" width="20.7109375" style="543" customWidth="1"/>
    <col min="23" max="23" width="35.140625" style="543" bestFit="1" customWidth="1"/>
    <col min="24" max="49" width="20.7109375" style="543" customWidth="1"/>
    <col min="50" max="16384" width="9.140625" style="543"/>
  </cols>
  <sheetData>
    <row r="1" spans="1:21" ht="15">
      <c r="A1" s="810"/>
      <c r="B1" s="793"/>
      <c r="C1" s="793"/>
      <c r="D1" s="801"/>
      <c r="E1" s="801"/>
      <c r="F1" s="801"/>
      <c r="G1" s="801"/>
      <c r="H1" s="801"/>
      <c r="I1" s="801"/>
      <c r="J1" s="801"/>
      <c r="K1" s="801"/>
      <c r="L1" s="801"/>
      <c r="M1" s="801"/>
      <c r="N1" s="801"/>
      <c r="O1" s="801"/>
      <c r="P1" s="801"/>
      <c r="Q1" s="801"/>
      <c r="R1" s="801"/>
      <c r="S1" s="801"/>
      <c r="T1" s="801"/>
      <c r="U1" s="801"/>
    </row>
    <row r="2" spans="1:21" ht="15">
      <c r="A2" s="810"/>
      <c r="B2" s="801"/>
      <c r="C2" s="801"/>
      <c r="D2" s="801"/>
      <c r="E2" s="801"/>
      <c r="F2" s="801"/>
      <c r="G2" s="801"/>
      <c r="H2" s="801"/>
      <c r="I2" s="801"/>
      <c r="J2" s="801"/>
      <c r="K2" s="801"/>
      <c r="L2" s="801"/>
      <c r="M2" s="801"/>
      <c r="N2" s="801"/>
      <c r="O2" s="801"/>
      <c r="P2" s="801"/>
      <c r="Q2" s="801"/>
      <c r="R2" s="801"/>
      <c r="S2" s="801"/>
      <c r="T2" s="801"/>
      <c r="U2" s="801"/>
    </row>
    <row r="3" spans="1:21" ht="15">
      <c r="A3" s="810"/>
      <c r="B3" s="801"/>
      <c r="C3" s="801"/>
      <c r="D3" s="801"/>
      <c r="E3" s="801"/>
      <c r="F3" s="801"/>
      <c r="G3" s="801"/>
      <c r="H3" s="801"/>
      <c r="I3" s="801"/>
      <c r="J3" s="801"/>
      <c r="K3" s="801"/>
      <c r="L3" s="801"/>
      <c r="M3" s="801"/>
      <c r="N3" s="801"/>
      <c r="O3" s="801"/>
      <c r="P3" s="801"/>
      <c r="Q3" s="801"/>
      <c r="R3" s="801"/>
      <c r="S3" s="801"/>
      <c r="T3" s="801"/>
      <c r="U3" s="801"/>
    </row>
    <row r="4" spans="1:21" ht="15">
      <c r="A4" s="810"/>
      <c r="B4" s="801"/>
      <c r="C4" s="801"/>
      <c r="D4" s="801"/>
      <c r="E4" s="801"/>
      <c r="F4" s="801"/>
      <c r="G4" s="801"/>
      <c r="H4" s="801"/>
      <c r="I4" s="801"/>
      <c r="J4" s="801"/>
      <c r="K4" s="801"/>
      <c r="L4" s="801"/>
      <c r="M4" s="801"/>
      <c r="N4" s="801"/>
      <c r="O4" s="801"/>
      <c r="P4" s="801"/>
      <c r="Q4" s="801"/>
      <c r="R4" s="801"/>
      <c r="S4" s="801"/>
      <c r="T4" s="801"/>
      <c r="U4" s="801"/>
    </row>
    <row r="5" spans="1:21" ht="15">
      <c r="A5" s="810"/>
      <c r="B5" s="801"/>
      <c r="C5" s="801"/>
      <c r="D5" s="801"/>
      <c r="E5" s="801"/>
      <c r="F5" s="801"/>
      <c r="G5" s="801"/>
      <c r="H5" s="801"/>
      <c r="I5" s="801"/>
      <c r="J5" s="801"/>
      <c r="K5" s="801"/>
      <c r="L5" s="801"/>
      <c r="M5" s="801"/>
      <c r="N5" s="801"/>
      <c r="O5" s="801"/>
      <c r="P5" s="801"/>
      <c r="Q5" s="801"/>
      <c r="R5" s="801"/>
      <c r="S5" s="801"/>
      <c r="T5" s="801"/>
      <c r="U5" s="801"/>
    </row>
    <row r="6" spans="1:21" ht="15">
      <c r="A6" s="810"/>
      <c r="B6" s="801"/>
      <c r="C6" s="801"/>
      <c r="D6" s="801"/>
      <c r="E6" s="801"/>
      <c r="F6" s="801"/>
      <c r="G6" s="801"/>
      <c r="H6" s="801"/>
      <c r="I6" s="801"/>
      <c r="J6" s="801"/>
      <c r="K6" s="801"/>
      <c r="L6" s="801"/>
      <c r="M6" s="801"/>
      <c r="N6" s="801"/>
      <c r="O6" s="801"/>
      <c r="P6" s="801"/>
      <c r="Q6" s="801"/>
      <c r="R6" s="801"/>
      <c r="S6" s="801"/>
      <c r="T6" s="801"/>
      <c r="U6" s="801"/>
    </row>
    <row r="7" spans="1:21" ht="36">
      <c r="A7" s="19" t="s">
        <v>43</v>
      </c>
      <c r="B7" s="793"/>
      <c r="C7" s="793"/>
      <c r="D7" s="793"/>
      <c r="E7" s="793"/>
      <c r="F7" s="793"/>
      <c r="G7" s="793"/>
      <c r="H7" s="801"/>
      <c r="I7" s="801"/>
      <c r="J7" s="801"/>
      <c r="K7" s="801"/>
      <c r="L7" s="801"/>
      <c r="M7" s="801"/>
      <c r="N7" s="801"/>
      <c r="O7" s="801"/>
      <c r="P7" s="801"/>
      <c r="Q7" s="801"/>
      <c r="R7" s="801"/>
      <c r="S7" s="801"/>
      <c r="T7" s="801"/>
      <c r="U7" s="801"/>
    </row>
    <row r="8" spans="1:21" ht="15">
      <c r="A8" s="810"/>
      <c r="B8" s="801"/>
      <c r="C8" s="801"/>
      <c r="D8" s="801"/>
      <c r="E8" s="801"/>
      <c r="F8" s="801"/>
      <c r="G8" s="801"/>
      <c r="H8" s="801"/>
      <c r="I8" s="801"/>
      <c r="J8" s="801"/>
      <c r="K8" s="801"/>
      <c r="L8" s="801"/>
      <c r="M8" s="801"/>
      <c r="N8" s="801"/>
      <c r="O8" s="801"/>
      <c r="P8" s="801"/>
      <c r="Q8" s="801"/>
      <c r="R8" s="801"/>
      <c r="S8" s="801"/>
      <c r="T8" s="801"/>
      <c r="U8" s="801"/>
    </row>
    <row r="9" spans="1:21" ht="15.75">
      <c r="A9" s="3" t="s">
        <v>2289</v>
      </c>
      <c r="B9" s="4">
        <v>2009</v>
      </c>
      <c r="C9" s="4">
        <v>2010</v>
      </c>
      <c r="D9" s="4">
        <v>2011</v>
      </c>
      <c r="E9" s="4" t="s">
        <v>1185</v>
      </c>
      <c r="F9" s="4">
        <v>2012</v>
      </c>
      <c r="G9" s="4" t="s">
        <v>2325</v>
      </c>
      <c r="H9" s="84" t="s">
        <v>2913</v>
      </c>
      <c r="I9" s="84" t="s">
        <v>3553</v>
      </c>
      <c r="J9" s="84" t="s">
        <v>4165</v>
      </c>
      <c r="K9" s="84" t="s">
        <v>4674</v>
      </c>
      <c r="L9" s="84" t="s">
        <v>4675</v>
      </c>
      <c r="M9" s="84" t="s">
        <v>5846</v>
      </c>
      <c r="N9" s="84" t="s">
        <v>6494</v>
      </c>
      <c r="O9" s="238" t="s">
        <v>6914</v>
      </c>
      <c r="P9" s="801"/>
      <c r="Q9" s="801"/>
      <c r="R9" s="801"/>
      <c r="S9" s="801"/>
      <c r="T9" s="801"/>
      <c r="U9" s="801"/>
    </row>
    <row r="10" spans="1:21" ht="15">
      <c r="A10" s="6" t="s">
        <v>2285</v>
      </c>
      <c r="B10" s="838">
        <v>22151138.533102024</v>
      </c>
      <c r="C10" s="838">
        <v>19323126.967528295</v>
      </c>
      <c r="D10" s="838">
        <v>18526616.310800001</v>
      </c>
      <c r="E10" s="838">
        <v>9213146</v>
      </c>
      <c r="F10" s="838">
        <v>18739879.839000002</v>
      </c>
      <c r="G10" s="838">
        <v>17833813.310096938</v>
      </c>
      <c r="H10" s="795">
        <v>28311089.780246712</v>
      </c>
      <c r="I10" s="795">
        <v>22711079.034805816</v>
      </c>
      <c r="J10" s="795">
        <v>46262894.679518595</v>
      </c>
      <c r="K10" s="795">
        <v>28874275</v>
      </c>
      <c r="L10" s="795">
        <v>71605626.75</v>
      </c>
      <c r="M10" s="795">
        <v>31688147.970000003</v>
      </c>
      <c r="N10" s="795">
        <v>82066601.520000011</v>
      </c>
      <c r="O10" s="795">
        <v>34328684.824156001</v>
      </c>
      <c r="P10" s="801"/>
      <c r="Q10" s="801"/>
      <c r="R10" s="801"/>
      <c r="S10" s="801"/>
      <c r="T10" s="801"/>
      <c r="U10" s="801"/>
    </row>
    <row r="11" spans="1:21" ht="15">
      <c r="A11" s="6" t="s">
        <v>2306</v>
      </c>
      <c r="B11" s="839">
        <v>81350056.262817189</v>
      </c>
      <c r="C11" s="839">
        <v>70964183.788247675</v>
      </c>
      <c r="D11" s="839">
        <v>68038998.401413009</v>
      </c>
      <c r="E11" s="839">
        <v>33846972.814107276</v>
      </c>
      <c r="F11" s="839">
        <v>68845995</v>
      </c>
      <c r="G11" s="839">
        <v>65492896</v>
      </c>
      <c r="H11" s="840">
        <v>103966815</v>
      </c>
      <c r="I11" s="840">
        <v>83390540</v>
      </c>
      <c r="J11" s="840">
        <v>169905107</v>
      </c>
      <c r="K11" s="840">
        <v>106023450</v>
      </c>
      <c r="L11" s="840">
        <v>265206025</v>
      </c>
      <c r="M11" s="840">
        <v>117363511</v>
      </c>
      <c r="N11" s="840">
        <v>303950376</v>
      </c>
      <c r="O11" s="840">
        <v>127143277.12650371</v>
      </c>
      <c r="P11" s="801"/>
      <c r="Q11" s="801"/>
      <c r="R11" s="801"/>
      <c r="S11" s="801"/>
      <c r="T11" s="801"/>
      <c r="U11" s="801"/>
    </row>
    <row r="12" spans="1:21" ht="15">
      <c r="A12" s="6"/>
      <c r="B12" s="841"/>
      <c r="C12" s="841"/>
      <c r="D12" s="841"/>
      <c r="E12" s="841"/>
      <c r="F12" s="841"/>
      <c r="G12" s="841"/>
      <c r="H12" s="791"/>
      <c r="I12" s="791"/>
      <c r="J12" s="791"/>
      <c r="K12" s="791"/>
      <c r="L12" s="791"/>
      <c r="M12" s="791"/>
      <c r="N12" s="791"/>
      <c r="O12" s="791"/>
      <c r="P12" s="801"/>
      <c r="Q12" s="801"/>
      <c r="R12" s="801"/>
      <c r="S12" s="801"/>
      <c r="T12" s="801"/>
      <c r="U12" s="801"/>
    </row>
    <row r="13" spans="1:21" ht="15">
      <c r="A13" s="6"/>
      <c r="B13" s="801"/>
      <c r="C13" s="801"/>
      <c r="D13" s="801"/>
      <c r="E13" s="801"/>
      <c r="F13" s="801"/>
      <c r="G13" s="801"/>
      <c r="H13" s="791"/>
      <c r="I13" s="791"/>
      <c r="J13" s="791"/>
      <c r="K13" s="791"/>
      <c r="L13" s="791"/>
      <c r="M13" s="791"/>
      <c r="N13" s="791"/>
      <c r="O13" s="791"/>
      <c r="P13" s="801"/>
      <c r="Q13" s="801"/>
      <c r="R13" s="801"/>
      <c r="S13" s="801"/>
      <c r="T13" s="801"/>
      <c r="U13" s="801"/>
    </row>
    <row r="14" spans="1:21" ht="15.75">
      <c r="A14" s="3" t="s">
        <v>53</v>
      </c>
      <c r="B14" s="4">
        <v>2009</v>
      </c>
      <c r="C14" s="4">
        <v>2010</v>
      </c>
      <c r="D14" s="4">
        <v>2011</v>
      </c>
      <c r="E14" s="4" t="s">
        <v>1185</v>
      </c>
      <c r="F14" s="4">
        <v>2012</v>
      </c>
      <c r="G14" s="4" t="s">
        <v>2325</v>
      </c>
      <c r="H14" s="84" t="s">
        <v>2913</v>
      </c>
      <c r="I14" s="84" t="s">
        <v>3553</v>
      </c>
      <c r="J14" s="84" t="s">
        <v>4165</v>
      </c>
      <c r="K14" s="84" t="s">
        <v>4674</v>
      </c>
      <c r="L14" s="84" t="s">
        <v>4675</v>
      </c>
      <c r="M14" s="84" t="s">
        <v>5846</v>
      </c>
      <c r="N14" s="84" t="s">
        <v>6494</v>
      </c>
      <c r="O14" s="238" t="s">
        <v>6914</v>
      </c>
      <c r="P14" s="801"/>
      <c r="Q14" s="801"/>
      <c r="R14" s="801"/>
      <c r="S14" s="801"/>
      <c r="T14" s="801"/>
      <c r="U14" s="801"/>
    </row>
    <row r="15" spans="1:21" ht="15">
      <c r="A15" s="18" t="s">
        <v>54</v>
      </c>
      <c r="B15" s="802">
        <v>14</v>
      </c>
      <c r="C15" s="802">
        <v>56</v>
      </c>
      <c r="D15" s="802">
        <v>72</v>
      </c>
      <c r="E15" s="802">
        <v>163</v>
      </c>
      <c r="F15" s="802">
        <v>193</v>
      </c>
      <c r="G15" s="802">
        <v>275</v>
      </c>
      <c r="H15" s="802">
        <v>295</v>
      </c>
      <c r="I15" s="802">
        <v>369</v>
      </c>
      <c r="J15" s="802">
        <v>366</v>
      </c>
      <c r="K15" s="802">
        <v>400</v>
      </c>
      <c r="L15" s="804">
        <v>413</v>
      </c>
      <c r="M15" s="804">
        <v>439</v>
      </c>
      <c r="N15" s="804">
        <v>441</v>
      </c>
      <c r="O15" s="804">
        <v>450</v>
      </c>
      <c r="P15" s="801"/>
      <c r="Q15" s="801"/>
      <c r="R15" s="801"/>
      <c r="S15" s="801"/>
      <c r="T15" s="801"/>
      <c r="U15" s="801"/>
    </row>
    <row r="16" spans="1:21" ht="15">
      <c r="A16" s="18" t="s">
        <v>90</v>
      </c>
      <c r="B16" s="802">
        <v>14</v>
      </c>
      <c r="C16" s="802">
        <v>56</v>
      </c>
      <c r="D16" s="802">
        <v>72</v>
      </c>
      <c r="E16" s="802">
        <v>80</v>
      </c>
      <c r="F16" s="802">
        <v>59</v>
      </c>
      <c r="G16" s="802">
        <v>65</v>
      </c>
      <c r="H16" s="802">
        <v>73</v>
      </c>
      <c r="I16" s="802">
        <v>103</v>
      </c>
      <c r="J16" s="802">
        <v>135</v>
      </c>
      <c r="K16" s="802">
        <v>154</v>
      </c>
      <c r="L16" s="804">
        <v>181</v>
      </c>
      <c r="M16" s="804">
        <v>246</v>
      </c>
      <c r="N16" s="804">
        <v>246</v>
      </c>
      <c r="O16" s="804">
        <v>246</v>
      </c>
      <c r="P16" s="801"/>
      <c r="Q16" s="801"/>
      <c r="R16" s="801"/>
      <c r="S16" s="801"/>
      <c r="T16" s="801"/>
      <c r="U16" s="801"/>
    </row>
    <row r="17" spans="1:21" ht="15">
      <c r="A17" s="18" t="s">
        <v>1457</v>
      </c>
      <c r="B17" s="842">
        <v>0</v>
      </c>
      <c r="C17" s="842">
        <v>0</v>
      </c>
      <c r="D17" s="842">
        <v>0</v>
      </c>
      <c r="E17" s="802">
        <v>0</v>
      </c>
      <c r="F17" s="802">
        <v>1</v>
      </c>
      <c r="G17" s="802">
        <v>0</v>
      </c>
      <c r="H17" s="802">
        <v>0</v>
      </c>
      <c r="I17" s="802">
        <v>0</v>
      </c>
      <c r="J17" s="802">
        <v>0</v>
      </c>
      <c r="K17" s="802">
        <v>0</v>
      </c>
      <c r="L17" s="804">
        <v>1</v>
      </c>
      <c r="M17" s="804"/>
      <c r="N17" s="804">
        <v>0</v>
      </c>
      <c r="O17" s="804">
        <v>0</v>
      </c>
      <c r="P17" s="801"/>
      <c r="Q17" s="801"/>
      <c r="R17" s="801"/>
      <c r="S17" s="801"/>
      <c r="T17" s="801"/>
      <c r="U17" s="801"/>
    </row>
    <row r="18" spans="1:21" ht="15">
      <c r="A18" s="18" t="s">
        <v>91</v>
      </c>
      <c r="B18" s="802">
        <v>246</v>
      </c>
      <c r="C18" s="802">
        <v>261</v>
      </c>
      <c r="D18" s="802">
        <v>271</v>
      </c>
      <c r="E18" s="802">
        <v>271</v>
      </c>
      <c r="F18" s="802">
        <v>253</v>
      </c>
      <c r="G18" s="802">
        <v>275</v>
      </c>
      <c r="H18" s="802">
        <v>295</v>
      </c>
      <c r="I18" s="802">
        <v>369</v>
      </c>
      <c r="J18" s="802">
        <v>366</v>
      </c>
      <c r="K18" s="802">
        <v>400</v>
      </c>
      <c r="L18" s="804">
        <v>414</v>
      </c>
      <c r="M18" s="804">
        <v>439</v>
      </c>
      <c r="N18" s="804">
        <v>441</v>
      </c>
      <c r="O18" s="804">
        <v>450</v>
      </c>
      <c r="P18" s="801"/>
      <c r="Q18" s="801"/>
      <c r="R18" s="801"/>
      <c r="S18" s="801"/>
      <c r="T18" s="801"/>
      <c r="U18" s="801"/>
    </row>
    <row r="19" spans="1:21" ht="15">
      <c r="A19" s="6"/>
      <c r="B19" s="801"/>
      <c r="C19" s="801"/>
      <c r="D19" s="801"/>
      <c r="E19" s="801"/>
      <c r="F19" s="801"/>
      <c r="G19" s="801"/>
      <c r="H19" s="791"/>
      <c r="I19" s="791"/>
      <c r="J19" s="791"/>
      <c r="K19" s="791"/>
      <c r="L19" s="791"/>
      <c r="M19" s="791"/>
      <c r="N19" s="791"/>
      <c r="O19" s="791"/>
      <c r="P19" s="801"/>
      <c r="Q19" s="801"/>
      <c r="R19" s="801"/>
      <c r="S19" s="801"/>
      <c r="T19" s="801"/>
      <c r="U19" s="801"/>
    </row>
    <row r="20" spans="1:21" ht="15">
      <c r="A20" s="6"/>
      <c r="B20" s="801"/>
      <c r="C20" s="801"/>
      <c r="D20" s="801"/>
      <c r="E20" s="801"/>
      <c r="F20" s="801"/>
      <c r="G20" s="801"/>
      <c r="H20" s="791"/>
      <c r="I20" s="791"/>
      <c r="J20" s="791"/>
      <c r="K20" s="791"/>
      <c r="L20" s="791"/>
      <c r="M20" s="791"/>
      <c r="N20" s="791"/>
      <c r="O20" s="791"/>
      <c r="P20" s="801"/>
      <c r="Q20" s="801"/>
      <c r="R20" s="801"/>
      <c r="S20" s="801"/>
      <c r="T20" s="801"/>
      <c r="U20" s="801"/>
    </row>
    <row r="21" spans="1:21" ht="15.75">
      <c r="A21" s="3" t="s">
        <v>2290</v>
      </c>
      <c r="B21" s="4">
        <v>2009</v>
      </c>
      <c r="C21" s="4">
        <v>2010</v>
      </c>
      <c r="D21" s="4">
        <v>2011</v>
      </c>
      <c r="E21" s="4" t="s">
        <v>1185</v>
      </c>
      <c r="F21" s="4">
        <v>2012</v>
      </c>
      <c r="G21" s="4" t="s">
        <v>2325</v>
      </c>
      <c r="H21" s="84" t="s">
        <v>2913</v>
      </c>
      <c r="I21" s="84" t="s">
        <v>3553</v>
      </c>
      <c r="J21" s="84" t="s">
        <v>4165</v>
      </c>
      <c r="K21" s="84" t="s">
        <v>4674</v>
      </c>
      <c r="L21" s="84" t="s">
        <v>4675</v>
      </c>
      <c r="M21" s="84" t="s">
        <v>5846</v>
      </c>
      <c r="N21" s="84" t="s">
        <v>6494</v>
      </c>
      <c r="O21" s="238" t="s">
        <v>6914</v>
      </c>
      <c r="P21" s="801"/>
      <c r="Q21" s="801"/>
      <c r="R21" s="801"/>
      <c r="S21" s="801"/>
      <c r="T21" s="801"/>
      <c r="U21" s="801"/>
    </row>
    <row r="22" spans="1:21" ht="15">
      <c r="A22" s="6" t="s">
        <v>2285</v>
      </c>
      <c r="B22" s="838">
        <v>119831255.80432646</v>
      </c>
      <c r="C22" s="838">
        <v>129080748.99513087</v>
      </c>
      <c r="D22" s="838">
        <v>145284587.37099999</v>
      </c>
      <c r="E22" s="838">
        <v>62707803.719999999</v>
      </c>
      <c r="F22" s="838">
        <v>126158431.7784</v>
      </c>
      <c r="G22" s="838" t="s">
        <v>2908</v>
      </c>
      <c r="H22" s="795">
        <v>148705377.55629987</v>
      </c>
      <c r="I22" s="805" t="s">
        <v>2908</v>
      </c>
      <c r="J22" s="795">
        <v>161611193.70473233</v>
      </c>
      <c r="K22" s="805" t="s">
        <v>2908</v>
      </c>
      <c r="L22" s="795">
        <v>191509930.39500001</v>
      </c>
      <c r="M22" s="805" t="s">
        <v>2908</v>
      </c>
      <c r="N22" s="795">
        <v>202169659.86000001</v>
      </c>
      <c r="O22" s="805" t="s">
        <v>2908</v>
      </c>
      <c r="P22" s="801"/>
      <c r="Q22" s="801"/>
      <c r="R22" s="801"/>
      <c r="S22" s="801"/>
      <c r="T22" s="801"/>
      <c r="U22" s="801"/>
    </row>
    <row r="23" spans="1:21" ht="15">
      <c r="A23" s="6" t="s">
        <v>2306</v>
      </c>
      <c r="B23" s="839">
        <v>440080286.94138896</v>
      </c>
      <c r="C23" s="839">
        <v>474049050.68461818</v>
      </c>
      <c r="D23" s="839">
        <v>533557647.11999744</v>
      </c>
      <c r="E23" s="839">
        <v>230374003.37986773</v>
      </c>
      <c r="F23" s="839">
        <v>463476972</v>
      </c>
      <c r="G23" s="839" t="s">
        <v>2908</v>
      </c>
      <c r="H23" s="840">
        <v>546090758</v>
      </c>
      <c r="I23" s="805" t="s">
        <v>2908</v>
      </c>
      <c r="J23" s="840">
        <v>593533270</v>
      </c>
      <c r="K23" s="805" t="s">
        <v>2908</v>
      </c>
      <c r="L23" s="840">
        <v>709296038.5</v>
      </c>
      <c r="M23" s="805" t="s">
        <v>2908</v>
      </c>
      <c r="N23" s="840">
        <v>748776518</v>
      </c>
      <c r="O23" s="805" t="s">
        <v>2908</v>
      </c>
      <c r="P23" s="801"/>
      <c r="Q23" s="801"/>
      <c r="R23" s="801"/>
      <c r="S23" s="801"/>
      <c r="T23" s="801"/>
      <c r="U23" s="801"/>
    </row>
    <row r="24" spans="1:21" ht="15">
      <c r="A24" s="6"/>
      <c r="B24" s="801"/>
      <c r="C24" s="801"/>
      <c r="D24" s="801"/>
      <c r="E24" s="801"/>
      <c r="F24" s="801"/>
      <c r="G24" s="801"/>
      <c r="H24" s="791"/>
      <c r="I24" s="791"/>
      <c r="J24" s="791"/>
      <c r="K24" s="791"/>
      <c r="L24" s="791"/>
      <c r="M24" s="791"/>
      <c r="N24" s="791"/>
      <c r="O24" s="791"/>
      <c r="P24" s="801"/>
      <c r="Q24" s="801"/>
      <c r="R24" s="801"/>
      <c r="S24" s="801"/>
      <c r="T24" s="801"/>
      <c r="U24" s="801"/>
    </row>
    <row r="25" spans="1:21" ht="15.75">
      <c r="A25" s="3" t="s">
        <v>59</v>
      </c>
      <c r="B25" s="4">
        <v>2009</v>
      </c>
      <c r="C25" s="4">
        <v>2010</v>
      </c>
      <c r="D25" s="4">
        <v>2011</v>
      </c>
      <c r="E25" s="4" t="s">
        <v>1185</v>
      </c>
      <c r="F25" s="4">
        <v>2012</v>
      </c>
      <c r="G25" s="4" t="s">
        <v>2325</v>
      </c>
      <c r="H25" s="84" t="s">
        <v>2913</v>
      </c>
      <c r="I25" s="84" t="s">
        <v>3553</v>
      </c>
      <c r="J25" s="84" t="s">
        <v>4165</v>
      </c>
      <c r="K25" s="84" t="s">
        <v>4674</v>
      </c>
      <c r="L25" s="84" t="s">
        <v>4675</v>
      </c>
      <c r="M25" s="84" t="s">
        <v>5846</v>
      </c>
      <c r="N25" s="84" t="s">
        <v>6494</v>
      </c>
      <c r="O25" s="238" t="s">
        <v>6914</v>
      </c>
      <c r="P25" s="801"/>
      <c r="Q25" s="801"/>
      <c r="R25" s="801"/>
      <c r="S25" s="801"/>
      <c r="T25" s="801"/>
      <c r="U25" s="801"/>
    </row>
    <row r="26" spans="1:21" ht="15">
      <c r="A26" s="6"/>
      <c r="B26" s="802">
        <v>11000000</v>
      </c>
      <c r="C26" s="802">
        <v>11860000</v>
      </c>
      <c r="D26" s="802">
        <v>12808800</v>
      </c>
      <c r="E26" s="802">
        <v>5762924</v>
      </c>
      <c r="F26" s="802">
        <v>11459333</v>
      </c>
      <c r="G26" s="802" t="s">
        <v>2908</v>
      </c>
      <c r="H26" s="802">
        <v>13236508</v>
      </c>
      <c r="I26" s="805" t="s">
        <v>2908</v>
      </c>
      <c r="J26" s="802">
        <v>14120088</v>
      </c>
      <c r="K26" s="805" t="s">
        <v>2908</v>
      </c>
      <c r="L26" s="804">
        <v>16724963</v>
      </c>
      <c r="M26" s="805" t="s">
        <v>2908</v>
      </c>
      <c r="N26" s="804">
        <v>16868975</v>
      </c>
      <c r="O26" s="804">
        <v>9868076</v>
      </c>
      <c r="P26" s="801"/>
      <c r="Q26" s="801"/>
      <c r="R26" s="801"/>
      <c r="S26" s="801"/>
      <c r="T26" s="801"/>
      <c r="U26" s="801"/>
    </row>
    <row r="27" spans="1:21" ht="15">
      <c r="A27" s="6"/>
      <c r="B27" s="801"/>
      <c r="C27" s="801"/>
      <c r="D27" s="801"/>
      <c r="E27" s="801"/>
      <c r="F27" s="801"/>
      <c r="G27" s="801"/>
      <c r="H27" s="791"/>
      <c r="I27" s="791"/>
      <c r="J27" s="791"/>
      <c r="K27" s="791"/>
      <c r="L27" s="791"/>
      <c r="M27" s="791"/>
      <c r="N27" s="791"/>
      <c r="O27" s="791"/>
      <c r="P27" s="801"/>
      <c r="Q27" s="801"/>
      <c r="R27" s="801"/>
      <c r="S27" s="801"/>
      <c r="T27" s="801"/>
      <c r="U27" s="801"/>
    </row>
    <row r="28" spans="1:21" ht="15">
      <c r="A28" s="6"/>
      <c r="B28" s="801"/>
      <c r="C28" s="801"/>
      <c r="D28" s="801"/>
      <c r="E28" s="801"/>
      <c r="F28" s="801"/>
      <c r="G28" s="801"/>
      <c r="H28" s="791"/>
      <c r="I28" s="791"/>
      <c r="J28" s="791"/>
      <c r="K28" s="791"/>
      <c r="L28" s="791"/>
      <c r="M28" s="791"/>
      <c r="N28" s="791"/>
      <c r="O28" s="791"/>
      <c r="P28" s="801"/>
      <c r="Q28" s="801"/>
      <c r="R28" s="801"/>
      <c r="S28" s="801"/>
      <c r="T28" s="801"/>
      <c r="U28" s="801"/>
    </row>
    <row r="29" spans="1:21" ht="15.75">
      <c r="A29" s="3" t="s">
        <v>60</v>
      </c>
      <c r="B29" s="4">
        <v>2009</v>
      </c>
      <c r="C29" s="4">
        <v>2010</v>
      </c>
      <c r="D29" s="4">
        <v>2011</v>
      </c>
      <c r="E29" s="4" t="s">
        <v>1185</v>
      </c>
      <c r="F29" s="4">
        <v>2012</v>
      </c>
      <c r="G29" s="4" t="s">
        <v>2325</v>
      </c>
      <c r="H29" s="84" t="s">
        <v>2913</v>
      </c>
      <c r="I29" s="84" t="s">
        <v>3553</v>
      </c>
      <c r="J29" s="84" t="s">
        <v>4165</v>
      </c>
      <c r="K29" s="84" t="s">
        <v>4674</v>
      </c>
      <c r="L29" s="84" t="s">
        <v>4675</v>
      </c>
      <c r="M29" s="84" t="s">
        <v>5846</v>
      </c>
      <c r="N29" s="84" t="s">
        <v>6494</v>
      </c>
      <c r="O29" s="238" t="s">
        <v>6914</v>
      </c>
      <c r="P29" s="801"/>
      <c r="Q29" s="801"/>
      <c r="R29" s="801"/>
      <c r="S29" s="801"/>
      <c r="T29" s="801"/>
      <c r="U29" s="801"/>
    </row>
    <row r="30" spans="1:21" ht="15.75">
      <c r="A30" s="7" t="s">
        <v>2284</v>
      </c>
      <c r="B30" s="136"/>
      <c r="C30" s="136"/>
      <c r="D30" s="136"/>
      <c r="E30" s="136"/>
      <c r="F30" s="137">
        <v>8264070</v>
      </c>
      <c r="G30" s="136">
        <v>0</v>
      </c>
      <c r="H30" s="137">
        <v>8264070</v>
      </c>
      <c r="I30" s="136">
        <v>0</v>
      </c>
      <c r="J30" s="137">
        <v>9577000</v>
      </c>
      <c r="K30" s="137">
        <v>0</v>
      </c>
      <c r="L30" s="112">
        <v>10393672</v>
      </c>
      <c r="M30" s="137">
        <v>0</v>
      </c>
      <c r="N30" s="150">
        <v>9397000</v>
      </c>
      <c r="O30" s="137">
        <v>0</v>
      </c>
      <c r="P30" s="2"/>
      <c r="Q30" s="2"/>
      <c r="R30" s="2"/>
      <c r="S30" s="2"/>
      <c r="T30" s="801"/>
      <c r="U30" s="801"/>
    </row>
    <row r="31" spans="1:21" ht="15">
      <c r="A31" s="6" t="s">
        <v>61</v>
      </c>
      <c r="B31" s="842">
        <v>0</v>
      </c>
      <c r="C31" s="805">
        <v>0.68</v>
      </c>
      <c r="D31" s="805">
        <v>0.68</v>
      </c>
      <c r="E31" s="805">
        <v>0.68</v>
      </c>
      <c r="F31" s="805">
        <v>0.68</v>
      </c>
      <c r="G31" s="805" t="s">
        <v>2908</v>
      </c>
      <c r="H31" s="805">
        <v>0.6</v>
      </c>
      <c r="I31" s="805" t="s">
        <v>2908</v>
      </c>
      <c r="J31" s="805">
        <v>0.55000000000000004</v>
      </c>
      <c r="K31" s="805" t="s">
        <v>2908</v>
      </c>
      <c r="L31" s="806">
        <v>0.57999999999999996</v>
      </c>
      <c r="M31" s="805" t="s">
        <v>2908</v>
      </c>
      <c r="N31" s="806">
        <v>0.57999999999999996</v>
      </c>
      <c r="O31" s="805" t="s">
        <v>2908</v>
      </c>
      <c r="P31" s="801"/>
      <c r="Q31" s="801"/>
      <c r="R31" s="801"/>
      <c r="S31" s="801"/>
      <c r="T31" s="801"/>
      <c r="U31" s="801"/>
    </row>
    <row r="32" spans="1:21" ht="15">
      <c r="A32" s="6" t="s">
        <v>62</v>
      </c>
      <c r="B32" s="842">
        <v>0</v>
      </c>
      <c r="C32" s="805">
        <v>0.32</v>
      </c>
      <c r="D32" s="805">
        <v>0.32</v>
      </c>
      <c r="E32" s="805">
        <v>0.32</v>
      </c>
      <c r="F32" s="805">
        <v>0.32</v>
      </c>
      <c r="G32" s="805" t="s">
        <v>2908</v>
      </c>
      <c r="H32" s="805">
        <v>0.4</v>
      </c>
      <c r="I32" s="805" t="s">
        <v>2908</v>
      </c>
      <c r="J32" s="805">
        <v>0.45</v>
      </c>
      <c r="K32" s="805" t="s">
        <v>2908</v>
      </c>
      <c r="L32" s="806">
        <v>0.42</v>
      </c>
      <c r="M32" s="805" t="s">
        <v>2908</v>
      </c>
      <c r="N32" s="806">
        <v>0.42</v>
      </c>
      <c r="O32" s="805" t="s">
        <v>2908</v>
      </c>
      <c r="P32" s="801"/>
      <c r="Q32" s="801"/>
      <c r="R32" s="801"/>
      <c r="S32" s="801"/>
      <c r="T32" s="801"/>
      <c r="U32" s="801"/>
    </row>
    <row r="33" spans="1:27" ht="15">
      <c r="A33" s="6" t="s">
        <v>92</v>
      </c>
      <c r="B33" s="842">
        <v>0</v>
      </c>
      <c r="C33" s="805">
        <v>0</v>
      </c>
      <c r="D33" s="805">
        <v>0.09</v>
      </c>
      <c r="E33" s="805">
        <v>0.09</v>
      </c>
      <c r="F33" s="805">
        <v>0.09</v>
      </c>
      <c r="G33" s="805" t="s">
        <v>2908</v>
      </c>
      <c r="H33" s="805">
        <v>0.09</v>
      </c>
      <c r="I33" s="805" t="s">
        <v>2908</v>
      </c>
      <c r="J33" s="805">
        <v>0.05</v>
      </c>
      <c r="K33" s="805" t="s">
        <v>2908</v>
      </c>
      <c r="L33" s="806">
        <v>0.09</v>
      </c>
      <c r="M33" s="805" t="s">
        <v>2908</v>
      </c>
      <c r="N33" s="806">
        <v>0.09</v>
      </c>
      <c r="O33" s="805" t="s">
        <v>2908</v>
      </c>
      <c r="P33" s="801"/>
      <c r="Q33" s="801"/>
      <c r="R33" s="801"/>
      <c r="S33" s="801"/>
      <c r="T33" s="801"/>
      <c r="U33" s="801"/>
    </row>
    <row r="34" spans="1:27" ht="15">
      <c r="A34" s="6" t="s">
        <v>706</v>
      </c>
      <c r="B34" s="842">
        <v>0</v>
      </c>
      <c r="C34" s="805">
        <v>0.3</v>
      </c>
      <c r="D34" s="805">
        <v>0.13</v>
      </c>
      <c r="E34" s="805">
        <v>0.13</v>
      </c>
      <c r="F34" s="805">
        <v>0.13</v>
      </c>
      <c r="G34" s="805" t="s">
        <v>2908</v>
      </c>
      <c r="H34" s="843">
        <v>0.13</v>
      </c>
      <c r="I34" s="805" t="s">
        <v>2908</v>
      </c>
      <c r="J34" s="805">
        <v>7.0000000000000007E-2</v>
      </c>
      <c r="K34" s="805" t="s">
        <v>2908</v>
      </c>
      <c r="L34" s="806">
        <v>0.1</v>
      </c>
      <c r="M34" s="805" t="s">
        <v>2908</v>
      </c>
      <c r="N34" s="806">
        <v>0.1</v>
      </c>
      <c r="O34" s="805" t="s">
        <v>2908</v>
      </c>
      <c r="P34" s="801"/>
      <c r="Q34" s="801"/>
      <c r="R34" s="801"/>
      <c r="S34" s="801"/>
      <c r="T34" s="801"/>
      <c r="U34" s="801"/>
    </row>
    <row r="35" spans="1:27" ht="15">
      <c r="A35" s="6" t="s">
        <v>450</v>
      </c>
      <c r="B35" s="842">
        <v>0</v>
      </c>
      <c r="C35" s="805">
        <v>0.39</v>
      </c>
      <c r="D35" s="805">
        <v>0.46</v>
      </c>
      <c r="E35" s="805">
        <v>0.46</v>
      </c>
      <c r="F35" s="805">
        <v>0.46</v>
      </c>
      <c r="G35" s="805" t="s">
        <v>2908</v>
      </c>
      <c r="H35" s="843">
        <v>0.47</v>
      </c>
      <c r="I35" s="805" t="s">
        <v>2908</v>
      </c>
      <c r="J35" s="805">
        <v>0.49</v>
      </c>
      <c r="K35" s="805" t="s">
        <v>2908</v>
      </c>
      <c r="L35" s="806">
        <v>0.37</v>
      </c>
      <c r="M35" s="805" t="s">
        <v>2908</v>
      </c>
      <c r="N35" s="806">
        <v>0.37</v>
      </c>
      <c r="O35" s="805" t="s">
        <v>2908</v>
      </c>
      <c r="P35" s="801"/>
      <c r="Q35" s="801"/>
      <c r="R35" s="801"/>
      <c r="S35" s="801"/>
      <c r="T35" s="801"/>
      <c r="U35" s="801"/>
    </row>
    <row r="36" spans="1:27" ht="15">
      <c r="A36" s="6" t="s">
        <v>391</v>
      </c>
      <c r="B36" s="842">
        <v>0</v>
      </c>
      <c r="C36" s="805">
        <v>0.21</v>
      </c>
      <c r="D36" s="805">
        <v>0.28000000000000003</v>
      </c>
      <c r="E36" s="805">
        <v>0.28000000000000003</v>
      </c>
      <c r="F36" s="805">
        <v>0.28000000000000003</v>
      </c>
      <c r="G36" s="805" t="s">
        <v>2908</v>
      </c>
      <c r="H36" s="843">
        <v>0.28999999999999998</v>
      </c>
      <c r="I36" s="805" t="s">
        <v>2908</v>
      </c>
      <c r="J36" s="805">
        <v>0.28999999999999998</v>
      </c>
      <c r="K36" s="805" t="s">
        <v>2908</v>
      </c>
      <c r="L36" s="806">
        <v>0.37</v>
      </c>
      <c r="M36" s="805" t="s">
        <v>2908</v>
      </c>
      <c r="N36" s="806">
        <v>0.37</v>
      </c>
      <c r="O36" s="805" t="s">
        <v>2908</v>
      </c>
      <c r="P36" s="801"/>
      <c r="Q36" s="801"/>
      <c r="R36" s="801"/>
      <c r="S36" s="801"/>
      <c r="T36" s="801"/>
      <c r="U36" s="801"/>
    </row>
    <row r="37" spans="1:27" ht="15">
      <c r="A37" s="6" t="s">
        <v>705</v>
      </c>
      <c r="B37" s="842">
        <v>0</v>
      </c>
      <c r="C37" s="805">
        <v>0.09</v>
      </c>
      <c r="D37" s="805">
        <v>0.04</v>
      </c>
      <c r="E37" s="805">
        <v>0.04</v>
      </c>
      <c r="F37" s="805">
        <v>0.04</v>
      </c>
      <c r="G37" s="805" t="s">
        <v>2908</v>
      </c>
      <c r="H37" s="843">
        <v>0.02</v>
      </c>
      <c r="I37" s="805" t="s">
        <v>2908</v>
      </c>
      <c r="J37" s="805">
        <v>0.1</v>
      </c>
      <c r="K37" s="805" t="s">
        <v>2908</v>
      </c>
      <c r="L37" s="806">
        <v>7.0000000000000007E-2</v>
      </c>
      <c r="M37" s="805" t="s">
        <v>2908</v>
      </c>
      <c r="N37" s="806">
        <v>7.0000000000000007E-2</v>
      </c>
      <c r="O37" s="805" t="s">
        <v>2908</v>
      </c>
      <c r="P37" s="801"/>
      <c r="Q37" s="801"/>
      <c r="R37" s="801"/>
      <c r="S37" s="801"/>
      <c r="T37" s="801"/>
      <c r="U37" s="801"/>
    </row>
    <row r="38" spans="1:27" ht="15">
      <c r="A38" s="6"/>
      <c r="B38" s="801"/>
      <c r="C38" s="801"/>
      <c r="D38" s="801"/>
      <c r="E38" s="801"/>
      <c r="F38" s="801"/>
      <c r="G38" s="801"/>
      <c r="H38" s="791"/>
      <c r="I38" s="791"/>
      <c r="J38" s="791"/>
      <c r="K38" s="791"/>
      <c r="L38" s="791"/>
      <c r="M38" s="791"/>
      <c r="N38" s="791"/>
      <c r="O38" s="791"/>
      <c r="P38" s="801"/>
      <c r="Q38" s="801"/>
      <c r="R38" s="801"/>
      <c r="S38" s="801"/>
      <c r="T38" s="801"/>
      <c r="U38" s="801"/>
    </row>
    <row r="39" spans="1:27" ht="31.5">
      <c r="A39" s="3" t="s">
        <v>67</v>
      </c>
      <c r="B39" s="4">
        <v>2009</v>
      </c>
      <c r="C39" s="4">
        <v>2010</v>
      </c>
      <c r="D39" s="4">
        <v>2011</v>
      </c>
      <c r="E39" s="4" t="s">
        <v>1185</v>
      </c>
      <c r="F39" s="4">
        <v>2012</v>
      </c>
      <c r="G39" s="4" t="s">
        <v>2325</v>
      </c>
      <c r="H39" s="84" t="s">
        <v>2913</v>
      </c>
      <c r="I39" s="84" t="s">
        <v>3553</v>
      </c>
      <c r="J39" s="84" t="s">
        <v>4165</v>
      </c>
      <c r="K39" s="84" t="s">
        <v>4674</v>
      </c>
      <c r="L39" s="84" t="s">
        <v>4675</v>
      </c>
      <c r="M39" s="84" t="s">
        <v>5846</v>
      </c>
      <c r="N39" s="84" t="s">
        <v>6494</v>
      </c>
      <c r="O39" s="238" t="s">
        <v>6914</v>
      </c>
      <c r="P39" s="801"/>
      <c r="Q39" s="801"/>
      <c r="R39" s="801"/>
      <c r="S39" s="801"/>
      <c r="T39" s="801"/>
      <c r="U39" s="801"/>
    </row>
    <row r="40" spans="1:27" ht="30">
      <c r="A40" s="6"/>
      <c r="B40" s="842">
        <v>0</v>
      </c>
      <c r="C40" s="844" t="s">
        <v>117</v>
      </c>
      <c r="D40" s="844" t="s">
        <v>117</v>
      </c>
      <c r="E40" s="844" t="s">
        <v>117</v>
      </c>
      <c r="F40" s="844" t="s">
        <v>117</v>
      </c>
      <c r="G40" s="801" t="s">
        <v>2908</v>
      </c>
      <c r="H40" s="844" t="s">
        <v>117</v>
      </c>
      <c r="I40" s="805" t="s">
        <v>2908</v>
      </c>
      <c r="J40" s="805" t="s">
        <v>121</v>
      </c>
      <c r="K40" s="805" t="s">
        <v>2908</v>
      </c>
      <c r="L40" s="791" t="s">
        <v>121</v>
      </c>
      <c r="M40" s="805" t="s">
        <v>2908</v>
      </c>
      <c r="N40" s="791" t="s">
        <v>121</v>
      </c>
      <c r="O40" s="805" t="s">
        <v>2908</v>
      </c>
      <c r="P40" s="801"/>
      <c r="Q40" s="801"/>
      <c r="R40" s="801"/>
      <c r="S40" s="801"/>
      <c r="T40" s="801"/>
      <c r="U40" s="801"/>
    </row>
    <row r="41" spans="1:27" ht="15">
      <c r="A41" s="6"/>
      <c r="B41" s="801"/>
      <c r="C41" s="801"/>
      <c r="D41" s="801"/>
      <c r="E41" s="801"/>
      <c r="F41" s="801"/>
      <c r="G41" s="801"/>
      <c r="H41" s="791"/>
      <c r="I41" s="791"/>
      <c r="J41" s="791"/>
      <c r="K41" s="791"/>
      <c r="L41" s="791"/>
      <c r="M41" s="791"/>
      <c r="N41" s="791"/>
      <c r="O41" s="791"/>
      <c r="P41" s="801"/>
      <c r="Q41" s="801"/>
      <c r="R41" s="801"/>
      <c r="S41" s="801"/>
      <c r="T41" s="801"/>
      <c r="U41" s="801"/>
    </row>
    <row r="42" spans="1:27" ht="15">
      <c r="A42" s="6"/>
      <c r="B42" s="801"/>
      <c r="C42" s="801"/>
      <c r="D42" s="801"/>
      <c r="E42" s="801"/>
      <c r="F42" s="801"/>
      <c r="G42" s="801"/>
      <c r="H42" s="791"/>
      <c r="I42" s="791"/>
      <c r="J42" s="791"/>
      <c r="K42" s="791"/>
      <c r="L42" s="791"/>
      <c r="M42" s="791"/>
      <c r="N42" s="791"/>
      <c r="O42" s="791"/>
      <c r="P42" s="801"/>
      <c r="Q42" s="801"/>
      <c r="R42" s="801"/>
      <c r="S42" s="801"/>
      <c r="T42" s="801"/>
      <c r="U42" s="801"/>
    </row>
    <row r="43" spans="1:27" ht="15.75">
      <c r="A43" s="3" t="s">
        <v>94</v>
      </c>
      <c r="B43" s="4">
        <v>2009</v>
      </c>
      <c r="C43" s="4">
        <v>2010</v>
      </c>
      <c r="D43" s="4">
        <v>2011</v>
      </c>
      <c r="E43" s="4" t="s">
        <v>1185</v>
      </c>
      <c r="F43" s="4">
        <v>2012</v>
      </c>
      <c r="G43" s="4" t="s">
        <v>2325</v>
      </c>
      <c r="H43" s="84" t="s">
        <v>2913</v>
      </c>
      <c r="I43" s="84" t="s">
        <v>3553</v>
      </c>
      <c r="J43" s="84" t="s">
        <v>4165</v>
      </c>
      <c r="K43" s="84" t="s">
        <v>4674</v>
      </c>
      <c r="L43" s="84" t="s">
        <v>4675</v>
      </c>
      <c r="M43" s="84" t="s">
        <v>5846</v>
      </c>
      <c r="N43" s="84" t="s">
        <v>6494</v>
      </c>
      <c r="O43" s="238" t="s">
        <v>6914</v>
      </c>
      <c r="P43" s="801"/>
      <c r="Q43" s="801"/>
      <c r="R43" s="801"/>
      <c r="S43" s="801"/>
      <c r="T43" s="801"/>
      <c r="U43" s="801"/>
    </row>
    <row r="44" spans="1:27" ht="30">
      <c r="A44" s="6" t="s">
        <v>66</v>
      </c>
      <c r="B44" s="842">
        <v>0</v>
      </c>
      <c r="C44" s="805">
        <v>0.01</v>
      </c>
      <c r="D44" s="805">
        <v>0.01</v>
      </c>
      <c r="E44" s="805">
        <v>0.01</v>
      </c>
      <c r="F44" s="805">
        <v>0.01</v>
      </c>
      <c r="G44" s="805" t="s">
        <v>2908</v>
      </c>
      <c r="H44" s="843">
        <v>0.01</v>
      </c>
      <c r="I44" s="805" t="s">
        <v>2908</v>
      </c>
      <c r="J44" s="843">
        <v>0.01</v>
      </c>
      <c r="K44" s="805" t="s">
        <v>2908</v>
      </c>
      <c r="L44" s="845">
        <v>0.01</v>
      </c>
      <c r="M44" s="805" t="s">
        <v>2908</v>
      </c>
      <c r="N44" s="845">
        <v>0.01</v>
      </c>
      <c r="O44" s="845">
        <v>0.01</v>
      </c>
      <c r="P44" s="801"/>
      <c r="Q44" s="801"/>
      <c r="R44" s="801"/>
      <c r="S44" s="801"/>
      <c r="T44" s="801"/>
      <c r="U44" s="801"/>
    </row>
    <row r="45" spans="1:27" ht="15">
      <c r="A45" s="810"/>
      <c r="B45" s="793"/>
      <c r="C45" s="793"/>
      <c r="D45" s="793"/>
      <c r="E45" s="793"/>
      <c r="F45" s="793"/>
      <c r="G45" s="793"/>
      <c r="H45" s="792"/>
      <c r="I45" s="792"/>
      <c r="J45" s="792"/>
      <c r="K45" s="792"/>
      <c r="L45" s="791"/>
      <c r="M45" s="791"/>
      <c r="N45" s="791"/>
      <c r="O45" s="791"/>
      <c r="P45" s="801"/>
      <c r="Q45" s="801"/>
      <c r="R45" s="801"/>
      <c r="S45" s="801"/>
      <c r="T45" s="801"/>
      <c r="U45" s="801"/>
    </row>
    <row r="46" spans="1:27" ht="15">
      <c r="A46" s="810"/>
      <c r="B46" s="801"/>
      <c r="C46" s="801"/>
      <c r="D46" s="801"/>
      <c r="E46" s="801"/>
      <c r="F46" s="801"/>
      <c r="G46" s="801"/>
      <c r="H46" s="791"/>
      <c r="I46" s="791"/>
      <c r="J46" s="791"/>
      <c r="K46" s="791"/>
      <c r="L46" s="791"/>
      <c r="M46" s="791"/>
      <c r="N46" s="791"/>
      <c r="O46" s="791"/>
      <c r="P46" s="801"/>
      <c r="Q46" s="801"/>
      <c r="R46" s="801"/>
      <c r="S46" s="801"/>
      <c r="T46" s="801"/>
      <c r="U46" s="801"/>
    </row>
    <row r="47" spans="1:27" ht="15">
      <c r="A47" s="810"/>
      <c r="B47" s="801"/>
      <c r="C47" s="801"/>
      <c r="D47" s="801"/>
      <c r="E47" s="801"/>
      <c r="F47" s="801"/>
      <c r="G47" s="801"/>
      <c r="H47" s="791"/>
      <c r="I47" s="791"/>
      <c r="J47" s="791"/>
      <c r="K47" s="791"/>
      <c r="L47" s="791"/>
      <c r="M47" s="791"/>
      <c r="N47" s="791"/>
      <c r="O47" s="791"/>
      <c r="P47" s="801"/>
      <c r="Q47" s="801"/>
      <c r="R47" s="801"/>
      <c r="S47" s="801"/>
      <c r="T47" s="801"/>
      <c r="U47" s="801"/>
    </row>
    <row r="48" spans="1:27" ht="31.5">
      <c r="A48" s="3" t="s">
        <v>2288</v>
      </c>
      <c r="B48" s="4">
        <v>2009</v>
      </c>
      <c r="C48" s="4">
        <v>2010</v>
      </c>
      <c r="D48" s="4">
        <v>2011</v>
      </c>
      <c r="E48" s="4" t="s">
        <v>3038</v>
      </c>
      <c r="F48" s="4" t="s">
        <v>2915</v>
      </c>
      <c r="G48" s="4" t="s">
        <v>3039</v>
      </c>
      <c r="H48" s="84" t="s">
        <v>2917</v>
      </c>
      <c r="I48" s="84" t="s">
        <v>3040</v>
      </c>
      <c r="J48" s="84" t="s">
        <v>2919</v>
      </c>
      <c r="K48" s="84" t="s">
        <v>3041</v>
      </c>
      <c r="L48" s="84" t="s">
        <v>2921</v>
      </c>
      <c r="M48" s="84" t="s">
        <v>3867</v>
      </c>
      <c r="N48" s="84" t="s">
        <v>3556</v>
      </c>
      <c r="O48" s="84" t="s">
        <v>5207</v>
      </c>
      <c r="P48" s="84" t="s">
        <v>4168</v>
      </c>
      <c r="Q48" s="84" t="s">
        <v>5208</v>
      </c>
      <c r="R48" s="84" t="s">
        <v>5169</v>
      </c>
      <c r="S48" s="84" t="s">
        <v>5209</v>
      </c>
      <c r="T48" s="84" t="s">
        <v>5171</v>
      </c>
      <c r="U48" s="84" t="s">
        <v>5936</v>
      </c>
      <c r="V48" s="84" t="s">
        <v>5848</v>
      </c>
      <c r="W48" s="3" t="s">
        <v>2288</v>
      </c>
      <c r="X48" s="84" t="s">
        <v>6518</v>
      </c>
      <c r="Y48" s="84" t="s">
        <v>5877</v>
      </c>
      <c r="Z48" s="238" t="s">
        <v>6953</v>
      </c>
      <c r="AA48" s="846" t="s">
        <v>6919</v>
      </c>
    </row>
    <row r="49" spans="1:27" ht="15.75">
      <c r="A49" s="6" t="s">
        <v>46</v>
      </c>
      <c r="B49" s="812">
        <v>0</v>
      </c>
      <c r="C49" s="812">
        <v>0</v>
      </c>
      <c r="D49" s="812">
        <v>0</v>
      </c>
      <c r="E49" s="839">
        <v>0</v>
      </c>
      <c r="F49" s="812">
        <v>0</v>
      </c>
      <c r="G49" s="839">
        <v>0</v>
      </c>
      <c r="H49" s="814">
        <v>0</v>
      </c>
      <c r="I49" s="840">
        <v>0</v>
      </c>
      <c r="J49" s="814">
        <v>0</v>
      </c>
      <c r="K49" s="840">
        <v>0</v>
      </c>
      <c r="L49" s="814">
        <v>0</v>
      </c>
      <c r="M49" s="840">
        <v>0</v>
      </c>
      <c r="N49" s="814">
        <v>0</v>
      </c>
      <c r="O49" s="840">
        <v>0</v>
      </c>
      <c r="P49" s="814">
        <v>0</v>
      </c>
      <c r="Q49" s="840">
        <v>0</v>
      </c>
      <c r="R49" s="814">
        <v>0</v>
      </c>
      <c r="S49" s="840">
        <v>0</v>
      </c>
      <c r="T49" s="814">
        <v>0</v>
      </c>
      <c r="U49" s="840">
        <v>0</v>
      </c>
      <c r="V49" s="814">
        <v>0</v>
      </c>
      <c r="W49" s="816" t="s">
        <v>6496</v>
      </c>
      <c r="X49" s="840">
        <v>501667</v>
      </c>
      <c r="Y49" s="814">
        <v>135450.09</v>
      </c>
      <c r="Z49" s="840">
        <v>210728.75322230862</v>
      </c>
      <c r="AA49" s="814">
        <v>56896.763370023327</v>
      </c>
    </row>
    <row r="50" spans="1:27" ht="15.75">
      <c r="A50" s="6" t="s">
        <v>47</v>
      </c>
      <c r="B50" s="812">
        <v>0</v>
      </c>
      <c r="C50" s="812">
        <v>871447.82886943268</v>
      </c>
      <c r="D50" s="812">
        <v>0</v>
      </c>
      <c r="E50" s="839">
        <v>0</v>
      </c>
      <c r="F50" s="812">
        <v>364977</v>
      </c>
      <c r="G50" s="839">
        <v>3260687</v>
      </c>
      <c r="H50" s="814">
        <v>887559.00139999995</v>
      </c>
      <c r="I50" s="840">
        <v>1410361</v>
      </c>
      <c r="J50" s="814">
        <v>384043.40485785861</v>
      </c>
      <c r="K50" s="840">
        <v>2397167.8030303027</v>
      </c>
      <c r="L50" s="814">
        <v>652770.14487659035</v>
      </c>
      <c r="M50" s="840">
        <v>2862621</v>
      </c>
      <c r="N50" s="814">
        <v>779623.34549812076</v>
      </c>
      <c r="O50" s="840">
        <v>2382667</v>
      </c>
      <c r="P50" s="814">
        <v>648768.44742144528</v>
      </c>
      <c r="Q50" s="840">
        <v>642921</v>
      </c>
      <c r="R50" s="814">
        <v>175092</v>
      </c>
      <c r="S50" s="840">
        <v>1083755</v>
      </c>
      <c r="T50" s="814">
        <v>292613.85000000003</v>
      </c>
      <c r="U50" s="840">
        <v>39583</v>
      </c>
      <c r="V50" s="814">
        <v>10687.41</v>
      </c>
      <c r="W50" s="816" t="s">
        <v>6497</v>
      </c>
      <c r="X50" s="840">
        <v>41667</v>
      </c>
      <c r="Y50" s="814">
        <v>11250.09</v>
      </c>
      <c r="Z50" s="840">
        <v>0</v>
      </c>
      <c r="AA50" s="814">
        <v>0</v>
      </c>
    </row>
    <row r="51" spans="1:27" ht="15.75">
      <c r="A51" s="6" t="s">
        <v>48</v>
      </c>
      <c r="B51" s="812">
        <v>0</v>
      </c>
      <c r="C51" s="812">
        <v>0</v>
      </c>
      <c r="D51" s="812">
        <v>0</v>
      </c>
      <c r="E51" s="839">
        <v>0</v>
      </c>
      <c r="F51" s="812">
        <v>24804</v>
      </c>
      <c r="G51" s="839">
        <v>240911</v>
      </c>
      <c r="H51" s="814">
        <v>65575.974199999997</v>
      </c>
      <c r="I51" s="840">
        <v>347039</v>
      </c>
      <c r="J51" s="814">
        <v>94499.237555821805</v>
      </c>
      <c r="K51" s="840">
        <v>620549</v>
      </c>
      <c r="L51" s="814">
        <v>168981.02006916646</v>
      </c>
      <c r="M51" s="840">
        <v>80776</v>
      </c>
      <c r="N51" s="814">
        <v>21999.019554441962</v>
      </c>
      <c r="O51" s="840">
        <v>295083</v>
      </c>
      <c r="P51" s="814">
        <v>80347.165495834008</v>
      </c>
      <c r="Q51" s="840">
        <v>172032</v>
      </c>
      <c r="R51" s="814">
        <v>46851</v>
      </c>
      <c r="S51" s="840">
        <v>0</v>
      </c>
      <c r="T51" s="814">
        <v>0</v>
      </c>
      <c r="U51" s="840"/>
      <c r="V51" s="814"/>
      <c r="W51" s="817" t="s">
        <v>6498</v>
      </c>
      <c r="X51" s="840">
        <v>69435</v>
      </c>
      <c r="Y51" s="814">
        <v>18747.45</v>
      </c>
      <c r="Z51" s="840">
        <v>0</v>
      </c>
      <c r="AA51" s="814">
        <v>0</v>
      </c>
    </row>
    <row r="52" spans="1:27" ht="15.75">
      <c r="A52" s="6" t="s">
        <v>50</v>
      </c>
      <c r="B52" s="812">
        <v>0</v>
      </c>
      <c r="C52" s="812">
        <v>0</v>
      </c>
      <c r="D52" s="812">
        <v>0</v>
      </c>
      <c r="E52" s="839">
        <v>0</v>
      </c>
      <c r="F52" s="812">
        <v>179127</v>
      </c>
      <c r="G52" s="839">
        <v>0</v>
      </c>
      <c r="H52" s="814">
        <v>0</v>
      </c>
      <c r="I52" s="840">
        <v>192009</v>
      </c>
      <c r="J52" s="814">
        <v>52284.337218167952</v>
      </c>
      <c r="K52" s="840">
        <v>643304.16666666663</v>
      </c>
      <c r="L52" s="814">
        <v>175177.45463787453</v>
      </c>
      <c r="M52" s="840">
        <v>552182</v>
      </c>
      <c r="N52" s="814">
        <v>150384.55253554115</v>
      </c>
      <c r="O52" s="840">
        <v>891843</v>
      </c>
      <c r="P52" s="814">
        <v>242836.95474595655</v>
      </c>
      <c r="Q52" s="840">
        <v>674291</v>
      </c>
      <c r="R52" s="814">
        <v>183635</v>
      </c>
      <c r="S52" s="840">
        <v>906109</v>
      </c>
      <c r="T52" s="814">
        <v>244649.43000000002</v>
      </c>
      <c r="U52" s="840">
        <v>207500</v>
      </c>
      <c r="V52" s="814">
        <v>56025.000000000007</v>
      </c>
      <c r="W52" s="816" t="s">
        <v>6499</v>
      </c>
      <c r="X52" s="840">
        <v>39969</v>
      </c>
      <c r="Y52" s="814">
        <v>10791.630000000001</v>
      </c>
      <c r="Z52" s="840">
        <v>0</v>
      </c>
      <c r="AA52" s="814">
        <v>0</v>
      </c>
    </row>
    <row r="53" spans="1:27" ht="15.75">
      <c r="A53" s="6" t="s">
        <v>51</v>
      </c>
      <c r="B53" s="812">
        <v>0</v>
      </c>
      <c r="C53" s="812">
        <v>44934.028676080125</v>
      </c>
      <c r="D53" s="812">
        <v>0</v>
      </c>
      <c r="E53" s="839">
        <v>0</v>
      </c>
      <c r="F53" s="812">
        <v>0</v>
      </c>
      <c r="G53" s="839">
        <v>0</v>
      </c>
      <c r="H53" s="814">
        <v>0</v>
      </c>
      <c r="I53" s="840">
        <v>0</v>
      </c>
      <c r="J53" s="814">
        <v>0</v>
      </c>
      <c r="K53" s="840">
        <v>0</v>
      </c>
      <c r="L53" s="814">
        <v>0</v>
      </c>
      <c r="M53" s="840">
        <v>0</v>
      </c>
      <c r="N53" s="814">
        <v>0</v>
      </c>
      <c r="O53" s="840">
        <v>0</v>
      </c>
      <c r="P53" s="814">
        <v>0</v>
      </c>
      <c r="Q53" s="840">
        <v>0</v>
      </c>
      <c r="R53" s="814">
        <v>0</v>
      </c>
      <c r="S53" s="840">
        <v>0</v>
      </c>
      <c r="T53" s="814">
        <v>0</v>
      </c>
      <c r="U53" s="840"/>
      <c r="V53" s="814"/>
      <c r="W53" s="816" t="s">
        <v>6500</v>
      </c>
      <c r="X53" s="840">
        <v>0</v>
      </c>
      <c r="Y53" s="814">
        <v>0</v>
      </c>
      <c r="Z53" s="840">
        <v>0</v>
      </c>
      <c r="AA53" s="814">
        <v>0</v>
      </c>
    </row>
    <row r="54" spans="1:27" ht="15.75">
      <c r="A54" s="6" t="s">
        <v>5210</v>
      </c>
      <c r="B54" s="812"/>
      <c r="C54" s="812"/>
      <c r="D54" s="812"/>
      <c r="E54" s="839"/>
      <c r="F54" s="812"/>
      <c r="G54" s="839"/>
      <c r="H54" s="814"/>
      <c r="I54" s="840"/>
      <c r="J54" s="814"/>
      <c r="K54" s="840"/>
      <c r="L54" s="814"/>
      <c r="M54" s="840">
        <v>0</v>
      </c>
      <c r="N54" s="814">
        <v>0</v>
      </c>
      <c r="O54" s="840">
        <v>0</v>
      </c>
      <c r="P54" s="814">
        <v>0</v>
      </c>
      <c r="Q54" s="840">
        <v>0</v>
      </c>
      <c r="R54" s="814">
        <v>0</v>
      </c>
      <c r="S54" s="840">
        <v>0</v>
      </c>
      <c r="T54" s="814">
        <v>0</v>
      </c>
      <c r="U54" s="840">
        <v>39740</v>
      </c>
      <c r="V54" s="814">
        <v>10729.800000000001</v>
      </c>
      <c r="W54" s="816" t="s">
        <v>6501</v>
      </c>
      <c r="X54" s="840">
        <v>13750</v>
      </c>
      <c r="Y54" s="814">
        <v>3712.5000000000005</v>
      </c>
      <c r="Z54" s="840">
        <v>421457.50644461723</v>
      </c>
      <c r="AA54" s="814">
        <v>113793.52674004665</v>
      </c>
    </row>
    <row r="55" spans="1:27" ht="15">
      <c r="A55" s="6" t="s">
        <v>5211</v>
      </c>
      <c r="B55" s="812"/>
      <c r="C55" s="812"/>
      <c r="D55" s="812"/>
      <c r="E55" s="839"/>
      <c r="F55" s="812"/>
      <c r="G55" s="839"/>
      <c r="H55" s="814"/>
      <c r="I55" s="840"/>
      <c r="J55" s="814"/>
      <c r="K55" s="840"/>
      <c r="L55" s="814"/>
      <c r="M55" s="840">
        <v>0</v>
      </c>
      <c r="N55" s="814">
        <v>0</v>
      </c>
      <c r="O55" s="840">
        <v>0</v>
      </c>
      <c r="P55" s="814">
        <v>0</v>
      </c>
      <c r="Q55" s="840">
        <v>0</v>
      </c>
      <c r="R55" s="814">
        <v>0</v>
      </c>
      <c r="S55" s="840">
        <v>0</v>
      </c>
      <c r="T55" s="814">
        <v>0</v>
      </c>
      <c r="U55" s="840"/>
      <c r="V55" s="814"/>
      <c r="W55" s="847"/>
      <c r="X55" s="840"/>
      <c r="Y55" s="814"/>
      <c r="Z55" s="840"/>
      <c r="AA55" s="814"/>
    </row>
    <row r="56" spans="1:27" ht="15">
      <c r="A56" s="6" t="s">
        <v>49</v>
      </c>
      <c r="B56" s="812">
        <v>0</v>
      </c>
      <c r="C56" s="812">
        <v>0</v>
      </c>
      <c r="D56" s="812">
        <v>0</v>
      </c>
      <c r="E56" s="839">
        <v>0</v>
      </c>
      <c r="F56" s="812">
        <v>0</v>
      </c>
      <c r="G56" s="839">
        <v>868264</v>
      </c>
      <c r="H56" s="814">
        <v>236341.4608</v>
      </c>
      <c r="I56" s="840">
        <v>0</v>
      </c>
      <c r="J56" s="814">
        <v>0</v>
      </c>
      <c r="K56" s="840">
        <v>0</v>
      </c>
      <c r="L56" s="814">
        <v>0</v>
      </c>
      <c r="M56" s="840">
        <v>0</v>
      </c>
      <c r="N56" s="814">
        <v>0</v>
      </c>
      <c r="O56" s="840">
        <v>1662150</v>
      </c>
      <c r="P56" s="814">
        <v>452581.27756902465</v>
      </c>
      <c r="Q56" s="840">
        <v>885867</v>
      </c>
      <c r="R56" s="814">
        <v>241256</v>
      </c>
      <c r="S56" s="840">
        <v>1508136</v>
      </c>
      <c r="T56" s="814">
        <v>407196.72000000003</v>
      </c>
      <c r="U56" s="840">
        <v>76531</v>
      </c>
      <c r="V56" s="814">
        <v>20663.370000000003</v>
      </c>
      <c r="W56" s="847"/>
      <c r="X56" s="840"/>
      <c r="Y56" s="814"/>
      <c r="Z56" s="840"/>
      <c r="AA56" s="814"/>
    </row>
    <row r="57" spans="1:27" ht="15">
      <c r="A57" s="6" t="s">
        <v>479</v>
      </c>
      <c r="B57" s="812">
        <v>0</v>
      </c>
      <c r="C57" s="812">
        <v>0</v>
      </c>
      <c r="D57" s="812">
        <v>942439.69319999998</v>
      </c>
      <c r="E57" s="839">
        <v>0</v>
      </c>
      <c r="F57" s="812">
        <v>568908</v>
      </c>
      <c r="G57" s="839">
        <v>4369862</v>
      </c>
      <c r="H57" s="814">
        <v>1189476.4364</v>
      </c>
      <c r="I57" s="840">
        <v>1949409</v>
      </c>
      <c r="J57" s="814">
        <v>530826.9796318484</v>
      </c>
      <c r="K57" s="840">
        <v>3661020.9696969693</v>
      </c>
      <c r="L57" s="814">
        <v>996928.61958363128</v>
      </c>
      <c r="M57" s="840">
        <v>3495539</v>
      </c>
      <c r="N57" s="814">
        <v>951996.02374857012</v>
      </c>
      <c r="O57" s="840">
        <v>5231743</v>
      </c>
      <c r="P57" s="814">
        <v>1424533.8452322604</v>
      </c>
      <c r="Q57" s="840">
        <v>2375111</v>
      </c>
      <c r="R57" s="814">
        <v>646834</v>
      </c>
      <c r="S57" s="840">
        <f>SUM(S49:S56)</f>
        <v>3498000</v>
      </c>
      <c r="T57" s="814">
        <f>SUM(T49:T56)</f>
        <v>944460</v>
      </c>
      <c r="U57" s="840">
        <v>363354</v>
      </c>
      <c r="V57" s="814">
        <v>98105.580000000016</v>
      </c>
      <c r="W57" s="847" t="s">
        <v>479</v>
      </c>
      <c r="X57" s="840">
        <v>666488</v>
      </c>
      <c r="Y57" s="814">
        <v>179951.76</v>
      </c>
      <c r="Z57" s="840">
        <v>632186.25966692588</v>
      </c>
      <c r="AA57" s="814">
        <v>170690.29011006997</v>
      </c>
    </row>
    <row r="58" spans="1:27" ht="15">
      <c r="A58" s="810"/>
      <c r="B58" s="848"/>
      <c r="C58" s="793"/>
      <c r="D58" s="793"/>
      <c r="E58" s="793"/>
      <c r="F58" s="793"/>
      <c r="G58" s="793"/>
      <c r="H58" s="792"/>
      <c r="I58" s="792"/>
      <c r="J58" s="792"/>
      <c r="K58" s="792"/>
      <c r="L58" s="791"/>
      <c r="M58" s="791"/>
      <c r="N58" s="791"/>
      <c r="O58" s="791"/>
      <c r="P58" s="801"/>
      <c r="Q58" s="801"/>
      <c r="R58" s="801"/>
      <c r="S58" s="801"/>
      <c r="T58"/>
      <c r="U58" s="801"/>
    </row>
    <row r="59" spans="1:27" ht="15.75">
      <c r="A59" s="3"/>
      <c r="B59" s="1469">
        <v>2010</v>
      </c>
      <c r="C59" s="1469"/>
      <c r="D59" s="1469">
        <v>2011</v>
      </c>
      <c r="E59" s="1469"/>
      <c r="F59" s="1469" t="s">
        <v>1185</v>
      </c>
      <c r="G59" s="1469"/>
      <c r="H59" s="1460">
        <v>2012</v>
      </c>
      <c r="I59" s="1460"/>
      <c r="J59" s="1460" t="s">
        <v>2325</v>
      </c>
      <c r="K59" s="1460"/>
      <c r="L59" s="1460" t="s">
        <v>2913</v>
      </c>
      <c r="M59" s="1460"/>
      <c r="N59" s="1460" t="s">
        <v>3553</v>
      </c>
      <c r="O59" s="1460"/>
      <c r="P59" s="1460" t="s">
        <v>4165</v>
      </c>
      <c r="Q59" s="1460"/>
      <c r="R59" s="1460" t="s">
        <v>4674</v>
      </c>
      <c r="S59" s="1460"/>
      <c r="T59" s="1460" t="s">
        <v>4675</v>
      </c>
      <c r="U59" s="1460"/>
      <c r="V59" s="1460" t="s">
        <v>5846</v>
      </c>
      <c r="W59" s="1460"/>
      <c r="X59" s="1460" t="s">
        <v>6494</v>
      </c>
      <c r="Y59" s="1460"/>
      <c r="Z59" s="1493" t="s">
        <v>6914</v>
      </c>
      <c r="AA59" s="1483"/>
    </row>
    <row r="60" spans="1:27" ht="15.75">
      <c r="A60" s="3" t="s">
        <v>2326</v>
      </c>
      <c r="B60" s="774" t="s">
        <v>95</v>
      </c>
      <c r="C60" s="774" t="s">
        <v>96</v>
      </c>
      <c r="D60" s="774" t="s">
        <v>95</v>
      </c>
      <c r="E60" s="774" t="s">
        <v>96</v>
      </c>
      <c r="F60" s="774" t="s">
        <v>95</v>
      </c>
      <c r="G60" s="774" t="s">
        <v>96</v>
      </c>
      <c r="H60" s="770" t="s">
        <v>95</v>
      </c>
      <c r="I60" s="770" t="s">
        <v>96</v>
      </c>
      <c r="J60" s="770" t="s">
        <v>95</v>
      </c>
      <c r="K60" s="770" t="s">
        <v>96</v>
      </c>
      <c r="L60" s="770" t="s">
        <v>95</v>
      </c>
      <c r="M60" s="770" t="s">
        <v>96</v>
      </c>
      <c r="N60" s="770" t="s">
        <v>95</v>
      </c>
      <c r="O60" s="770" t="s">
        <v>96</v>
      </c>
      <c r="P60" s="770" t="s">
        <v>95</v>
      </c>
      <c r="Q60" s="770" t="s">
        <v>96</v>
      </c>
      <c r="R60" s="770" t="s">
        <v>95</v>
      </c>
      <c r="S60" s="770" t="s">
        <v>96</v>
      </c>
      <c r="T60" s="770" t="s">
        <v>95</v>
      </c>
      <c r="U60" s="770" t="s">
        <v>96</v>
      </c>
      <c r="V60" s="770" t="s">
        <v>95</v>
      </c>
      <c r="W60" s="770" t="s">
        <v>96</v>
      </c>
      <c r="X60" s="770" t="s">
        <v>95</v>
      </c>
      <c r="Y60" s="770" t="s">
        <v>96</v>
      </c>
      <c r="Z60" s="778" t="s">
        <v>95</v>
      </c>
      <c r="AA60" s="780" t="s">
        <v>96</v>
      </c>
    </row>
    <row r="61" spans="1:27" ht="60">
      <c r="A61" s="6" t="s">
        <v>2922</v>
      </c>
      <c r="B61" s="823">
        <v>0</v>
      </c>
      <c r="C61" s="824">
        <v>0</v>
      </c>
      <c r="D61" s="823">
        <v>0</v>
      </c>
      <c r="E61" s="824">
        <v>0</v>
      </c>
      <c r="F61" s="823">
        <v>0</v>
      </c>
      <c r="G61" s="824">
        <v>0</v>
      </c>
      <c r="H61" s="823">
        <v>0</v>
      </c>
      <c r="I61" s="824">
        <v>0</v>
      </c>
      <c r="J61" s="823" t="s">
        <v>2656</v>
      </c>
      <c r="K61" s="824" t="s">
        <v>2756</v>
      </c>
      <c r="L61" s="825" t="s">
        <v>2656</v>
      </c>
      <c r="M61" s="826" t="s">
        <v>1495</v>
      </c>
      <c r="N61" s="825" t="s">
        <v>3868</v>
      </c>
      <c r="O61" s="826" t="s">
        <v>1436</v>
      </c>
      <c r="P61" s="825" t="s">
        <v>3868</v>
      </c>
      <c r="Q61" s="826" t="s">
        <v>1436</v>
      </c>
      <c r="R61" s="825" t="s">
        <v>1284</v>
      </c>
      <c r="S61" s="826" t="s">
        <v>2722</v>
      </c>
      <c r="T61" s="840" t="s">
        <v>4854</v>
      </c>
      <c r="U61" s="849" t="s">
        <v>4399</v>
      </c>
      <c r="V61" s="840" t="s">
        <v>5937</v>
      </c>
      <c r="W61" s="849" t="s">
        <v>2757</v>
      </c>
      <c r="X61" s="840" t="s">
        <v>6519</v>
      </c>
      <c r="Y61" s="849" t="s">
        <v>6520</v>
      </c>
      <c r="Z61" s="840" t="s">
        <v>6954</v>
      </c>
      <c r="AA61" s="849" t="s">
        <v>6955</v>
      </c>
    </row>
    <row r="62" spans="1:27" ht="45">
      <c r="A62" s="6" t="s">
        <v>2923</v>
      </c>
      <c r="B62" s="823">
        <v>0</v>
      </c>
      <c r="C62" s="824">
        <v>0</v>
      </c>
      <c r="D62" s="823">
        <v>0</v>
      </c>
      <c r="E62" s="824">
        <v>0</v>
      </c>
      <c r="F62" s="823">
        <v>0</v>
      </c>
      <c r="G62" s="824">
        <v>0</v>
      </c>
      <c r="H62" s="823">
        <v>0</v>
      </c>
      <c r="I62" s="824">
        <v>0</v>
      </c>
      <c r="J62" s="823" t="s">
        <v>2657</v>
      </c>
      <c r="K62" s="824" t="s">
        <v>320</v>
      </c>
      <c r="L62" s="825" t="s">
        <v>2657</v>
      </c>
      <c r="M62" s="826" t="s">
        <v>169</v>
      </c>
      <c r="N62" s="825" t="s">
        <v>2445</v>
      </c>
      <c r="O62" s="826" t="s">
        <v>3869</v>
      </c>
      <c r="P62" s="825" t="s">
        <v>4397</v>
      </c>
      <c r="Q62" s="826" t="s">
        <v>2722</v>
      </c>
      <c r="R62" s="825" t="s">
        <v>1594</v>
      </c>
      <c r="S62" s="826" t="s">
        <v>4857</v>
      </c>
      <c r="T62" s="840" t="s">
        <v>4855</v>
      </c>
      <c r="U62" s="849" t="s">
        <v>4856</v>
      </c>
      <c r="V62" s="840" t="s">
        <v>1288</v>
      </c>
      <c r="W62" s="849" t="s">
        <v>2757</v>
      </c>
      <c r="X62" s="840" t="s">
        <v>6521</v>
      </c>
      <c r="Y62" s="849" t="s">
        <v>6522</v>
      </c>
      <c r="Z62" s="840" t="s">
        <v>6956</v>
      </c>
      <c r="AA62" s="849" t="s">
        <v>6955</v>
      </c>
    </row>
    <row r="63" spans="1:27" ht="30">
      <c r="A63" s="6" t="s">
        <v>2924</v>
      </c>
      <c r="B63" s="823">
        <v>0</v>
      </c>
      <c r="C63" s="824">
        <v>0</v>
      </c>
      <c r="D63" s="823">
        <v>0</v>
      </c>
      <c r="E63" s="824">
        <v>0</v>
      </c>
      <c r="F63" s="823">
        <v>0</v>
      </c>
      <c r="G63" s="824">
        <v>0</v>
      </c>
      <c r="H63" s="823">
        <v>0</v>
      </c>
      <c r="I63" s="824">
        <v>0</v>
      </c>
      <c r="J63" s="823" t="s">
        <v>1222</v>
      </c>
      <c r="K63" s="824" t="s">
        <v>590</v>
      </c>
      <c r="L63" s="825" t="s">
        <v>3344</v>
      </c>
      <c r="M63" s="826" t="s">
        <v>590</v>
      </c>
      <c r="N63" s="825" t="s">
        <v>3870</v>
      </c>
      <c r="O63" s="826" t="s">
        <v>3871</v>
      </c>
      <c r="P63" s="825" t="s">
        <v>4398</v>
      </c>
      <c r="Q63" s="826" t="s">
        <v>4399</v>
      </c>
      <c r="R63" s="825" t="s">
        <v>3870</v>
      </c>
      <c r="S63" s="826" t="s">
        <v>3871</v>
      </c>
      <c r="T63" s="840" t="s">
        <v>1077</v>
      </c>
      <c r="U63" s="849" t="s">
        <v>1571</v>
      </c>
      <c r="V63" s="840" t="s">
        <v>5938</v>
      </c>
      <c r="W63" s="849" t="s">
        <v>5939</v>
      </c>
      <c r="X63" s="840" t="s">
        <v>6523</v>
      </c>
      <c r="Y63" s="849" t="s">
        <v>6520</v>
      </c>
      <c r="Z63" s="840" t="s">
        <v>6957</v>
      </c>
      <c r="AA63" s="849" t="s">
        <v>6955</v>
      </c>
    </row>
    <row r="64" spans="1:27" ht="30">
      <c r="A64" s="6" t="s">
        <v>2925</v>
      </c>
      <c r="B64" s="823">
        <v>0</v>
      </c>
      <c r="C64" s="824">
        <v>0</v>
      </c>
      <c r="D64" s="823">
        <v>0</v>
      </c>
      <c r="E64" s="824">
        <v>0</v>
      </c>
      <c r="F64" s="823">
        <v>0</v>
      </c>
      <c r="G64" s="824">
        <v>0</v>
      </c>
      <c r="H64" s="823">
        <v>0</v>
      </c>
      <c r="I64" s="824">
        <v>0</v>
      </c>
      <c r="J64" s="823" t="s">
        <v>2658</v>
      </c>
      <c r="K64" s="824" t="s">
        <v>1071</v>
      </c>
      <c r="L64" s="825" t="s">
        <v>3345</v>
      </c>
      <c r="M64" s="826" t="s">
        <v>1071</v>
      </c>
      <c r="N64" s="825" t="s">
        <v>3872</v>
      </c>
      <c r="O64" s="826" t="s">
        <v>1571</v>
      </c>
      <c r="P64" s="825" t="s">
        <v>2445</v>
      </c>
      <c r="Q64" s="826" t="s">
        <v>3869</v>
      </c>
      <c r="R64" s="825" t="s">
        <v>4858</v>
      </c>
      <c r="S64" s="826" t="s">
        <v>2722</v>
      </c>
      <c r="T64" s="840" t="s">
        <v>1284</v>
      </c>
      <c r="U64" s="849" t="s">
        <v>2722</v>
      </c>
      <c r="V64" s="840" t="s">
        <v>4858</v>
      </c>
      <c r="W64" s="849" t="s">
        <v>5940</v>
      </c>
      <c r="X64" s="840" t="s">
        <v>6376</v>
      </c>
      <c r="Y64" s="849" t="s">
        <v>6520</v>
      </c>
      <c r="Z64" s="840" t="s">
        <v>6958</v>
      </c>
      <c r="AA64" s="849" t="s">
        <v>6955</v>
      </c>
    </row>
    <row r="65" spans="1:27" ht="30">
      <c r="A65" s="6" t="s">
        <v>2926</v>
      </c>
      <c r="B65" s="823">
        <v>0</v>
      </c>
      <c r="C65" s="824">
        <v>0</v>
      </c>
      <c r="D65" s="823">
        <v>0</v>
      </c>
      <c r="E65" s="824">
        <v>0</v>
      </c>
      <c r="F65" s="823">
        <v>0</v>
      </c>
      <c r="G65" s="824">
        <v>0</v>
      </c>
      <c r="H65" s="823">
        <v>0</v>
      </c>
      <c r="I65" s="824">
        <v>0</v>
      </c>
      <c r="J65" s="823" t="s">
        <v>2659</v>
      </c>
      <c r="K65" s="824" t="s">
        <v>2757</v>
      </c>
      <c r="L65" s="825" t="s">
        <v>3346</v>
      </c>
      <c r="M65" s="826" t="s">
        <v>454</v>
      </c>
      <c r="N65" s="825" t="s">
        <v>3873</v>
      </c>
      <c r="O65" s="826" t="s">
        <v>3871</v>
      </c>
      <c r="P65" s="825" t="s">
        <v>3870</v>
      </c>
      <c r="Q65" s="826" t="s">
        <v>3871</v>
      </c>
      <c r="R65" s="825" t="s">
        <v>4860</v>
      </c>
      <c r="S65" s="826" t="s">
        <v>3871</v>
      </c>
      <c r="T65" s="840" t="s">
        <v>1594</v>
      </c>
      <c r="U65" s="849" t="s">
        <v>4857</v>
      </c>
      <c r="V65" s="840" t="s">
        <v>4854</v>
      </c>
      <c r="W65" s="849" t="s">
        <v>1076</v>
      </c>
      <c r="X65" s="840" t="s">
        <v>6378</v>
      </c>
      <c r="Y65" s="849" t="s">
        <v>6524</v>
      </c>
      <c r="Z65" s="840" t="s">
        <v>6959</v>
      </c>
      <c r="AA65" s="849" t="s">
        <v>6520</v>
      </c>
    </row>
    <row r="66" spans="1:27" ht="45">
      <c r="A66" s="6" t="s">
        <v>2927</v>
      </c>
      <c r="B66" s="823">
        <v>0</v>
      </c>
      <c r="C66" s="824">
        <v>0</v>
      </c>
      <c r="D66" s="823">
        <v>0</v>
      </c>
      <c r="E66" s="824">
        <v>0</v>
      </c>
      <c r="F66" s="823">
        <v>0</v>
      </c>
      <c r="G66" s="824">
        <v>0</v>
      </c>
      <c r="H66" s="823">
        <v>0</v>
      </c>
      <c r="I66" s="824">
        <v>0</v>
      </c>
      <c r="J66" s="823" t="s">
        <v>2660</v>
      </c>
      <c r="K66" s="824" t="s">
        <v>1519</v>
      </c>
      <c r="L66" s="825" t="s">
        <v>3347</v>
      </c>
      <c r="M66" s="826" t="s">
        <v>590</v>
      </c>
      <c r="N66" s="825" t="s">
        <v>2657</v>
      </c>
      <c r="O66" s="826" t="s">
        <v>3869</v>
      </c>
      <c r="P66" s="825" t="s">
        <v>3877</v>
      </c>
      <c r="Q66" s="826" t="s">
        <v>3878</v>
      </c>
      <c r="R66" s="825" t="s">
        <v>1399</v>
      </c>
      <c r="S66" s="826" t="s">
        <v>5212</v>
      </c>
      <c r="T66" s="840" t="s">
        <v>3870</v>
      </c>
      <c r="U66" s="849" t="s">
        <v>3871</v>
      </c>
      <c r="V66" s="840" t="s">
        <v>5941</v>
      </c>
      <c r="W66" s="849" t="s">
        <v>5940</v>
      </c>
      <c r="X66" s="840" t="s">
        <v>6379</v>
      </c>
      <c r="Y66" s="849" t="s">
        <v>1076</v>
      </c>
      <c r="Z66" s="840" t="s">
        <v>6960</v>
      </c>
      <c r="AA66" s="849" t="s">
        <v>6961</v>
      </c>
    </row>
    <row r="67" spans="1:27" ht="30">
      <c r="A67" s="6" t="s">
        <v>2928</v>
      </c>
      <c r="B67" s="823">
        <v>0</v>
      </c>
      <c r="C67" s="824">
        <v>0</v>
      </c>
      <c r="D67" s="823">
        <v>0</v>
      </c>
      <c r="E67" s="824">
        <v>0</v>
      </c>
      <c r="F67" s="823">
        <v>0</v>
      </c>
      <c r="G67" s="824">
        <v>0</v>
      </c>
      <c r="H67" s="823">
        <v>0</v>
      </c>
      <c r="I67" s="824">
        <v>0</v>
      </c>
      <c r="J67" s="823" t="s">
        <v>2661</v>
      </c>
      <c r="K67" s="824" t="s">
        <v>2756</v>
      </c>
      <c r="L67" s="825" t="s">
        <v>3348</v>
      </c>
      <c r="M67" s="826" t="s">
        <v>258</v>
      </c>
      <c r="N67" s="825" t="s">
        <v>3874</v>
      </c>
      <c r="O67" s="826" t="s">
        <v>3875</v>
      </c>
      <c r="P67" s="825" t="s">
        <v>2656</v>
      </c>
      <c r="Q67" s="826" t="s">
        <v>3871</v>
      </c>
      <c r="R67" s="825" t="s">
        <v>5213</v>
      </c>
      <c r="S67" s="826" t="s">
        <v>4399</v>
      </c>
      <c r="T67" s="840" t="s">
        <v>4858</v>
      </c>
      <c r="U67" s="849" t="s">
        <v>2722</v>
      </c>
      <c r="V67" s="840" t="s">
        <v>5942</v>
      </c>
      <c r="W67" s="849" t="s">
        <v>2757</v>
      </c>
      <c r="X67" s="840" t="s">
        <v>6525</v>
      </c>
      <c r="Y67" s="849" t="s">
        <v>6526</v>
      </c>
      <c r="Z67" s="840" t="s">
        <v>6962</v>
      </c>
      <c r="AA67" s="849" t="s">
        <v>5939</v>
      </c>
    </row>
    <row r="68" spans="1:27" ht="45">
      <c r="A68" s="6" t="s">
        <v>2929</v>
      </c>
      <c r="B68" s="823">
        <v>0</v>
      </c>
      <c r="C68" s="824">
        <v>0</v>
      </c>
      <c r="D68" s="823">
        <v>0</v>
      </c>
      <c r="E68" s="824">
        <v>0</v>
      </c>
      <c r="F68" s="823">
        <v>0</v>
      </c>
      <c r="G68" s="824">
        <v>0</v>
      </c>
      <c r="H68" s="823">
        <v>0</v>
      </c>
      <c r="I68" s="824">
        <v>0</v>
      </c>
      <c r="J68" s="823" t="s">
        <v>2662</v>
      </c>
      <c r="K68" s="824" t="s">
        <v>454</v>
      </c>
      <c r="L68" s="825" t="s">
        <v>3349</v>
      </c>
      <c r="M68" s="826" t="s">
        <v>2756</v>
      </c>
      <c r="N68" s="825" t="s">
        <v>3876</v>
      </c>
      <c r="O68" s="826" t="s">
        <v>3871</v>
      </c>
      <c r="P68" s="825" t="s">
        <v>3872</v>
      </c>
      <c r="Q68" s="826" t="s">
        <v>1571</v>
      </c>
      <c r="R68" s="825" t="s">
        <v>5214</v>
      </c>
      <c r="S68" s="826" t="s">
        <v>4399</v>
      </c>
      <c r="T68" s="840" t="s">
        <v>4859</v>
      </c>
      <c r="U68" s="849" t="s">
        <v>4856</v>
      </c>
      <c r="V68" s="840"/>
      <c r="W68" s="849"/>
      <c r="X68" s="840" t="s">
        <v>6527</v>
      </c>
      <c r="Y68" s="849" t="s">
        <v>5939</v>
      </c>
      <c r="Z68" s="840" t="s">
        <v>6380</v>
      </c>
      <c r="AA68" s="849" t="s">
        <v>6963</v>
      </c>
    </row>
    <row r="69" spans="1:27" ht="30">
      <c r="A69" s="6" t="s">
        <v>2930</v>
      </c>
      <c r="B69" s="823">
        <v>0</v>
      </c>
      <c r="C69" s="824">
        <v>0</v>
      </c>
      <c r="D69" s="823">
        <v>0</v>
      </c>
      <c r="E69" s="824">
        <v>0</v>
      </c>
      <c r="F69" s="823">
        <v>0</v>
      </c>
      <c r="G69" s="824">
        <v>0</v>
      </c>
      <c r="H69" s="823">
        <v>0</v>
      </c>
      <c r="I69" s="824">
        <v>0</v>
      </c>
      <c r="J69" s="823" t="s">
        <v>2663</v>
      </c>
      <c r="K69" s="824" t="s">
        <v>355</v>
      </c>
      <c r="L69" s="825" t="s">
        <v>3350</v>
      </c>
      <c r="M69" s="826" t="s">
        <v>249</v>
      </c>
      <c r="N69" s="825" t="s">
        <v>3877</v>
      </c>
      <c r="O69" s="826" t="s">
        <v>3878</v>
      </c>
      <c r="P69" s="825" t="s">
        <v>3873</v>
      </c>
      <c r="Q69" s="826" t="s">
        <v>3871</v>
      </c>
      <c r="R69" s="825" t="s">
        <v>5215</v>
      </c>
      <c r="S69" s="826" t="s">
        <v>3871</v>
      </c>
      <c r="T69" s="840" t="s">
        <v>4860</v>
      </c>
      <c r="U69" s="849" t="s">
        <v>3871</v>
      </c>
      <c r="V69" s="840"/>
      <c r="W69" s="849"/>
      <c r="X69" s="840" t="s">
        <v>6528</v>
      </c>
      <c r="Y69" s="849" t="s">
        <v>6520</v>
      </c>
      <c r="Z69" s="840" t="s">
        <v>6964</v>
      </c>
      <c r="AA69" s="849" t="s">
        <v>6965</v>
      </c>
    </row>
    <row r="70" spans="1:27" ht="45">
      <c r="A70" s="6" t="s">
        <v>2931</v>
      </c>
      <c r="B70" s="823">
        <v>0</v>
      </c>
      <c r="C70" s="824">
        <v>0</v>
      </c>
      <c r="D70" s="823">
        <v>0</v>
      </c>
      <c r="E70" s="824">
        <v>0</v>
      </c>
      <c r="F70" s="823">
        <v>0</v>
      </c>
      <c r="G70" s="824">
        <v>0</v>
      </c>
      <c r="H70" s="823">
        <v>0</v>
      </c>
      <c r="I70" s="824">
        <v>0</v>
      </c>
      <c r="J70" s="823" t="s">
        <v>2664</v>
      </c>
      <c r="K70" s="824" t="s">
        <v>258</v>
      </c>
      <c r="L70" s="825" t="s">
        <v>3351</v>
      </c>
      <c r="M70" s="826" t="s">
        <v>2757</v>
      </c>
      <c r="N70" s="825" t="s">
        <v>3879</v>
      </c>
      <c r="O70" s="826" t="s">
        <v>3875</v>
      </c>
      <c r="P70" s="825" t="s">
        <v>3882</v>
      </c>
      <c r="Q70" s="826" t="s">
        <v>3883</v>
      </c>
      <c r="R70" s="825" t="s">
        <v>2656</v>
      </c>
      <c r="S70" s="826" t="s">
        <v>5216</v>
      </c>
      <c r="T70" s="840" t="s">
        <v>4861</v>
      </c>
      <c r="U70" s="849" t="s">
        <v>1436</v>
      </c>
      <c r="V70" s="840"/>
      <c r="W70" s="849"/>
      <c r="X70" s="840" t="s">
        <v>6529</v>
      </c>
      <c r="Y70" s="849" t="s">
        <v>6522</v>
      </c>
      <c r="Z70" s="840" t="s">
        <v>6966</v>
      </c>
      <c r="AA70" s="849" t="s">
        <v>5947</v>
      </c>
    </row>
    <row r="71" spans="1:27" ht="15">
      <c r="A71" s="810"/>
      <c r="B71" s="848"/>
      <c r="C71" s="793"/>
      <c r="D71" s="793"/>
      <c r="E71" s="793"/>
      <c r="F71" s="793"/>
      <c r="G71" s="793"/>
      <c r="H71" s="792"/>
      <c r="I71" s="792"/>
      <c r="J71" s="792"/>
      <c r="K71" s="792"/>
      <c r="L71" s="791"/>
      <c r="M71" s="791"/>
      <c r="N71" s="791"/>
      <c r="O71" s="791"/>
      <c r="P71" s="791"/>
      <c r="Q71" s="791"/>
      <c r="R71" s="791"/>
      <c r="S71" s="791"/>
    </row>
    <row r="72" spans="1:27" ht="15.75">
      <c r="A72" s="3"/>
      <c r="B72" s="1469">
        <v>2010</v>
      </c>
      <c r="C72" s="1469"/>
      <c r="D72" s="1469">
        <v>2011</v>
      </c>
      <c r="E72" s="1469"/>
      <c r="F72" s="1469" t="s">
        <v>1185</v>
      </c>
      <c r="G72" s="1469"/>
      <c r="H72" s="1460">
        <v>2012</v>
      </c>
      <c r="I72" s="1460"/>
      <c r="J72" s="1460" t="s">
        <v>2325</v>
      </c>
      <c r="K72" s="1460"/>
      <c r="L72" s="1460" t="s">
        <v>2913</v>
      </c>
      <c r="M72" s="1460"/>
      <c r="N72" s="1460" t="s">
        <v>3553</v>
      </c>
      <c r="O72" s="1460"/>
      <c r="P72" s="1460" t="s">
        <v>4165</v>
      </c>
      <c r="Q72" s="1460"/>
      <c r="R72" s="1460" t="s">
        <v>4674</v>
      </c>
      <c r="S72" s="1460"/>
      <c r="T72" s="1460" t="s">
        <v>4675</v>
      </c>
      <c r="U72" s="1460"/>
      <c r="V72" s="1460" t="s">
        <v>5846</v>
      </c>
      <c r="W72" s="1460"/>
      <c r="X72" s="1460" t="s">
        <v>6494</v>
      </c>
      <c r="Y72" s="1460"/>
      <c r="Z72" s="1493" t="s">
        <v>6914</v>
      </c>
      <c r="AA72" s="1483"/>
    </row>
    <row r="73" spans="1:27" ht="15.75">
      <c r="A73" s="3" t="s">
        <v>68</v>
      </c>
      <c r="B73" s="774" t="s">
        <v>95</v>
      </c>
      <c r="C73" s="774" t="s">
        <v>96</v>
      </c>
      <c r="D73" s="774" t="s">
        <v>95</v>
      </c>
      <c r="E73" s="774" t="s">
        <v>96</v>
      </c>
      <c r="F73" s="774" t="s">
        <v>95</v>
      </c>
      <c r="G73" s="774" t="s">
        <v>96</v>
      </c>
      <c r="H73" s="770" t="s">
        <v>95</v>
      </c>
      <c r="I73" s="770" t="s">
        <v>96</v>
      </c>
      <c r="J73" s="770" t="s">
        <v>95</v>
      </c>
      <c r="K73" s="770" t="s">
        <v>96</v>
      </c>
      <c r="L73" s="770" t="s">
        <v>95</v>
      </c>
      <c r="M73" s="770" t="s">
        <v>96</v>
      </c>
      <c r="N73" s="770" t="s">
        <v>95</v>
      </c>
      <c r="O73" s="770" t="s">
        <v>96</v>
      </c>
      <c r="P73" s="770" t="s">
        <v>95</v>
      </c>
      <c r="Q73" s="770" t="s">
        <v>96</v>
      </c>
      <c r="R73" s="770" t="s">
        <v>95</v>
      </c>
      <c r="S73" s="770" t="s">
        <v>96</v>
      </c>
      <c r="T73" s="770" t="s">
        <v>95</v>
      </c>
      <c r="U73" s="770" t="s">
        <v>96</v>
      </c>
      <c r="V73" s="770" t="s">
        <v>95</v>
      </c>
      <c r="W73" s="770" t="s">
        <v>96</v>
      </c>
      <c r="X73" s="770" t="s">
        <v>95</v>
      </c>
      <c r="Y73" s="770" t="s">
        <v>96</v>
      </c>
      <c r="Z73" s="778" t="s">
        <v>95</v>
      </c>
      <c r="AA73" s="780" t="s">
        <v>96</v>
      </c>
    </row>
    <row r="74" spans="1:27" ht="60">
      <c r="A74" s="6" t="s">
        <v>2922</v>
      </c>
      <c r="B74" s="823" t="s">
        <v>470</v>
      </c>
      <c r="C74" s="824" t="s">
        <v>471</v>
      </c>
      <c r="D74" s="823" t="s">
        <v>1066</v>
      </c>
      <c r="E74" s="824" t="s">
        <v>355</v>
      </c>
      <c r="F74" s="823" t="s">
        <v>1274</v>
      </c>
      <c r="G74" s="824" t="s">
        <v>1070</v>
      </c>
      <c r="H74" s="823" t="s">
        <v>1494</v>
      </c>
      <c r="I74" s="824" t="s">
        <v>1495</v>
      </c>
      <c r="J74" s="823" t="s">
        <v>2665</v>
      </c>
      <c r="K74" s="824" t="s">
        <v>590</v>
      </c>
      <c r="L74" s="825" t="s">
        <v>2665</v>
      </c>
      <c r="M74" s="826" t="s">
        <v>590</v>
      </c>
      <c r="N74" s="825" t="s">
        <v>3868</v>
      </c>
      <c r="O74" s="826" t="s">
        <v>1436</v>
      </c>
      <c r="P74" s="825" t="s">
        <v>3868</v>
      </c>
      <c r="Q74" s="826" t="s">
        <v>1436</v>
      </c>
      <c r="R74" s="825" t="s">
        <v>5217</v>
      </c>
      <c r="S74" s="826" t="s">
        <v>1436</v>
      </c>
      <c r="T74" s="840" t="s">
        <v>5059</v>
      </c>
      <c r="U74" s="849" t="s">
        <v>1436</v>
      </c>
      <c r="V74" s="840" t="s">
        <v>5943</v>
      </c>
      <c r="W74" s="849" t="s">
        <v>169</v>
      </c>
      <c r="X74" s="840" t="s">
        <v>6530</v>
      </c>
      <c r="Y74" s="849" t="s">
        <v>169</v>
      </c>
      <c r="Z74" s="840" t="s">
        <v>6967</v>
      </c>
      <c r="AA74" s="849" t="s">
        <v>169</v>
      </c>
    </row>
    <row r="75" spans="1:27" ht="45">
      <c r="A75" s="6" t="s">
        <v>2923</v>
      </c>
      <c r="B75" s="823" t="s">
        <v>281</v>
      </c>
      <c r="C75" s="824" t="s">
        <v>283</v>
      </c>
      <c r="D75" s="823" t="s">
        <v>850</v>
      </c>
      <c r="E75" s="824" t="s">
        <v>1070</v>
      </c>
      <c r="F75" s="823" t="s">
        <v>1275</v>
      </c>
      <c r="G75" s="824" t="s">
        <v>1276</v>
      </c>
      <c r="H75" s="823" t="s">
        <v>1496</v>
      </c>
      <c r="I75" s="824" t="s">
        <v>1497</v>
      </c>
      <c r="J75" s="823" t="s">
        <v>2666</v>
      </c>
      <c r="K75" s="824" t="s">
        <v>590</v>
      </c>
      <c r="L75" s="825" t="s">
        <v>1275</v>
      </c>
      <c r="M75" s="826" t="s">
        <v>1497</v>
      </c>
      <c r="N75" s="825" t="s">
        <v>2665</v>
      </c>
      <c r="O75" s="826" t="s">
        <v>3869</v>
      </c>
      <c r="P75" s="825" t="s">
        <v>2665</v>
      </c>
      <c r="Q75" s="826" t="s">
        <v>3869</v>
      </c>
      <c r="R75" s="825" t="s">
        <v>4402</v>
      </c>
      <c r="S75" s="826" t="s">
        <v>1571</v>
      </c>
      <c r="T75" s="840" t="s">
        <v>4402</v>
      </c>
      <c r="U75" s="849" t="s">
        <v>1571</v>
      </c>
      <c r="V75" s="840" t="s">
        <v>2657</v>
      </c>
      <c r="W75" s="849" t="s">
        <v>169</v>
      </c>
      <c r="X75" s="840" t="s">
        <v>4861</v>
      </c>
      <c r="Y75" s="849" t="s">
        <v>169</v>
      </c>
      <c r="Z75" s="840" t="s">
        <v>6968</v>
      </c>
      <c r="AA75" s="849" t="s">
        <v>5947</v>
      </c>
    </row>
    <row r="76" spans="1:27" ht="45">
      <c r="A76" s="6" t="s">
        <v>2924</v>
      </c>
      <c r="B76" s="823" t="s">
        <v>472</v>
      </c>
      <c r="C76" s="824" t="s">
        <v>355</v>
      </c>
      <c r="D76" s="823" t="s">
        <v>1072</v>
      </c>
      <c r="E76" s="824" t="s">
        <v>160</v>
      </c>
      <c r="F76" s="823" t="s">
        <v>1277</v>
      </c>
      <c r="G76" s="824" t="s">
        <v>1278</v>
      </c>
      <c r="H76" s="823" t="s">
        <v>1498</v>
      </c>
      <c r="I76" s="824" t="s">
        <v>447</v>
      </c>
      <c r="J76" s="823" t="s">
        <v>1275</v>
      </c>
      <c r="K76" s="824" t="s">
        <v>1497</v>
      </c>
      <c r="L76" s="825" t="s">
        <v>1279</v>
      </c>
      <c r="M76" s="826" t="s">
        <v>355</v>
      </c>
      <c r="N76" s="825" t="s">
        <v>1275</v>
      </c>
      <c r="O76" s="826" t="s">
        <v>3880</v>
      </c>
      <c r="P76" s="825" t="s">
        <v>1275</v>
      </c>
      <c r="Q76" s="826" t="s">
        <v>3880</v>
      </c>
      <c r="R76" s="825" t="s">
        <v>1286</v>
      </c>
      <c r="S76" s="826" t="s">
        <v>3871</v>
      </c>
      <c r="T76" s="840" t="s">
        <v>1275</v>
      </c>
      <c r="U76" s="849" t="s">
        <v>5060</v>
      </c>
      <c r="V76" s="840" t="s">
        <v>4400</v>
      </c>
      <c r="W76" s="849" t="s">
        <v>5944</v>
      </c>
      <c r="X76" s="840" t="s">
        <v>6531</v>
      </c>
      <c r="Y76" s="849" t="s">
        <v>5939</v>
      </c>
      <c r="Z76" s="840" t="s">
        <v>6969</v>
      </c>
      <c r="AA76" s="849" t="s">
        <v>169</v>
      </c>
    </row>
    <row r="77" spans="1:27" ht="45">
      <c r="A77" s="6" t="s">
        <v>2925</v>
      </c>
      <c r="B77" s="823" t="s">
        <v>310</v>
      </c>
      <c r="C77" s="824" t="s">
        <v>311</v>
      </c>
      <c r="D77" s="823" t="s">
        <v>1074</v>
      </c>
      <c r="E77" s="824" t="s">
        <v>1071</v>
      </c>
      <c r="F77" s="823" t="s">
        <v>1279</v>
      </c>
      <c r="G77" s="824" t="s">
        <v>355</v>
      </c>
      <c r="H77" s="823" t="s">
        <v>1499</v>
      </c>
      <c r="I77" s="824" t="s">
        <v>163</v>
      </c>
      <c r="J77" s="823" t="s">
        <v>1286</v>
      </c>
      <c r="K77" s="824" t="s">
        <v>447</v>
      </c>
      <c r="L77" s="825" t="s">
        <v>2666</v>
      </c>
      <c r="M77" s="826" t="s">
        <v>590</v>
      </c>
      <c r="N77" s="825" t="s">
        <v>1286</v>
      </c>
      <c r="O77" s="826" t="s">
        <v>3871</v>
      </c>
      <c r="P77" s="825" t="s">
        <v>4400</v>
      </c>
      <c r="Q77" s="826" t="s">
        <v>4401</v>
      </c>
      <c r="R77" s="825" t="s">
        <v>1275</v>
      </c>
      <c r="S77" s="826" t="s">
        <v>3880</v>
      </c>
      <c r="T77" s="840" t="s">
        <v>5061</v>
      </c>
      <c r="U77" s="849" t="s">
        <v>1571</v>
      </c>
      <c r="V77" s="840" t="s">
        <v>5945</v>
      </c>
      <c r="W77" s="849" t="s">
        <v>5939</v>
      </c>
      <c r="X77" s="840" t="s">
        <v>6532</v>
      </c>
      <c r="Y77" s="849" t="s">
        <v>6524</v>
      </c>
      <c r="Z77" s="840" t="s">
        <v>6531</v>
      </c>
      <c r="AA77" s="849" t="s">
        <v>5939</v>
      </c>
    </row>
    <row r="78" spans="1:27" ht="45">
      <c r="A78" s="6" t="s">
        <v>2926</v>
      </c>
      <c r="B78" s="823" t="s">
        <v>473</v>
      </c>
      <c r="C78" s="824" t="s">
        <v>474</v>
      </c>
      <c r="D78" s="823" t="s">
        <v>1077</v>
      </c>
      <c r="E78" s="824" t="s">
        <v>1071</v>
      </c>
      <c r="F78" s="823" t="s">
        <v>1280</v>
      </c>
      <c r="G78" s="824" t="s">
        <v>1281</v>
      </c>
      <c r="H78" s="823" t="s">
        <v>1500</v>
      </c>
      <c r="I78" s="824" t="s">
        <v>355</v>
      </c>
      <c r="J78" s="823" t="s">
        <v>2664</v>
      </c>
      <c r="K78" s="824" t="s">
        <v>258</v>
      </c>
      <c r="L78" s="825" t="s">
        <v>1286</v>
      </c>
      <c r="M78" s="826" t="s">
        <v>2757</v>
      </c>
      <c r="N78" s="825" t="s">
        <v>3881</v>
      </c>
      <c r="O78" s="826" t="s">
        <v>2722</v>
      </c>
      <c r="P78" s="825" t="s">
        <v>4402</v>
      </c>
      <c r="Q78" s="826" t="s">
        <v>1571</v>
      </c>
      <c r="R78" s="825" t="s">
        <v>2669</v>
      </c>
      <c r="S78" s="826" t="s">
        <v>2722</v>
      </c>
      <c r="T78" s="840" t="s">
        <v>1286</v>
      </c>
      <c r="U78" s="849" t="s">
        <v>3871</v>
      </c>
      <c r="V78" s="840" t="s">
        <v>5946</v>
      </c>
      <c r="W78" s="849" t="s">
        <v>5947</v>
      </c>
      <c r="X78" s="840" t="s">
        <v>6533</v>
      </c>
      <c r="Y78" s="849" t="s">
        <v>6534</v>
      </c>
      <c r="Z78" s="840" t="s">
        <v>6970</v>
      </c>
      <c r="AA78" s="849" t="s">
        <v>6534</v>
      </c>
    </row>
    <row r="79" spans="1:27" ht="45">
      <c r="A79" s="6" t="s">
        <v>2927</v>
      </c>
      <c r="B79" s="823" t="s">
        <v>475</v>
      </c>
      <c r="C79" s="824" t="s">
        <v>355</v>
      </c>
      <c r="D79" s="823" t="s">
        <v>1078</v>
      </c>
      <c r="E79" s="824" t="s">
        <v>1076</v>
      </c>
      <c r="F79" s="823" t="s">
        <v>1282</v>
      </c>
      <c r="G79" s="824" t="s">
        <v>1283</v>
      </c>
      <c r="H79" s="823" t="s">
        <v>1082</v>
      </c>
      <c r="I79" s="824" t="s">
        <v>169</v>
      </c>
      <c r="J79" s="823" t="s">
        <v>2657</v>
      </c>
      <c r="K79" s="824" t="s">
        <v>169</v>
      </c>
      <c r="L79" s="825" t="s">
        <v>2668</v>
      </c>
      <c r="M79" s="826" t="s">
        <v>2757</v>
      </c>
      <c r="N79" s="825" t="s">
        <v>2668</v>
      </c>
      <c r="O79" s="826" t="s">
        <v>3871</v>
      </c>
      <c r="P79" s="825" t="s">
        <v>1286</v>
      </c>
      <c r="Q79" s="826" t="s">
        <v>3871</v>
      </c>
      <c r="R79" s="825" t="s">
        <v>5063</v>
      </c>
      <c r="S79" s="826" t="s">
        <v>2722</v>
      </c>
      <c r="T79" s="840" t="s">
        <v>1284</v>
      </c>
      <c r="U79" s="849" t="s">
        <v>2722</v>
      </c>
      <c r="V79" s="840" t="s">
        <v>5948</v>
      </c>
      <c r="W79" s="849" t="s">
        <v>5939</v>
      </c>
      <c r="X79" s="840" t="s">
        <v>1284</v>
      </c>
      <c r="Y79" s="849" t="s">
        <v>5950</v>
      </c>
      <c r="Z79" s="840" t="s">
        <v>1077</v>
      </c>
      <c r="AA79" s="849" t="s">
        <v>5939</v>
      </c>
    </row>
    <row r="80" spans="1:27" ht="45">
      <c r="A80" s="6" t="s">
        <v>2928</v>
      </c>
      <c r="B80" s="823" t="s">
        <v>476</v>
      </c>
      <c r="C80" s="824" t="s">
        <v>275</v>
      </c>
      <c r="D80" s="823" t="s">
        <v>1079</v>
      </c>
      <c r="E80" s="824" t="s">
        <v>1080</v>
      </c>
      <c r="F80" s="823" t="s">
        <v>1284</v>
      </c>
      <c r="G80" s="824" t="s">
        <v>1285</v>
      </c>
      <c r="H80" s="823" t="s">
        <v>1077</v>
      </c>
      <c r="I80" s="824" t="s">
        <v>1071</v>
      </c>
      <c r="J80" s="823" t="s">
        <v>2667</v>
      </c>
      <c r="K80" s="824" t="s">
        <v>275</v>
      </c>
      <c r="L80" s="825" t="s">
        <v>3352</v>
      </c>
      <c r="M80" s="826" t="s">
        <v>1076</v>
      </c>
      <c r="N80" s="825" t="s">
        <v>3353</v>
      </c>
      <c r="O80" s="826" t="s">
        <v>3880</v>
      </c>
      <c r="P80" s="825" t="s">
        <v>3353</v>
      </c>
      <c r="Q80" s="826" t="s">
        <v>3880</v>
      </c>
      <c r="R80" s="825" t="s">
        <v>2657</v>
      </c>
      <c r="S80" s="826" t="s">
        <v>1436</v>
      </c>
      <c r="T80" s="840" t="s">
        <v>5062</v>
      </c>
      <c r="U80" s="849" t="s">
        <v>2722</v>
      </c>
      <c r="V80" s="840" t="s">
        <v>5949</v>
      </c>
      <c r="W80" s="849" t="s">
        <v>5950</v>
      </c>
      <c r="X80" s="840" t="s">
        <v>6535</v>
      </c>
      <c r="Y80" s="849" t="s">
        <v>5947</v>
      </c>
      <c r="Z80" s="840" t="s">
        <v>6971</v>
      </c>
      <c r="AA80" s="849" t="s">
        <v>5939</v>
      </c>
    </row>
    <row r="81" spans="1:27" ht="45">
      <c r="A81" s="6" t="s">
        <v>2929</v>
      </c>
      <c r="B81" s="823" t="s">
        <v>477</v>
      </c>
      <c r="C81" s="824" t="s">
        <v>355</v>
      </c>
      <c r="D81" s="823" t="s">
        <v>244</v>
      </c>
      <c r="E81" s="824" t="s">
        <v>685</v>
      </c>
      <c r="F81" s="823" t="s">
        <v>1286</v>
      </c>
      <c r="G81" s="824" t="s">
        <v>1287</v>
      </c>
      <c r="H81" s="823" t="s">
        <v>1501</v>
      </c>
      <c r="I81" s="824" t="s">
        <v>258</v>
      </c>
      <c r="J81" s="823" t="s">
        <v>1279</v>
      </c>
      <c r="K81" s="824" t="s">
        <v>355</v>
      </c>
      <c r="L81" s="825" t="s">
        <v>2664</v>
      </c>
      <c r="M81" s="826" t="s">
        <v>258</v>
      </c>
      <c r="N81" s="825" t="s">
        <v>3870</v>
      </c>
      <c r="O81" s="826" t="s">
        <v>3871</v>
      </c>
      <c r="P81" s="825" t="s">
        <v>4403</v>
      </c>
      <c r="Q81" s="826" t="s">
        <v>4404</v>
      </c>
      <c r="R81" s="825" t="s">
        <v>1284</v>
      </c>
      <c r="S81" s="826" t="s">
        <v>2722</v>
      </c>
      <c r="T81" s="840" t="s">
        <v>5063</v>
      </c>
      <c r="U81" s="849" t="s">
        <v>2722</v>
      </c>
      <c r="V81" s="840" t="s">
        <v>5951</v>
      </c>
      <c r="W81" s="849" t="s">
        <v>5939</v>
      </c>
      <c r="X81" s="840" t="s">
        <v>6536</v>
      </c>
      <c r="Y81" s="849" t="s">
        <v>5939</v>
      </c>
      <c r="Z81" s="840" t="s">
        <v>6540</v>
      </c>
      <c r="AA81" s="849" t="s">
        <v>5950</v>
      </c>
    </row>
    <row r="82" spans="1:27" ht="45">
      <c r="A82" s="6" t="s">
        <v>2930</v>
      </c>
      <c r="B82" s="823" t="s">
        <v>478</v>
      </c>
      <c r="C82" s="824" t="s">
        <v>160</v>
      </c>
      <c r="D82" s="823" t="s">
        <v>1081</v>
      </c>
      <c r="E82" s="824" t="s">
        <v>1071</v>
      </c>
      <c r="F82" s="823" t="s">
        <v>1288</v>
      </c>
      <c r="G82" s="824" t="s">
        <v>1289</v>
      </c>
      <c r="H82" s="823" t="s">
        <v>1502</v>
      </c>
      <c r="I82" s="824" t="s">
        <v>525</v>
      </c>
      <c r="J82" s="823" t="s">
        <v>2668</v>
      </c>
      <c r="K82" s="824" t="s">
        <v>447</v>
      </c>
      <c r="L82" s="825" t="s">
        <v>3353</v>
      </c>
      <c r="M82" s="826" t="s">
        <v>1497</v>
      </c>
      <c r="N82" s="825" t="s">
        <v>3882</v>
      </c>
      <c r="O82" s="826" t="s">
        <v>3883</v>
      </c>
      <c r="P82" s="825" t="s">
        <v>2666</v>
      </c>
      <c r="Q82" s="826" t="s">
        <v>1436</v>
      </c>
      <c r="R82" s="825" t="s">
        <v>2665</v>
      </c>
      <c r="S82" s="826" t="s">
        <v>3869</v>
      </c>
      <c r="T82" s="840" t="s">
        <v>2665</v>
      </c>
      <c r="U82" s="849" t="s">
        <v>3869</v>
      </c>
      <c r="V82" s="840" t="s">
        <v>1284</v>
      </c>
      <c r="W82" s="849" t="s">
        <v>5950</v>
      </c>
      <c r="X82" s="840" t="s">
        <v>6537</v>
      </c>
      <c r="Y82" s="849" t="s">
        <v>6534</v>
      </c>
      <c r="Z82" s="840" t="s">
        <v>6972</v>
      </c>
      <c r="AA82" s="849" t="s">
        <v>6965</v>
      </c>
    </row>
    <row r="83" spans="1:27" ht="45">
      <c r="A83" s="6" t="s">
        <v>2931</v>
      </c>
      <c r="B83" s="823" t="s">
        <v>295</v>
      </c>
      <c r="C83" s="824" t="s">
        <v>311</v>
      </c>
      <c r="D83" s="823" t="s">
        <v>1082</v>
      </c>
      <c r="E83" s="824" t="s">
        <v>169</v>
      </c>
      <c r="F83" s="823" t="s">
        <v>1290</v>
      </c>
      <c r="G83" s="824" t="s">
        <v>1076</v>
      </c>
      <c r="H83" s="823" t="s">
        <v>1503</v>
      </c>
      <c r="I83" s="824" t="s">
        <v>160</v>
      </c>
      <c r="J83" s="823" t="s">
        <v>2669</v>
      </c>
      <c r="K83" s="824" t="s">
        <v>454</v>
      </c>
      <c r="L83" s="825" t="s">
        <v>2667</v>
      </c>
      <c r="M83" s="826" t="s">
        <v>275</v>
      </c>
      <c r="N83" s="825" t="s">
        <v>3874</v>
      </c>
      <c r="O83" s="826" t="s">
        <v>3884</v>
      </c>
      <c r="P83" s="825" t="s">
        <v>2668</v>
      </c>
      <c r="Q83" s="826" t="s">
        <v>3871</v>
      </c>
      <c r="R83" s="825" t="s">
        <v>2666</v>
      </c>
      <c r="S83" s="826" t="s">
        <v>1436</v>
      </c>
      <c r="T83" s="840" t="s">
        <v>2666</v>
      </c>
      <c r="U83" s="849" t="s">
        <v>1436</v>
      </c>
      <c r="V83" s="840" t="s">
        <v>2665</v>
      </c>
      <c r="W83" s="849" t="s">
        <v>5952</v>
      </c>
      <c r="X83" s="840" t="s">
        <v>6538</v>
      </c>
      <c r="Y83" s="849" t="s">
        <v>5939</v>
      </c>
      <c r="Z83" s="840" t="s">
        <v>6973</v>
      </c>
      <c r="AA83" s="849" t="s">
        <v>6974</v>
      </c>
    </row>
    <row r="84" spans="1:27" ht="15">
      <c r="A84" s="810"/>
      <c r="B84" s="801"/>
      <c r="C84" s="801"/>
      <c r="D84" s="793"/>
      <c r="E84" s="801"/>
      <c r="F84" s="793"/>
      <c r="G84" s="793"/>
      <c r="H84" s="792"/>
      <c r="I84" s="792"/>
      <c r="J84" s="792"/>
      <c r="K84" s="792"/>
      <c r="L84" s="791"/>
      <c r="M84" s="791"/>
      <c r="N84" s="791"/>
      <c r="O84" s="791"/>
      <c r="P84" s="791"/>
      <c r="Q84" s="791"/>
      <c r="R84" s="791"/>
      <c r="S84" s="791"/>
    </row>
    <row r="85" spans="1:27" ht="15">
      <c r="A85" s="810"/>
      <c r="B85" s="801"/>
      <c r="C85" s="801"/>
      <c r="D85" s="793"/>
      <c r="E85" s="801"/>
      <c r="F85" s="793"/>
      <c r="G85" s="793"/>
      <c r="H85" s="792"/>
      <c r="I85" s="792"/>
      <c r="J85" s="792"/>
      <c r="K85" s="792"/>
      <c r="L85" s="791"/>
      <c r="M85" s="791"/>
      <c r="N85" s="791"/>
      <c r="O85" s="791"/>
      <c r="P85" s="791"/>
      <c r="Q85" s="791"/>
      <c r="R85" s="791"/>
      <c r="S85" s="791"/>
    </row>
    <row r="86" spans="1:27" ht="15.75">
      <c r="A86" s="3"/>
      <c r="B86" s="1469">
        <v>2010</v>
      </c>
      <c r="C86" s="1469"/>
      <c r="D86" s="1469">
        <v>2011</v>
      </c>
      <c r="E86" s="1469"/>
      <c r="F86" s="1469" t="s">
        <v>1185</v>
      </c>
      <c r="G86" s="1469"/>
      <c r="H86" s="1460">
        <v>2012</v>
      </c>
      <c r="I86" s="1460"/>
      <c r="J86" s="1460" t="s">
        <v>2325</v>
      </c>
      <c r="K86" s="1460"/>
      <c r="L86" s="1460" t="s">
        <v>2913</v>
      </c>
      <c r="M86" s="1460"/>
      <c r="N86" s="1460" t="s">
        <v>3553</v>
      </c>
      <c r="O86" s="1460"/>
      <c r="P86" s="1460" t="s">
        <v>4165</v>
      </c>
      <c r="Q86" s="1460"/>
      <c r="R86" s="1460" t="s">
        <v>4674</v>
      </c>
      <c r="S86" s="1460"/>
      <c r="T86" s="1460" t="s">
        <v>4675</v>
      </c>
      <c r="U86" s="1460"/>
      <c r="V86" s="1460" t="s">
        <v>5846</v>
      </c>
      <c r="W86" s="1460"/>
      <c r="X86" s="1460" t="s">
        <v>6494</v>
      </c>
      <c r="Y86" s="1460"/>
      <c r="Z86" s="1493" t="s">
        <v>6914</v>
      </c>
      <c r="AA86" s="1483"/>
    </row>
    <row r="87" spans="1:27" ht="15.75">
      <c r="A87" s="3" t="s">
        <v>97</v>
      </c>
      <c r="B87" s="774" t="s">
        <v>95</v>
      </c>
      <c r="C87" s="774" t="s">
        <v>96</v>
      </c>
      <c r="D87" s="774" t="s">
        <v>95</v>
      </c>
      <c r="E87" s="774" t="s">
        <v>96</v>
      </c>
      <c r="F87" s="774" t="s">
        <v>95</v>
      </c>
      <c r="G87" s="774" t="s">
        <v>96</v>
      </c>
      <c r="H87" s="770" t="s">
        <v>95</v>
      </c>
      <c r="I87" s="770" t="s">
        <v>96</v>
      </c>
      <c r="J87" s="770" t="s">
        <v>95</v>
      </c>
      <c r="K87" s="770" t="s">
        <v>96</v>
      </c>
      <c r="L87" s="770" t="s">
        <v>95</v>
      </c>
      <c r="M87" s="770" t="s">
        <v>96</v>
      </c>
      <c r="N87" s="770" t="s">
        <v>95</v>
      </c>
      <c r="O87" s="770" t="s">
        <v>96</v>
      </c>
      <c r="P87" s="770" t="s">
        <v>95</v>
      </c>
      <c r="Q87" s="770" t="s">
        <v>96</v>
      </c>
      <c r="R87" s="770" t="s">
        <v>95</v>
      </c>
      <c r="S87" s="770" t="s">
        <v>96</v>
      </c>
      <c r="T87" s="770" t="s">
        <v>95</v>
      </c>
      <c r="U87" s="770" t="s">
        <v>96</v>
      </c>
      <c r="V87" s="770" t="s">
        <v>95</v>
      </c>
      <c r="W87" s="770" t="s">
        <v>96</v>
      </c>
      <c r="X87" s="770" t="s">
        <v>95</v>
      </c>
      <c r="Y87" s="770" t="s">
        <v>96</v>
      </c>
      <c r="Z87" s="778" t="s">
        <v>95</v>
      </c>
      <c r="AA87" s="780" t="s">
        <v>96</v>
      </c>
    </row>
    <row r="88" spans="1:27" ht="30">
      <c r="A88" s="6" t="s">
        <v>2922</v>
      </c>
      <c r="B88" s="823">
        <v>0</v>
      </c>
      <c r="C88" s="824">
        <v>0</v>
      </c>
      <c r="D88" s="823" t="s">
        <v>1067</v>
      </c>
      <c r="E88" s="824" t="s">
        <v>1068</v>
      </c>
      <c r="F88" s="823">
        <v>0</v>
      </c>
      <c r="G88" s="824">
        <v>0</v>
      </c>
      <c r="H88" s="823" t="s">
        <v>1504</v>
      </c>
      <c r="I88" s="824" t="s">
        <v>355</v>
      </c>
      <c r="J88" s="823" t="s">
        <v>2670</v>
      </c>
      <c r="K88" s="824" t="s">
        <v>355</v>
      </c>
      <c r="L88" s="825" t="s">
        <v>2670</v>
      </c>
      <c r="M88" s="826" t="s">
        <v>355</v>
      </c>
      <c r="N88" s="825" t="s">
        <v>2660</v>
      </c>
      <c r="O88" s="826" t="s">
        <v>3878</v>
      </c>
      <c r="P88" s="825" t="s">
        <v>2660</v>
      </c>
      <c r="Q88" s="826" t="s">
        <v>3878</v>
      </c>
      <c r="R88" s="825" t="s">
        <v>146</v>
      </c>
      <c r="S88" s="826" t="s">
        <v>1071</v>
      </c>
      <c r="T88" s="840" t="s">
        <v>146</v>
      </c>
      <c r="U88" s="849" t="s">
        <v>147</v>
      </c>
      <c r="V88" s="840" t="s">
        <v>1288</v>
      </c>
      <c r="W88" s="849" t="s">
        <v>2757</v>
      </c>
      <c r="X88" s="840" t="s">
        <v>6539</v>
      </c>
      <c r="Y88" s="849" t="s">
        <v>6524</v>
      </c>
      <c r="Z88" s="840" t="s">
        <v>6542</v>
      </c>
      <c r="AA88" s="849" t="s">
        <v>5939</v>
      </c>
    </row>
    <row r="89" spans="1:27" ht="30">
      <c r="A89" s="6" t="s">
        <v>2923</v>
      </c>
      <c r="B89" s="823">
        <v>0</v>
      </c>
      <c r="C89" s="824">
        <v>0</v>
      </c>
      <c r="D89" s="823" t="s">
        <v>1069</v>
      </c>
      <c r="E89" s="824" t="s">
        <v>1071</v>
      </c>
      <c r="F89" s="823">
        <v>0</v>
      </c>
      <c r="G89" s="824">
        <v>0</v>
      </c>
      <c r="H89" s="823">
        <v>0</v>
      </c>
      <c r="I89" s="824">
        <v>0</v>
      </c>
      <c r="J89" s="823">
        <v>0</v>
      </c>
      <c r="K89" s="824">
        <v>0</v>
      </c>
      <c r="L89" s="825" t="s">
        <v>3354</v>
      </c>
      <c r="M89" s="826" t="s">
        <v>1470</v>
      </c>
      <c r="N89" s="825">
        <v>0</v>
      </c>
      <c r="O89" s="826">
        <v>0</v>
      </c>
      <c r="P89" s="825" t="s">
        <v>4405</v>
      </c>
      <c r="Q89" s="826" t="s">
        <v>3869</v>
      </c>
      <c r="R89" s="825">
        <v>0</v>
      </c>
      <c r="S89" s="826">
        <v>0</v>
      </c>
      <c r="T89" s="825">
        <v>0</v>
      </c>
      <c r="U89" s="826">
        <v>0</v>
      </c>
      <c r="V89" s="840" t="s">
        <v>5953</v>
      </c>
      <c r="W89" s="849" t="s">
        <v>1071</v>
      </c>
      <c r="X89" s="840" t="s">
        <v>6540</v>
      </c>
      <c r="Y89" s="849" t="s">
        <v>5950</v>
      </c>
      <c r="Z89" s="840"/>
      <c r="AA89" s="849"/>
    </row>
    <row r="90" spans="1:27" ht="30">
      <c r="A90" s="6" t="s">
        <v>2924</v>
      </c>
      <c r="B90" s="823">
        <v>0</v>
      </c>
      <c r="C90" s="824">
        <v>0</v>
      </c>
      <c r="D90" s="823" t="s">
        <v>1073</v>
      </c>
      <c r="E90" s="824" t="s">
        <v>160</v>
      </c>
      <c r="F90" s="823">
        <v>0</v>
      </c>
      <c r="G90" s="824">
        <v>0</v>
      </c>
      <c r="H90" s="823">
        <v>0</v>
      </c>
      <c r="I90" s="824">
        <v>0</v>
      </c>
      <c r="J90" s="823">
        <v>0</v>
      </c>
      <c r="K90" s="824">
        <v>0</v>
      </c>
      <c r="L90" s="825">
        <v>0</v>
      </c>
      <c r="M90" s="826">
        <v>0</v>
      </c>
      <c r="N90" s="825">
        <v>0</v>
      </c>
      <c r="O90" s="826">
        <v>0</v>
      </c>
      <c r="P90" s="825" t="s">
        <v>4406</v>
      </c>
      <c r="Q90" s="826" t="s">
        <v>3871</v>
      </c>
      <c r="R90" s="825">
        <v>0</v>
      </c>
      <c r="S90" s="826">
        <v>0</v>
      </c>
      <c r="T90" s="825">
        <v>0</v>
      </c>
      <c r="U90" s="826">
        <v>0</v>
      </c>
      <c r="V90" s="825"/>
      <c r="W90" s="826"/>
      <c r="X90" s="840" t="s">
        <v>6541</v>
      </c>
      <c r="Y90" s="849" t="s">
        <v>5939</v>
      </c>
      <c r="Z90" s="840"/>
      <c r="AA90" s="849"/>
    </row>
    <row r="91" spans="1:27" ht="30">
      <c r="A91" s="6" t="s">
        <v>2925</v>
      </c>
      <c r="B91" s="823">
        <v>0</v>
      </c>
      <c r="C91" s="824">
        <v>0</v>
      </c>
      <c r="D91" s="823" t="s">
        <v>1075</v>
      </c>
      <c r="E91" s="824" t="s">
        <v>1076</v>
      </c>
      <c r="F91" s="823">
        <v>0</v>
      </c>
      <c r="G91" s="824">
        <v>0</v>
      </c>
      <c r="H91" s="823">
        <v>0</v>
      </c>
      <c r="I91" s="824">
        <v>0</v>
      </c>
      <c r="J91" s="823">
        <v>0</v>
      </c>
      <c r="K91" s="824">
        <v>0</v>
      </c>
      <c r="L91" s="825">
        <v>0</v>
      </c>
      <c r="M91" s="826">
        <v>0</v>
      </c>
      <c r="N91" s="825">
        <v>0</v>
      </c>
      <c r="O91" s="826">
        <v>0</v>
      </c>
      <c r="P91" s="825">
        <v>0</v>
      </c>
      <c r="Q91" s="826">
        <v>0</v>
      </c>
      <c r="R91" s="825">
        <v>0</v>
      </c>
      <c r="S91" s="826">
        <v>0</v>
      </c>
      <c r="T91" s="825">
        <v>0</v>
      </c>
      <c r="U91" s="826">
        <v>0</v>
      </c>
      <c r="V91" s="825"/>
      <c r="W91" s="826"/>
      <c r="X91" s="840" t="s">
        <v>6542</v>
      </c>
      <c r="Y91" s="849" t="s">
        <v>5939</v>
      </c>
      <c r="Z91" s="840"/>
      <c r="AA91" s="849"/>
    </row>
    <row r="92" spans="1:27" ht="15">
      <c r="A92" s="6" t="s">
        <v>2926</v>
      </c>
      <c r="B92" s="823">
        <v>0</v>
      </c>
      <c r="C92" s="824">
        <v>0</v>
      </c>
      <c r="D92" s="823">
        <v>0</v>
      </c>
      <c r="E92" s="824">
        <v>0</v>
      </c>
      <c r="F92" s="823">
        <v>0</v>
      </c>
      <c r="G92" s="824">
        <v>0</v>
      </c>
      <c r="H92" s="823">
        <v>0</v>
      </c>
      <c r="I92" s="824">
        <v>0</v>
      </c>
      <c r="J92" s="823">
        <v>0</v>
      </c>
      <c r="K92" s="824">
        <v>0</v>
      </c>
      <c r="L92" s="825">
        <v>0</v>
      </c>
      <c r="M92" s="826">
        <v>0</v>
      </c>
      <c r="N92" s="825">
        <v>0</v>
      </c>
      <c r="O92" s="826">
        <v>0</v>
      </c>
      <c r="P92" s="825">
        <v>0</v>
      </c>
      <c r="Q92" s="826">
        <v>0</v>
      </c>
      <c r="R92" s="825">
        <v>0</v>
      </c>
      <c r="S92" s="826">
        <v>0</v>
      </c>
      <c r="T92" s="825">
        <v>0</v>
      </c>
      <c r="U92" s="826">
        <v>0</v>
      </c>
      <c r="V92" s="825"/>
      <c r="W92" s="826"/>
      <c r="X92" s="840" t="s">
        <v>6376</v>
      </c>
      <c r="Y92" s="849" t="s">
        <v>6520</v>
      </c>
      <c r="Z92" s="840"/>
      <c r="AA92" s="849"/>
    </row>
    <row r="93" spans="1:27" ht="15">
      <c r="A93" s="6" t="s">
        <v>2927</v>
      </c>
      <c r="B93" s="823">
        <v>0</v>
      </c>
      <c r="C93" s="824">
        <v>0</v>
      </c>
      <c r="D93" s="823">
        <v>0</v>
      </c>
      <c r="E93" s="824">
        <v>0</v>
      </c>
      <c r="F93" s="823">
        <v>0</v>
      </c>
      <c r="G93" s="824">
        <v>0</v>
      </c>
      <c r="H93" s="823">
        <v>0</v>
      </c>
      <c r="I93" s="824">
        <v>0</v>
      </c>
      <c r="J93" s="823">
        <v>0</v>
      </c>
      <c r="K93" s="824">
        <v>0</v>
      </c>
      <c r="L93" s="825">
        <v>0</v>
      </c>
      <c r="M93" s="826">
        <v>0</v>
      </c>
      <c r="N93" s="825">
        <v>0</v>
      </c>
      <c r="O93" s="826">
        <v>0</v>
      </c>
      <c r="P93" s="825">
        <v>0</v>
      </c>
      <c r="Q93" s="826">
        <v>0</v>
      </c>
      <c r="R93" s="825">
        <v>0</v>
      </c>
      <c r="S93" s="826">
        <v>0</v>
      </c>
      <c r="T93" s="825">
        <v>0</v>
      </c>
      <c r="U93" s="826">
        <v>0</v>
      </c>
      <c r="V93" s="825"/>
      <c r="W93" s="826"/>
      <c r="X93" s="825"/>
      <c r="Y93" s="826"/>
      <c r="Z93" s="825"/>
      <c r="AA93" s="826"/>
    </row>
    <row r="94" spans="1:27" ht="15">
      <c r="A94" s="6" t="s">
        <v>2928</v>
      </c>
      <c r="B94" s="823">
        <v>0</v>
      </c>
      <c r="C94" s="824">
        <v>0</v>
      </c>
      <c r="D94" s="823">
        <v>0</v>
      </c>
      <c r="E94" s="824">
        <v>0</v>
      </c>
      <c r="F94" s="823">
        <v>0</v>
      </c>
      <c r="G94" s="824">
        <v>0</v>
      </c>
      <c r="H94" s="823">
        <v>0</v>
      </c>
      <c r="I94" s="824">
        <v>0</v>
      </c>
      <c r="J94" s="823">
        <v>0</v>
      </c>
      <c r="K94" s="824">
        <v>0</v>
      </c>
      <c r="L94" s="825">
        <v>0</v>
      </c>
      <c r="M94" s="826">
        <v>0</v>
      </c>
      <c r="N94" s="825">
        <v>0</v>
      </c>
      <c r="O94" s="826">
        <v>0</v>
      </c>
      <c r="P94" s="825">
        <v>0</v>
      </c>
      <c r="Q94" s="826">
        <v>0</v>
      </c>
      <c r="R94" s="825">
        <v>0</v>
      </c>
      <c r="S94" s="826">
        <v>0</v>
      </c>
      <c r="T94" s="825">
        <v>0</v>
      </c>
      <c r="U94" s="826">
        <v>0</v>
      </c>
      <c r="V94" s="825"/>
      <c r="W94" s="826"/>
      <c r="X94" s="825"/>
      <c r="Y94" s="826"/>
      <c r="Z94" s="825"/>
      <c r="AA94" s="826"/>
    </row>
    <row r="95" spans="1:27" ht="15">
      <c r="A95" s="6" t="s">
        <v>2929</v>
      </c>
      <c r="B95" s="823">
        <v>0</v>
      </c>
      <c r="C95" s="824">
        <v>0</v>
      </c>
      <c r="D95" s="823">
        <v>0</v>
      </c>
      <c r="E95" s="824">
        <v>0</v>
      </c>
      <c r="F95" s="823">
        <v>0</v>
      </c>
      <c r="G95" s="824">
        <v>0</v>
      </c>
      <c r="H95" s="823">
        <v>0</v>
      </c>
      <c r="I95" s="824">
        <v>0</v>
      </c>
      <c r="J95" s="823">
        <v>0</v>
      </c>
      <c r="K95" s="824">
        <v>0</v>
      </c>
      <c r="L95" s="825">
        <v>0</v>
      </c>
      <c r="M95" s="826">
        <v>0</v>
      </c>
      <c r="N95" s="825">
        <v>0</v>
      </c>
      <c r="O95" s="826">
        <v>0</v>
      </c>
      <c r="P95" s="825">
        <v>0</v>
      </c>
      <c r="Q95" s="826">
        <v>0</v>
      </c>
      <c r="R95" s="825">
        <v>0</v>
      </c>
      <c r="S95" s="826">
        <v>0</v>
      </c>
      <c r="T95" s="825">
        <v>0</v>
      </c>
      <c r="U95" s="826">
        <v>0</v>
      </c>
      <c r="V95" s="825"/>
      <c r="W95" s="826"/>
      <c r="X95" s="825"/>
      <c r="Y95" s="826"/>
      <c r="Z95" s="825"/>
      <c r="AA95" s="826"/>
    </row>
    <row r="96" spans="1:27" ht="15">
      <c r="A96" s="6" t="s">
        <v>2930</v>
      </c>
      <c r="B96" s="823">
        <v>0</v>
      </c>
      <c r="C96" s="824">
        <v>0</v>
      </c>
      <c r="D96" s="823">
        <v>0</v>
      </c>
      <c r="E96" s="824">
        <v>0</v>
      </c>
      <c r="F96" s="823">
        <v>0</v>
      </c>
      <c r="G96" s="824">
        <v>0</v>
      </c>
      <c r="H96" s="823">
        <v>0</v>
      </c>
      <c r="I96" s="824">
        <v>0</v>
      </c>
      <c r="J96" s="823">
        <v>0</v>
      </c>
      <c r="K96" s="824">
        <v>0</v>
      </c>
      <c r="L96" s="825">
        <v>0</v>
      </c>
      <c r="M96" s="826">
        <v>0</v>
      </c>
      <c r="N96" s="825">
        <v>0</v>
      </c>
      <c r="O96" s="826">
        <v>0</v>
      </c>
      <c r="P96" s="825">
        <v>0</v>
      </c>
      <c r="Q96" s="826">
        <v>0</v>
      </c>
      <c r="R96" s="825">
        <v>0</v>
      </c>
      <c r="S96" s="826">
        <v>0</v>
      </c>
      <c r="T96" s="825">
        <v>0</v>
      </c>
      <c r="U96" s="826">
        <v>0</v>
      </c>
      <c r="V96" s="825"/>
      <c r="W96" s="826"/>
      <c r="X96" s="825"/>
      <c r="Y96" s="826"/>
      <c r="Z96" s="825"/>
      <c r="AA96" s="826"/>
    </row>
    <row r="97" spans="1:27" ht="15">
      <c r="A97" s="6" t="s">
        <v>2931</v>
      </c>
      <c r="B97" s="823">
        <v>0</v>
      </c>
      <c r="C97" s="824">
        <v>0</v>
      </c>
      <c r="D97" s="823">
        <v>0</v>
      </c>
      <c r="E97" s="824">
        <v>0</v>
      </c>
      <c r="F97" s="823">
        <v>0</v>
      </c>
      <c r="G97" s="824">
        <v>0</v>
      </c>
      <c r="H97" s="823">
        <v>0</v>
      </c>
      <c r="I97" s="824">
        <v>0</v>
      </c>
      <c r="J97" s="823">
        <v>0</v>
      </c>
      <c r="K97" s="824">
        <v>0</v>
      </c>
      <c r="L97" s="825">
        <v>0</v>
      </c>
      <c r="M97" s="826">
        <v>0</v>
      </c>
      <c r="N97" s="825">
        <v>0</v>
      </c>
      <c r="O97" s="826">
        <v>0</v>
      </c>
      <c r="P97" s="825">
        <v>0</v>
      </c>
      <c r="Q97" s="826">
        <v>0</v>
      </c>
      <c r="R97" s="825">
        <v>0</v>
      </c>
      <c r="S97" s="826">
        <v>0</v>
      </c>
      <c r="T97" s="825">
        <v>0</v>
      </c>
      <c r="U97" s="826">
        <v>0</v>
      </c>
      <c r="V97" s="825"/>
      <c r="W97" s="826"/>
      <c r="X97" s="825"/>
      <c r="Y97" s="826"/>
      <c r="Z97" s="825"/>
      <c r="AA97" s="826"/>
    </row>
  </sheetData>
  <mergeCells count="39">
    <mergeCell ref="L86:M86"/>
    <mergeCell ref="N86:O86"/>
    <mergeCell ref="P86:Q86"/>
    <mergeCell ref="R86:S86"/>
    <mergeCell ref="T86:U86"/>
    <mergeCell ref="B86:C86"/>
    <mergeCell ref="D86:E86"/>
    <mergeCell ref="F86:G86"/>
    <mergeCell ref="H86:I86"/>
    <mergeCell ref="J86:K86"/>
    <mergeCell ref="Z86:AA86"/>
    <mergeCell ref="F72:G72"/>
    <mergeCell ref="X59:Y59"/>
    <mergeCell ref="X72:Y72"/>
    <mergeCell ref="X86:Y86"/>
    <mergeCell ref="P72:Q72"/>
    <mergeCell ref="V59:W59"/>
    <mergeCell ref="V72:W72"/>
    <mergeCell ref="V86:W86"/>
    <mergeCell ref="L59:M59"/>
    <mergeCell ref="N59:O59"/>
    <mergeCell ref="P59:Q59"/>
    <mergeCell ref="F59:G59"/>
    <mergeCell ref="H59:I59"/>
    <mergeCell ref="J59:K59"/>
    <mergeCell ref="R72:S72"/>
    <mergeCell ref="R59:S59"/>
    <mergeCell ref="T59:U59"/>
    <mergeCell ref="B72:C72"/>
    <mergeCell ref="D72:E72"/>
    <mergeCell ref="Z59:AA59"/>
    <mergeCell ref="Z72:AA72"/>
    <mergeCell ref="B59:C59"/>
    <mergeCell ref="D59:E59"/>
    <mergeCell ref="T72:U72"/>
    <mergeCell ref="H72:I72"/>
    <mergeCell ref="J72:K72"/>
    <mergeCell ref="L72:M72"/>
    <mergeCell ref="N72:O72"/>
  </mergeCells>
  <conditionalFormatting sqref="A7">
    <cfRule type="cellIs" dxfId="3" priority="1" stopIfTrue="1" operator="equal">
      <formula>0</formula>
    </cfRule>
    <cfRule type="cellIs" dxfId="2" priority="2" stopIfTrue="1" operator="equal">
      <formula>"na"</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3"/>
  <sheetViews>
    <sheetView showGridLines="0" zoomScale="85" zoomScaleNormal="85" workbookViewId="0">
      <pane xSplit="1" ySplit="7" topLeftCell="B8" activePane="bottomRight" state="frozen"/>
      <selection pane="topRight" activeCell="B1" sqref="B1"/>
      <selection pane="bottomLeft" activeCell="A8" sqref="A8"/>
      <selection pane="bottomRight"/>
    </sheetView>
  </sheetViews>
  <sheetFormatPr defaultRowHeight="12.75"/>
  <cols>
    <col min="1" max="1" width="42.28515625" style="543" customWidth="1"/>
    <col min="2" max="20" width="24.7109375" style="543" customWidth="1"/>
    <col min="21" max="22" width="25.42578125" style="543" customWidth="1"/>
    <col min="23" max="23" width="40.7109375" style="543" bestFit="1" customWidth="1"/>
    <col min="24" max="29" width="26.85546875" style="543" customWidth="1"/>
    <col min="30" max="16384" width="9.140625" style="543"/>
  </cols>
  <sheetData>
    <row r="1" spans="1:19" ht="15">
      <c r="A1" s="810"/>
      <c r="B1" s="801"/>
      <c r="C1" s="793"/>
      <c r="D1" s="793"/>
      <c r="E1" s="801"/>
      <c r="F1" s="801"/>
      <c r="G1" s="801"/>
      <c r="H1" s="801"/>
      <c r="I1" s="801"/>
      <c r="J1" s="801"/>
      <c r="K1" s="801"/>
      <c r="L1" s="801"/>
      <c r="M1" s="801"/>
      <c r="N1" s="801"/>
      <c r="O1" s="801"/>
      <c r="P1" s="801"/>
      <c r="Q1" s="801"/>
      <c r="R1" s="801"/>
      <c r="S1" s="801"/>
    </row>
    <row r="2" spans="1:19" ht="15">
      <c r="A2"/>
      <c r="B2" s="801"/>
      <c r="C2" s="801"/>
      <c r="D2" s="801"/>
      <c r="E2" s="801"/>
      <c r="F2" s="801"/>
      <c r="G2" s="801"/>
      <c r="H2" s="801"/>
      <c r="I2" s="801"/>
      <c r="J2" s="801"/>
      <c r="K2" s="801"/>
      <c r="L2" s="801"/>
      <c r="M2" s="801"/>
      <c r="N2" s="801"/>
      <c r="O2" s="801"/>
      <c r="P2" s="801"/>
      <c r="Q2" s="801"/>
      <c r="R2" s="801"/>
      <c r="S2" s="801"/>
    </row>
    <row r="3" spans="1:19" ht="15">
      <c r="A3" s="810"/>
      <c r="B3" s="801"/>
      <c r="C3" s="801"/>
      <c r="D3" s="801"/>
      <c r="E3" s="801"/>
      <c r="F3" s="801"/>
      <c r="G3" s="801"/>
      <c r="H3" s="801"/>
      <c r="I3" s="801"/>
      <c r="J3" s="801"/>
      <c r="K3" s="801"/>
      <c r="L3" s="801"/>
      <c r="M3" s="801"/>
      <c r="N3" s="801"/>
      <c r="O3" s="801"/>
      <c r="P3" s="801"/>
      <c r="Q3" s="801"/>
      <c r="R3" s="801"/>
      <c r="S3" s="801"/>
    </row>
    <row r="4" spans="1:19" ht="15">
      <c r="A4" s="810"/>
      <c r="B4" s="801"/>
      <c r="C4" s="801"/>
      <c r="D4" s="801"/>
      <c r="E4" s="801"/>
      <c r="F4" s="801"/>
      <c r="G4" s="801"/>
      <c r="H4" s="801"/>
      <c r="I4" s="801"/>
      <c r="J4" s="801"/>
      <c r="K4" s="801"/>
      <c r="L4" s="801"/>
      <c r="M4" s="801"/>
      <c r="N4" s="801"/>
      <c r="O4" s="801"/>
      <c r="P4" s="801"/>
      <c r="Q4" s="801"/>
      <c r="R4" s="801"/>
      <c r="S4" s="801"/>
    </row>
    <row r="5" spans="1:19" ht="15">
      <c r="A5" s="810"/>
      <c r="B5" s="801"/>
      <c r="C5" s="801"/>
      <c r="D5" s="801"/>
      <c r="E5" s="801"/>
      <c r="F5" s="801"/>
      <c r="G5" s="801"/>
      <c r="H5" s="801"/>
      <c r="I5" s="801"/>
      <c r="J5" s="801"/>
      <c r="K5" s="801"/>
      <c r="L5" s="801"/>
      <c r="M5" s="801"/>
      <c r="N5" s="801"/>
      <c r="O5" s="801"/>
      <c r="P5" s="801"/>
      <c r="Q5" s="801"/>
      <c r="R5" s="801"/>
      <c r="S5" s="801"/>
    </row>
    <row r="6" spans="1:19" ht="15">
      <c r="A6" s="810"/>
      <c r="B6" s="801"/>
      <c r="C6" s="801"/>
      <c r="D6" s="801"/>
      <c r="E6" s="801"/>
      <c r="F6" s="801"/>
      <c r="G6" s="801"/>
      <c r="H6" s="801"/>
      <c r="I6" s="801"/>
      <c r="J6" s="801"/>
      <c r="K6" s="801"/>
      <c r="L6" s="801"/>
      <c r="M6" s="801"/>
      <c r="N6" s="801"/>
      <c r="O6" s="801"/>
      <c r="P6" s="801"/>
      <c r="Q6" s="801"/>
      <c r="R6" s="801"/>
      <c r="S6" s="801"/>
    </row>
    <row r="7" spans="1:19" ht="36">
      <c r="A7" s="19" t="s">
        <v>44</v>
      </c>
      <c r="B7" s="793"/>
      <c r="C7" s="793"/>
      <c r="D7" s="793"/>
      <c r="E7" s="793"/>
      <c r="F7" s="793"/>
      <c r="G7" s="793"/>
      <c r="H7" s="801"/>
      <c r="I7" s="801"/>
      <c r="J7" s="801"/>
      <c r="K7" s="801"/>
      <c r="L7" s="801"/>
      <c r="M7" s="801"/>
      <c r="N7" s="801"/>
      <c r="O7" s="801"/>
      <c r="P7" s="801"/>
      <c r="Q7" s="801"/>
      <c r="R7" s="801"/>
      <c r="S7" s="801"/>
    </row>
    <row r="8" spans="1:19" ht="15">
      <c r="A8" s="810"/>
      <c r="B8" s="801"/>
      <c r="C8" s="801"/>
      <c r="D8" s="801"/>
      <c r="E8" s="801"/>
      <c r="F8" s="801"/>
      <c r="G8" s="801"/>
      <c r="H8" s="801"/>
      <c r="I8" s="801"/>
      <c r="J8" s="801"/>
      <c r="K8" s="801"/>
      <c r="L8" s="801"/>
      <c r="M8" s="801"/>
      <c r="N8" s="801"/>
      <c r="O8" s="801"/>
      <c r="P8" s="801"/>
      <c r="Q8" s="801"/>
      <c r="R8" s="801"/>
      <c r="S8" s="801"/>
    </row>
    <row r="9" spans="1:19" ht="31.5">
      <c r="A9" s="3" t="s">
        <v>2289</v>
      </c>
      <c r="B9" s="4">
        <v>2009</v>
      </c>
      <c r="C9" s="4">
        <v>2010</v>
      </c>
      <c r="D9" s="4">
        <v>2011</v>
      </c>
      <c r="E9" s="4" t="s">
        <v>1185</v>
      </c>
      <c r="F9" s="4">
        <v>2012</v>
      </c>
      <c r="G9" s="4" t="s">
        <v>2325</v>
      </c>
      <c r="H9" s="84" t="s">
        <v>2913</v>
      </c>
      <c r="I9" s="84" t="s">
        <v>3553</v>
      </c>
      <c r="J9" s="84" t="s">
        <v>4165</v>
      </c>
      <c r="K9" s="84" t="s">
        <v>4674</v>
      </c>
      <c r="L9" s="84" t="s">
        <v>4675</v>
      </c>
      <c r="M9" s="84" t="s">
        <v>5846</v>
      </c>
      <c r="N9" s="84" t="s">
        <v>6494</v>
      </c>
      <c r="O9" s="106" t="s">
        <v>6914</v>
      </c>
      <c r="P9" s="801"/>
      <c r="Q9" s="801"/>
      <c r="R9" s="801"/>
      <c r="S9" s="801"/>
    </row>
    <row r="10" spans="1:19" ht="15">
      <c r="A10" s="6" t="s">
        <v>2285</v>
      </c>
      <c r="B10" s="838">
        <v>584067000</v>
      </c>
      <c r="C10" s="838">
        <v>658255000</v>
      </c>
      <c r="D10" s="838">
        <v>644294000</v>
      </c>
      <c r="E10" s="838" t="s">
        <v>1225</v>
      </c>
      <c r="F10" s="838">
        <v>587473000</v>
      </c>
      <c r="G10" s="838" t="s">
        <v>1225</v>
      </c>
      <c r="H10" s="795">
        <v>677957000</v>
      </c>
      <c r="I10" s="805" t="s">
        <v>2908</v>
      </c>
      <c r="J10" s="838">
        <v>631902000</v>
      </c>
      <c r="K10" s="805" t="s">
        <v>2908</v>
      </c>
      <c r="L10" s="838">
        <v>716000000</v>
      </c>
      <c r="M10" s="838">
        <v>291000000</v>
      </c>
      <c r="N10" s="838">
        <v>758320000</v>
      </c>
      <c r="O10" s="805" t="s">
        <v>2908</v>
      </c>
      <c r="P10" s="801"/>
      <c r="Q10" s="801"/>
      <c r="R10" s="801"/>
      <c r="S10" s="801"/>
    </row>
    <row r="11" spans="1:19" ht="15">
      <c r="A11" s="6" t="s">
        <v>2297</v>
      </c>
      <c r="B11" s="838">
        <v>584067000</v>
      </c>
      <c r="C11" s="838">
        <v>658255000</v>
      </c>
      <c r="D11" s="838">
        <v>644294000</v>
      </c>
      <c r="E11" s="838" t="s">
        <v>1225</v>
      </c>
      <c r="F11" s="838">
        <v>587473000</v>
      </c>
      <c r="G11" s="838" t="s">
        <v>1225</v>
      </c>
      <c r="H11" s="795">
        <v>677957000</v>
      </c>
      <c r="I11" s="805" t="s">
        <v>2908</v>
      </c>
      <c r="J11" s="838">
        <v>631902000</v>
      </c>
      <c r="K11" s="805" t="s">
        <v>2908</v>
      </c>
      <c r="L11" s="838">
        <v>716000000</v>
      </c>
      <c r="M11" s="838">
        <v>291000000</v>
      </c>
      <c r="N11" s="838">
        <v>758320000</v>
      </c>
      <c r="O11" s="805" t="s">
        <v>2908</v>
      </c>
      <c r="P11" s="801"/>
      <c r="Q11" s="801"/>
      <c r="R11" s="801"/>
      <c r="S11" s="801"/>
    </row>
    <row r="12" spans="1:19" ht="15">
      <c r="A12" s="6"/>
      <c r="B12" s="935"/>
      <c r="C12" s="935"/>
      <c r="D12" s="935"/>
      <c r="E12" s="935"/>
      <c r="F12" s="935"/>
      <c r="G12" s="935"/>
      <c r="H12" s="791"/>
      <c r="I12" s="791"/>
      <c r="J12" s="791"/>
      <c r="K12" s="791"/>
      <c r="L12" s="102"/>
      <c r="M12" s="102"/>
      <c r="N12" s="791"/>
      <c r="O12" s="791"/>
      <c r="P12" s="801"/>
      <c r="Q12" s="801"/>
      <c r="R12" s="801"/>
      <c r="S12" s="801"/>
    </row>
    <row r="13" spans="1:19" ht="15">
      <c r="A13" s="6"/>
      <c r="B13" s="801"/>
      <c r="C13" s="801"/>
      <c r="D13" s="801"/>
      <c r="E13" s="801"/>
      <c r="F13" s="801"/>
      <c r="G13" s="801"/>
      <c r="H13" s="791"/>
      <c r="I13" s="791"/>
      <c r="J13" s="791"/>
      <c r="K13" s="791"/>
      <c r="L13" s="102"/>
      <c r="M13" s="102"/>
      <c r="N13" s="791"/>
      <c r="O13" s="791"/>
      <c r="P13" s="801"/>
      <c r="Q13" s="801"/>
      <c r="R13" s="801"/>
      <c r="S13" s="801"/>
    </row>
    <row r="14" spans="1:19" ht="15.75">
      <c r="A14" s="3" t="s">
        <v>53</v>
      </c>
      <c r="B14" s="4">
        <v>2009</v>
      </c>
      <c r="C14" s="4">
        <v>2010</v>
      </c>
      <c r="D14" s="4">
        <v>2011</v>
      </c>
      <c r="E14" s="4" t="s">
        <v>1185</v>
      </c>
      <c r="F14" s="4">
        <v>2012</v>
      </c>
      <c r="G14" s="4" t="s">
        <v>2325</v>
      </c>
      <c r="H14" s="84" t="s">
        <v>2913</v>
      </c>
      <c r="I14" s="84" t="s">
        <v>3553</v>
      </c>
      <c r="J14" s="84" t="s">
        <v>4165</v>
      </c>
      <c r="K14" s="84" t="s">
        <v>4674</v>
      </c>
      <c r="L14" s="84" t="s">
        <v>4675</v>
      </c>
      <c r="M14" s="84" t="s">
        <v>5846</v>
      </c>
      <c r="N14" s="84" t="s">
        <v>6494</v>
      </c>
      <c r="O14" s="106" t="s">
        <v>6914</v>
      </c>
      <c r="P14" s="801"/>
      <c r="Q14" s="801"/>
      <c r="R14" s="801"/>
      <c r="S14" s="801"/>
    </row>
    <row r="15" spans="1:19" ht="15">
      <c r="A15" s="18" t="s">
        <v>54</v>
      </c>
      <c r="B15" s="802">
        <v>7418</v>
      </c>
      <c r="C15" s="802">
        <v>15774</v>
      </c>
      <c r="D15" s="802">
        <v>25206</v>
      </c>
      <c r="E15" s="802">
        <v>25206</v>
      </c>
      <c r="F15" s="802">
        <v>33129</v>
      </c>
      <c r="G15" s="802">
        <v>34000</v>
      </c>
      <c r="H15" s="802">
        <v>34000</v>
      </c>
      <c r="I15" s="802">
        <v>33582</v>
      </c>
      <c r="J15" s="802">
        <v>33582</v>
      </c>
      <c r="K15" s="802">
        <v>34362</v>
      </c>
      <c r="L15" s="113">
        <v>35376</v>
      </c>
      <c r="M15" s="804">
        <v>34719</v>
      </c>
      <c r="N15" s="804">
        <v>34719</v>
      </c>
      <c r="O15" s="804">
        <v>34719</v>
      </c>
      <c r="P15" s="927"/>
      <c r="Q15" s="801"/>
      <c r="R15" s="801"/>
      <c r="S15" s="801"/>
    </row>
    <row r="16" spans="1:19" ht="15">
      <c r="A16" s="18" t="s">
        <v>90</v>
      </c>
      <c r="B16" s="802">
        <v>3269</v>
      </c>
      <c r="C16" s="802">
        <v>7837</v>
      </c>
      <c r="D16" s="802">
        <v>12605</v>
      </c>
      <c r="E16" s="802">
        <v>12605</v>
      </c>
      <c r="F16" s="802">
        <v>13559</v>
      </c>
      <c r="G16" s="802">
        <v>13559</v>
      </c>
      <c r="H16" s="802">
        <v>14204</v>
      </c>
      <c r="I16" s="802">
        <v>7447</v>
      </c>
      <c r="J16" s="802">
        <v>7447</v>
      </c>
      <c r="K16" s="802">
        <v>11349</v>
      </c>
      <c r="L16" s="113">
        <v>4386</v>
      </c>
      <c r="M16" s="804">
        <v>10812</v>
      </c>
      <c r="N16" s="804">
        <v>10812</v>
      </c>
      <c r="O16" s="804">
        <v>10812</v>
      </c>
      <c r="P16" s="927"/>
      <c r="Q16" s="801"/>
      <c r="R16" s="801"/>
      <c r="S16" s="801"/>
    </row>
    <row r="17" spans="1:19" ht="15">
      <c r="A17" s="18" t="s">
        <v>1457</v>
      </c>
      <c r="B17" s="842">
        <v>0</v>
      </c>
      <c r="C17" s="842">
        <v>0</v>
      </c>
      <c r="D17" s="842">
        <v>0</v>
      </c>
      <c r="E17" s="842">
        <v>0</v>
      </c>
      <c r="F17" s="802">
        <v>6789</v>
      </c>
      <c r="G17" s="802">
        <v>5500</v>
      </c>
      <c r="H17" s="802">
        <v>4008</v>
      </c>
      <c r="I17" s="802">
        <v>467</v>
      </c>
      <c r="J17" s="802">
        <v>467</v>
      </c>
      <c r="K17" s="940">
        <v>590</v>
      </c>
      <c r="L17" s="113">
        <v>46</v>
      </c>
      <c r="M17" s="804">
        <v>172</v>
      </c>
      <c r="N17" s="804">
        <v>172</v>
      </c>
      <c r="O17" s="804">
        <v>172</v>
      </c>
      <c r="P17" s="927"/>
      <c r="Q17" s="801"/>
      <c r="R17" s="801"/>
      <c r="S17" s="801"/>
    </row>
    <row r="18" spans="1:19" ht="15">
      <c r="A18" s="18" t="s">
        <v>91</v>
      </c>
      <c r="B18" s="802">
        <v>39233</v>
      </c>
      <c r="C18" s="802">
        <v>39547</v>
      </c>
      <c r="D18" s="802">
        <v>39641</v>
      </c>
      <c r="E18" s="802">
        <v>39641</v>
      </c>
      <c r="F18" s="802">
        <v>39918</v>
      </c>
      <c r="G18" s="802">
        <v>39500</v>
      </c>
      <c r="H18" s="802">
        <v>38008</v>
      </c>
      <c r="I18" s="802">
        <v>34049</v>
      </c>
      <c r="J18" s="802">
        <v>39949</v>
      </c>
      <c r="K18" s="802">
        <v>34474</v>
      </c>
      <c r="L18" s="113">
        <f>SUM(L15,L17)</f>
        <v>35422</v>
      </c>
      <c r="M18" s="804">
        <v>36353</v>
      </c>
      <c r="N18" s="804">
        <v>36353</v>
      </c>
      <c r="O18" s="804">
        <v>36353</v>
      </c>
      <c r="P18" s="927"/>
      <c r="Q18" s="801"/>
      <c r="R18" s="801"/>
      <c r="S18" s="801"/>
    </row>
    <row r="19" spans="1:19" ht="15">
      <c r="A19" s="6"/>
      <c r="B19" s="801"/>
      <c r="C19" s="801"/>
      <c r="D19" s="801"/>
      <c r="E19" s="801"/>
      <c r="F19" s="801"/>
      <c r="G19" s="801"/>
      <c r="H19" s="791"/>
      <c r="I19" s="791"/>
      <c r="J19" s="791"/>
      <c r="K19" s="791"/>
      <c r="L19" s="102"/>
      <c r="M19" s="102"/>
      <c r="N19" s="791"/>
      <c r="O19" s="791"/>
      <c r="P19" s="801"/>
      <c r="Q19" s="801"/>
      <c r="R19" s="801"/>
      <c r="S19" s="801"/>
    </row>
    <row r="20" spans="1:19" ht="15">
      <c r="A20" s="6"/>
      <c r="B20" s="801"/>
      <c r="C20" s="801"/>
      <c r="D20" s="801"/>
      <c r="E20" s="801"/>
      <c r="F20" s="801"/>
      <c r="G20" s="801"/>
      <c r="H20" s="791"/>
      <c r="I20" s="791"/>
      <c r="J20" s="791"/>
      <c r="K20" s="791"/>
      <c r="L20" s="102"/>
      <c r="M20" s="102"/>
      <c r="N20" s="791"/>
      <c r="O20" s="791"/>
      <c r="P20" s="801"/>
      <c r="Q20" s="801"/>
      <c r="R20" s="801"/>
      <c r="S20" s="801"/>
    </row>
    <row r="21" spans="1:19" ht="15.75">
      <c r="A21" s="3" t="s">
        <v>2290</v>
      </c>
      <c r="B21" s="4">
        <v>2009</v>
      </c>
      <c r="C21" s="4">
        <v>2010</v>
      </c>
      <c r="D21" s="4">
        <v>2011</v>
      </c>
      <c r="E21" s="4" t="s">
        <v>1185</v>
      </c>
      <c r="F21" s="4">
        <v>2012</v>
      </c>
      <c r="G21" s="4" t="s">
        <v>2325</v>
      </c>
      <c r="H21" s="84" t="s">
        <v>2913</v>
      </c>
      <c r="I21" s="84" t="s">
        <v>3553</v>
      </c>
      <c r="J21" s="84" t="s">
        <v>4165</v>
      </c>
      <c r="K21" s="84" t="s">
        <v>4674</v>
      </c>
      <c r="L21" s="84" t="s">
        <v>4675</v>
      </c>
      <c r="M21" s="84" t="s">
        <v>5846</v>
      </c>
      <c r="N21" s="84" t="s">
        <v>6494</v>
      </c>
      <c r="O21" s="106" t="s">
        <v>6914</v>
      </c>
      <c r="P21" s="801"/>
      <c r="Q21" s="801"/>
      <c r="R21" s="801"/>
      <c r="S21" s="801"/>
    </row>
    <row r="22" spans="1:19" ht="15">
      <c r="A22" s="6" t="s">
        <v>2285</v>
      </c>
      <c r="B22" s="838">
        <v>9019472459</v>
      </c>
      <c r="C22" s="838">
        <v>9003569125</v>
      </c>
      <c r="D22" s="838">
        <v>8689260151</v>
      </c>
      <c r="E22" s="838">
        <v>5372416782</v>
      </c>
      <c r="F22" s="838">
        <v>10835900000</v>
      </c>
      <c r="G22" s="838" t="s">
        <v>2908</v>
      </c>
      <c r="H22" s="795">
        <v>10922900000</v>
      </c>
      <c r="I22" s="805" t="s">
        <v>2908</v>
      </c>
      <c r="J22" s="795">
        <v>10359900000</v>
      </c>
      <c r="K22" s="805" t="s">
        <v>2908</v>
      </c>
      <c r="L22" s="838">
        <v>11127600000</v>
      </c>
      <c r="M22" s="805" t="s">
        <v>2908</v>
      </c>
      <c r="N22" s="838">
        <v>11365119460</v>
      </c>
      <c r="O22" s="805" t="s">
        <v>2908</v>
      </c>
      <c r="P22" s="801"/>
      <c r="Q22" s="801"/>
      <c r="R22" s="801"/>
      <c r="S22" s="801"/>
    </row>
    <row r="23" spans="1:19" ht="15">
      <c r="A23" s="6" t="s">
        <v>2297</v>
      </c>
      <c r="B23" s="838">
        <v>9019472459</v>
      </c>
      <c r="C23" s="838">
        <v>9003569125</v>
      </c>
      <c r="D23" s="838">
        <v>8689260151</v>
      </c>
      <c r="E23" s="838">
        <v>5372416782</v>
      </c>
      <c r="F23" s="838">
        <v>10835900000</v>
      </c>
      <c r="G23" s="838" t="s">
        <v>2908</v>
      </c>
      <c r="H23" s="795">
        <v>10922900000</v>
      </c>
      <c r="I23" s="805" t="s">
        <v>2908</v>
      </c>
      <c r="J23" s="795">
        <v>10359900000</v>
      </c>
      <c r="K23" s="805" t="s">
        <v>2908</v>
      </c>
      <c r="L23" s="838">
        <v>11127600000</v>
      </c>
      <c r="M23" s="805" t="s">
        <v>2908</v>
      </c>
      <c r="N23" s="838">
        <v>11365119460</v>
      </c>
      <c r="O23" s="805" t="s">
        <v>2908</v>
      </c>
      <c r="P23" s="801"/>
      <c r="Q23" s="801"/>
      <c r="R23" s="801"/>
      <c r="S23" s="801"/>
    </row>
    <row r="24" spans="1:19" ht="15">
      <c r="A24" s="6"/>
      <c r="B24" s="801"/>
      <c r="C24" s="801"/>
      <c r="D24" s="801"/>
      <c r="E24" s="801"/>
      <c r="F24" s="801"/>
      <c r="G24" s="801"/>
      <c r="H24" s="791"/>
      <c r="I24" s="791"/>
      <c r="J24" s="791"/>
      <c r="K24" s="791"/>
      <c r="L24" s="102"/>
      <c r="M24" s="102"/>
      <c r="N24" s="791"/>
      <c r="O24" s="791"/>
      <c r="P24" s="801"/>
      <c r="Q24" s="801"/>
      <c r="R24" s="801"/>
      <c r="S24" s="801"/>
    </row>
    <row r="25" spans="1:19" ht="15.75">
      <c r="A25" s="3" t="s">
        <v>59</v>
      </c>
      <c r="B25" s="4">
        <v>2009</v>
      </c>
      <c r="C25" s="4">
        <v>2010</v>
      </c>
      <c r="D25" s="4">
        <v>2011</v>
      </c>
      <c r="E25" s="4" t="s">
        <v>1185</v>
      </c>
      <c r="F25" s="4">
        <v>2012</v>
      </c>
      <c r="G25" s="4" t="s">
        <v>2325</v>
      </c>
      <c r="H25" s="84" t="s">
        <v>2913</v>
      </c>
      <c r="I25" s="84" t="s">
        <v>3553</v>
      </c>
      <c r="J25" s="84" t="s">
        <v>4165</v>
      </c>
      <c r="K25" s="84" t="s">
        <v>4674</v>
      </c>
      <c r="L25" s="84" t="s">
        <v>4675</v>
      </c>
      <c r="M25" s="84" t="s">
        <v>5846</v>
      </c>
      <c r="N25" s="84" t="s">
        <v>6494</v>
      </c>
      <c r="O25" s="106" t="s">
        <v>6914</v>
      </c>
      <c r="P25" s="801"/>
      <c r="Q25" s="801"/>
      <c r="R25" s="801"/>
      <c r="S25" s="801"/>
    </row>
    <row r="26" spans="1:19" ht="15">
      <c r="A26" s="6"/>
      <c r="B26" s="802">
        <v>1202596328</v>
      </c>
      <c r="C26" s="802">
        <v>1141136771</v>
      </c>
      <c r="D26" s="802">
        <v>1095745290</v>
      </c>
      <c r="E26" s="802">
        <v>576997963.27999997</v>
      </c>
      <c r="F26" s="802">
        <v>1360000000</v>
      </c>
      <c r="G26" s="802" t="s">
        <v>2908</v>
      </c>
      <c r="H26" s="802">
        <v>1350000000</v>
      </c>
      <c r="I26" s="805" t="s">
        <v>2908</v>
      </c>
      <c r="J26" s="802">
        <v>1268000000</v>
      </c>
      <c r="K26" s="805" t="s">
        <v>2908</v>
      </c>
      <c r="L26" s="63">
        <v>1320000000</v>
      </c>
      <c r="M26" s="805" t="s">
        <v>2908</v>
      </c>
      <c r="N26" s="804">
        <v>1315300000</v>
      </c>
      <c r="O26" s="804">
        <v>598500354.42329228</v>
      </c>
      <c r="P26" s="801"/>
      <c r="Q26" s="801"/>
      <c r="R26" s="801"/>
      <c r="S26" s="801"/>
    </row>
    <row r="27" spans="1:19" ht="15">
      <c r="A27" s="6"/>
      <c r="B27" s="801"/>
      <c r="C27" s="801"/>
      <c r="D27" s="801"/>
      <c r="E27" s="801"/>
      <c r="F27" s="801"/>
      <c r="G27" s="801"/>
      <c r="H27" s="791"/>
      <c r="I27" s="791"/>
      <c r="J27" s="791"/>
      <c r="K27" s="791"/>
      <c r="L27" s="113"/>
      <c r="M27" s="113"/>
      <c r="N27" s="791"/>
      <c r="O27" s="791"/>
      <c r="P27" s="801"/>
      <c r="Q27" s="801"/>
      <c r="R27" s="801"/>
      <c r="S27" s="801"/>
    </row>
    <row r="28" spans="1:19" ht="15">
      <c r="A28" s="6"/>
      <c r="B28" s="801"/>
      <c r="C28" s="801"/>
      <c r="D28" s="801"/>
      <c r="E28" s="801"/>
      <c r="F28" s="801"/>
      <c r="G28" s="801"/>
      <c r="H28" s="791"/>
      <c r="I28" s="791"/>
      <c r="J28" s="791"/>
      <c r="K28" s="791"/>
      <c r="L28" s="102"/>
      <c r="M28" s="102"/>
      <c r="N28" s="791"/>
      <c r="O28" s="791"/>
      <c r="P28" s="801"/>
      <c r="Q28" s="801"/>
      <c r="R28" s="801"/>
      <c r="S28" s="801"/>
    </row>
    <row r="29" spans="1:19" ht="15.75">
      <c r="A29" s="3" t="s">
        <v>60</v>
      </c>
      <c r="B29" s="4">
        <v>2009</v>
      </c>
      <c r="C29" s="4">
        <v>2010</v>
      </c>
      <c r="D29" s="4">
        <v>2011</v>
      </c>
      <c r="E29" s="4" t="s">
        <v>1185</v>
      </c>
      <c r="F29" s="4">
        <v>2012</v>
      </c>
      <c r="G29" s="4" t="s">
        <v>2325</v>
      </c>
      <c r="H29" s="84" t="s">
        <v>2913</v>
      </c>
      <c r="I29" s="84" t="s">
        <v>3553</v>
      </c>
      <c r="J29" s="84" t="s">
        <v>4165</v>
      </c>
      <c r="K29" s="84" t="s">
        <v>4674</v>
      </c>
      <c r="L29" s="84" t="s">
        <v>4675</v>
      </c>
      <c r="M29" s="84" t="s">
        <v>5846</v>
      </c>
      <c r="N29" s="84" t="s">
        <v>6494</v>
      </c>
      <c r="O29" s="106" t="s">
        <v>6914</v>
      </c>
      <c r="P29" s="801"/>
      <c r="Q29" s="801"/>
      <c r="R29" s="801"/>
      <c r="S29" s="801"/>
    </row>
    <row r="30" spans="1:19" ht="15.75">
      <c r="A30" s="7" t="s">
        <v>2284</v>
      </c>
      <c r="B30" s="136"/>
      <c r="C30" s="136"/>
      <c r="D30" s="136"/>
      <c r="E30" s="136"/>
      <c r="F30" s="137">
        <v>315562000</v>
      </c>
      <c r="G30" s="137">
        <v>0</v>
      </c>
      <c r="H30" s="137">
        <v>317632000</v>
      </c>
      <c r="I30" s="137">
        <v>0</v>
      </c>
      <c r="J30" s="137">
        <v>320482000</v>
      </c>
      <c r="K30" s="137">
        <v>0</v>
      </c>
      <c r="L30" s="64">
        <v>318900000</v>
      </c>
      <c r="M30" s="64" t="s">
        <v>1530</v>
      </c>
      <c r="N30" s="64">
        <v>320000000</v>
      </c>
      <c r="O30" s="64" t="s">
        <v>1530</v>
      </c>
      <c r="P30" s="2"/>
      <c r="Q30" s="2"/>
      <c r="R30" s="2"/>
      <c r="S30" s="2"/>
    </row>
    <row r="31" spans="1:19" ht="15">
      <c r="A31" s="6" t="s">
        <v>61</v>
      </c>
      <c r="B31" s="842">
        <v>0</v>
      </c>
      <c r="C31" s="805">
        <v>0.48</v>
      </c>
      <c r="D31" s="805">
        <v>0.5</v>
      </c>
      <c r="E31" s="805">
        <v>0.5</v>
      </c>
      <c r="F31" s="805">
        <v>0.5</v>
      </c>
      <c r="G31" s="805" t="s">
        <v>2908</v>
      </c>
      <c r="H31" s="805">
        <v>0.47</v>
      </c>
      <c r="I31" s="805" t="s">
        <v>2908</v>
      </c>
      <c r="J31" s="805">
        <v>0.47</v>
      </c>
      <c r="K31" s="805" t="s">
        <v>2908</v>
      </c>
      <c r="L31" s="110">
        <v>0.54400000000000004</v>
      </c>
      <c r="M31" s="805" t="s">
        <v>2908</v>
      </c>
      <c r="N31" s="806">
        <v>0.53</v>
      </c>
      <c r="O31" s="805" t="s">
        <v>2908</v>
      </c>
      <c r="P31" s="801"/>
      <c r="Q31" s="801"/>
      <c r="R31" s="801"/>
      <c r="S31" s="801"/>
    </row>
    <row r="32" spans="1:19" ht="15">
      <c r="A32" s="6" t="s">
        <v>62</v>
      </c>
      <c r="B32" s="842">
        <v>0</v>
      </c>
      <c r="C32" s="805">
        <v>0.52</v>
      </c>
      <c r="D32" s="805">
        <v>0.5</v>
      </c>
      <c r="E32" s="805">
        <v>0.5</v>
      </c>
      <c r="F32" s="805">
        <v>0.5</v>
      </c>
      <c r="G32" s="805" t="s">
        <v>2908</v>
      </c>
      <c r="H32" s="805">
        <v>0.53</v>
      </c>
      <c r="I32" s="805" t="s">
        <v>2908</v>
      </c>
      <c r="J32" s="805">
        <v>0.52</v>
      </c>
      <c r="K32" s="805" t="s">
        <v>2908</v>
      </c>
      <c r="L32" s="110">
        <v>0.45599999999999996</v>
      </c>
      <c r="M32" s="805" t="s">
        <v>2908</v>
      </c>
      <c r="N32" s="806">
        <v>0.47</v>
      </c>
      <c r="O32" s="805" t="s">
        <v>2908</v>
      </c>
      <c r="P32" s="801"/>
      <c r="Q32" s="801"/>
      <c r="R32" s="801"/>
      <c r="S32" s="801"/>
    </row>
    <row r="33" spans="1:27" ht="15">
      <c r="A33" s="6" t="s">
        <v>92</v>
      </c>
      <c r="B33" s="842">
        <v>0</v>
      </c>
      <c r="C33" s="805">
        <v>0.19500000000000001</v>
      </c>
      <c r="D33" s="805">
        <v>0.191</v>
      </c>
      <c r="E33" s="805">
        <v>0.191</v>
      </c>
      <c r="F33" s="805">
        <v>0.18</v>
      </c>
      <c r="G33" s="805" t="s">
        <v>2908</v>
      </c>
      <c r="H33" s="805">
        <v>0.11</v>
      </c>
      <c r="I33" s="805" t="s">
        <v>2908</v>
      </c>
      <c r="J33" s="805">
        <v>0.16300000000000001</v>
      </c>
      <c r="K33" s="805" t="s">
        <v>2908</v>
      </c>
      <c r="L33" s="119">
        <v>0.128</v>
      </c>
      <c r="M33" s="805" t="s">
        <v>2908</v>
      </c>
      <c r="N33" s="806">
        <v>0.1</v>
      </c>
      <c r="O33" s="805" t="s">
        <v>2908</v>
      </c>
      <c r="P33" s="801"/>
      <c r="Q33" s="801"/>
      <c r="R33" s="801"/>
      <c r="S33" s="801"/>
    </row>
    <row r="34" spans="1:27" ht="15">
      <c r="A34" s="6" t="s">
        <v>93</v>
      </c>
      <c r="B34" s="842">
        <v>0</v>
      </c>
      <c r="C34" s="805">
        <v>6.2E-2</v>
      </c>
      <c r="D34" s="805">
        <v>6.6000000000000003E-2</v>
      </c>
      <c r="E34" s="805">
        <v>6.6000000000000003E-2</v>
      </c>
      <c r="F34" s="805">
        <v>7.0000000000000007E-2</v>
      </c>
      <c r="G34" s="805" t="s">
        <v>2908</v>
      </c>
      <c r="H34" s="843">
        <v>0.12</v>
      </c>
      <c r="I34" s="805" t="s">
        <v>2908</v>
      </c>
      <c r="J34" s="805">
        <v>7.3999999999999996E-2</v>
      </c>
      <c r="K34" s="805" t="s">
        <v>2908</v>
      </c>
      <c r="L34" s="119">
        <v>3.1E-2</v>
      </c>
      <c r="M34" s="805" t="s">
        <v>2908</v>
      </c>
      <c r="N34" s="806">
        <v>0.05</v>
      </c>
      <c r="O34" s="805" t="s">
        <v>2908</v>
      </c>
      <c r="P34" s="801"/>
      <c r="Q34" s="801"/>
      <c r="R34" s="801"/>
      <c r="S34" s="801"/>
    </row>
    <row r="35" spans="1:27" ht="15">
      <c r="A35" s="6" t="s">
        <v>63</v>
      </c>
      <c r="B35" s="842">
        <v>0</v>
      </c>
      <c r="C35" s="805">
        <v>0.316</v>
      </c>
      <c r="D35" s="805">
        <v>0.33100000000000002</v>
      </c>
      <c r="E35" s="805">
        <v>0.33100000000000002</v>
      </c>
      <c r="F35" s="805">
        <v>0.32</v>
      </c>
      <c r="G35" s="805" t="s">
        <v>2908</v>
      </c>
      <c r="H35" s="843">
        <v>0.35</v>
      </c>
      <c r="I35" s="805" t="s">
        <v>2908</v>
      </c>
      <c r="J35" s="805">
        <v>0.36499999999999999</v>
      </c>
      <c r="K35" s="805" t="s">
        <v>2908</v>
      </c>
      <c r="L35" s="119">
        <v>0.47799999999999998</v>
      </c>
      <c r="M35" s="805" t="s">
        <v>2908</v>
      </c>
      <c r="N35" s="806">
        <v>0.48499999999999999</v>
      </c>
      <c r="O35" s="805" t="s">
        <v>2908</v>
      </c>
      <c r="P35" s="801"/>
      <c r="Q35" s="801"/>
      <c r="R35" s="801"/>
      <c r="S35" s="801"/>
    </row>
    <row r="36" spans="1:27" ht="15">
      <c r="A36" s="6" t="s">
        <v>64</v>
      </c>
      <c r="B36" s="842">
        <v>0</v>
      </c>
      <c r="C36" s="805">
        <v>0.218</v>
      </c>
      <c r="D36" s="805">
        <v>0.20300000000000001</v>
      </c>
      <c r="E36" s="805">
        <v>0.20300000000000001</v>
      </c>
      <c r="F36" s="805">
        <v>0.21</v>
      </c>
      <c r="G36" s="805" t="s">
        <v>2908</v>
      </c>
      <c r="H36" s="843">
        <v>0.21</v>
      </c>
      <c r="I36" s="805" t="s">
        <v>2908</v>
      </c>
      <c r="J36" s="805">
        <v>0.219</v>
      </c>
      <c r="K36" s="805" t="s">
        <v>2908</v>
      </c>
      <c r="L36" s="119">
        <v>0.223</v>
      </c>
      <c r="M36" s="805" t="s">
        <v>2908</v>
      </c>
      <c r="N36" s="806">
        <v>0.23</v>
      </c>
      <c r="O36" s="805" t="s">
        <v>2908</v>
      </c>
      <c r="P36" s="801"/>
      <c r="Q36" s="801"/>
      <c r="R36" s="801"/>
      <c r="S36" s="801"/>
    </row>
    <row r="37" spans="1:27" ht="15">
      <c r="A37" s="6" t="s">
        <v>703</v>
      </c>
      <c r="B37" s="842">
        <v>0</v>
      </c>
      <c r="C37" s="805">
        <v>0.20800000000000002</v>
      </c>
      <c r="D37" s="805">
        <v>0.20800000000000002</v>
      </c>
      <c r="E37" s="805">
        <v>0.20800000000000002</v>
      </c>
      <c r="F37" s="805">
        <v>0.22</v>
      </c>
      <c r="G37" s="805" t="s">
        <v>2908</v>
      </c>
      <c r="H37" s="843">
        <v>0.21</v>
      </c>
      <c r="I37" s="805" t="s">
        <v>2908</v>
      </c>
      <c r="J37" s="805">
        <v>0.627</v>
      </c>
      <c r="K37" s="805" t="s">
        <v>2908</v>
      </c>
      <c r="L37" s="119">
        <v>0.14000000000000001</v>
      </c>
      <c r="M37" s="805" t="s">
        <v>2908</v>
      </c>
      <c r="N37" s="806">
        <v>0.13</v>
      </c>
      <c r="O37" s="805" t="s">
        <v>2908</v>
      </c>
      <c r="P37" s="801"/>
      <c r="Q37" s="801"/>
      <c r="R37" s="801"/>
      <c r="S37" s="801"/>
    </row>
    <row r="38" spans="1:27" ht="15">
      <c r="A38" s="6"/>
      <c r="B38" s="801"/>
      <c r="C38" s="801"/>
      <c r="D38" s="801"/>
      <c r="E38" s="801"/>
      <c r="F38" s="801"/>
      <c r="G38" s="801"/>
      <c r="H38" s="791"/>
      <c r="I38" s="791"/>
      <c r="J38" s="791"/>
      <c r="K38" s="791"/>
      <c r="L38" s="119"/>
      <c r="M38" s="119"/>
      <c r="N38" s="791"/>
      <c r="O38" s="791"/>
      <c r="P38" s="801"/>
      <c r="Q38" s="801"/>
      <c r="R38" s="801"/>
      <c r="S38" s="801"/>
    </row>
    <row r="39" spans="1:27" ht="31.5">
      <c r="A39" s="3" t="s">
        <v>67</v>
      </c>
      <c r="B39" s="4">
        <v>2009</v>
      </c>
      <c r="C39" s="4">
        <v>2010</v>
      </c>
      <c r="D39" s="4">
        <v>2011</v>
      </c>
      <c r="E39" s="4" t="s">
        <v>1185</v>
      </c>
      <c r="F39" s="4">
        <v>2012</v>
      </c>
      <c r="G39" s="4" t="s">
        <v>2325</v>
      </c>
      <c r="H39" s="84" t="s">
        <v>2913</v>
      </c>
      <c r="I39" s="84" t="s">
        <v>3553</v>
      </c>
      <c r="J39" s="84" t="s">
        <v>4165</v>
      </c>
      <c r="K39" s="84" t="s">
        <v>4674</v>
      </c>
      <c r="L39" s="84" t="s">
        <v>4675</v>
      </c>
      <c r="M39" s="84" t="s">
        <v>5846</v>
      </c>
      <c r="N39" s="84" t="s">
        <v>6494</v>
      </c>
      <c r="O39" s="106" t="s">
        <v>6914</v>
      </c>
      <c r="P39" s="801"/>
      <c r="Q39" s="801"/>
      <c r="R39" s="801"/>
      <c r="S39" s="801"/>
    </row>
    <row r="40" spans="1:27" ht="15">
      <c r="A40" s="6"/>
      <c r="B40" s="842">
        <v>0</v>
      </c>
      <c r="C40" s="844" t="s">
        <v>113</v>
      </c>
      <c r="D40" s="844" t="s">
        <v>725</v>
      </c>
      <c r="E40" s="844" t="s">
        <v>725</v>
      </c>
      <c r="F40" s="844" t="s">
        <v>725</v>
      </c>
      <c r="G40" s="801" t="s">
        <v>2908</v>
      </c>
      <c r="H40" s="844" t="s">
        <v>725</v>
      </c>
      <c r="I40" s="805" t="s">
        <v>2908</v>
      </c>
      <c r="J40" s="844" t="s">
        <v>725</v>
      </c>
      <c r="K40" s="805" t="s">
        <v>2908</v>
      </c>
      <c r="L40" s="102" t="s">
        <v>113</v>
      </c>
      <c r="M40" s="805" t="s">
        <v>2908</v>
      </c>
      <c r="N40" s="791" t="s">
        <v>113</v>
      </c>
      <c r="O40" s="805" t="s">
        <v>2908</v>
      </c>
      <c r="P40" s="801"/>
      <c r="Q40" s="801"/>
      <c r="R40" s="801"/>
      <c r="S40" s="801"/>
    </row>
    <row r="41" spans="1:27" ht="15">
      <c r="A41" s="6"/>
      <c r="B41" s="801"/>
      <c r="C41" s="801"/>
      <c r="D41" s="801"/>
      <c r="E41" s="801"/>
      <c r="F41" s="801"/>
      <c r="G41" s="801"/>
      <c r="H41" s="791"/>
      <c r="I41" s="791"/>
      <c r="J41" s="791"/>
      <c r="K41" s="791"/>
      <c r="L41" s="102"/>
      <c r="M41" s="102"/>
      <c r="N41" s="791"/>
      <c r="O41" s="791"/>
      <c r="P41" s="801"/>
      <c r="Q41" s="801"/>
      <c r="R41" s="801"/>
      <c r="S41" s="801"/>
    </row>
    <row r="42" spans="1:27" ht="15">
      <c r="A42" s="6"/>
      <c r="B42" s="801"/>
      <c r="C42" s="801"/>
      <c r="D42" s="801"/>
      <c r="E42" s="801"/>
      <c r="F42" s="801"/>
      <c r="G42" s="801"/>
      <c r="H42" s="791"/>
      <c r="I42" s="791"/>
      <c r="J42" s="791"/>
      <c r="K42" s="791"/>
      <c r="L42" s="102"/>
      <c r="M42" s="102"/>
      <c r="N42" s="791"/>
      <c r="O42" s="791"/>
      <c r="P42" s="801"/>
      <c r="Q42" s="801"/>
      <c r="R42" s="801"/>
      <c r="S42" s="801"/>
    </row>
    <row r="43" spans="1:27" ht="15.75">
      <c r="A43" s="3" t="s">
        <v>94</v>
      </c>
      <c r="B43" s="4">
        <v>2009</v>
      </c>
      <c r="C43" s="4">
        <v>2010</v>
      </c>
      <c r="D43" s="4">
        <v>2011</v>
      </c>
      <c r="E43" s="4" t="s">
        <v>1185</v>
      </c>
      <c r="F43" s="4">
        <v>2012</v>
      </c>
      <c r="G43" s="4" t="s">
        <v>2325</v>
      </c>
      <c r="H43" s="84" t="s">
        <v>2913</v>
      </c>
      <c r="I43" s="84" t="s">
        <v>3553</v>
      </c>
      <c r="J43" s="84" t="s">
        <v>4165</v>
      </c>
      <c r="K43" s="84" t="s">
        <v>4674</v>
      </c>
      <c r="L43" s="84" t="s">
        <v>4675</v>
      </c>
      <c r="M43" s="84" t="s">
        <v>5846</v>
      </c>
      <c r="N43" s="84" t="s">
        <v>6494</v>
      </c>
      <c r="O43" s="106" t="s">
        <v>6914</v>
      </c>
      <c r="P43" s="801"/>
      <c r="Q43" s="801"/>
      <c r="R43" s="801"/>
      <c r="S43" s="801"/>
    </row>
    <row r="44" spans="1:27" ht="30">
      <c r="A44" s="6" t="s">
        <v>66</v>
      </c>
      <c r="B44" s="842">
        <v>0</v>
      </c>
      <c r="C44" s="805">
        <v>5.0000000000000001E-3</v>
      </c>
      <c r="D44" s="805">
        <v>1.2E-2</v>
      </c>
      <c r="E44" s="805">
        <v>1.2E-2</v>
      </c>
      <c r="F44" s="805">
        <v>4.3E-3</v>
      </c>
      <c r="G44" s="805" t="s">
        <v>2908</v>
      </c>
      <c r="H44" s="843">
        <v>4.8999999999999998E-3</v>
      </c>
      <c r="I44" s="805" t="s">
        <v>2908</v>
      </c>
      <c r="J44" s="843">
        <v>2E-3</v>
      </c>
      <c r="K44" s="805" t="s">
        <v>2908</v>
      </c>
      <c r="L44" s="120">
        <v>0.01</v>
      </c>
      <c r="M44" s="805" t="s">
        <v>2908</v>
      </c>
      <c r="N44" s="120">
        <v>0.01</v>
      </c>
      <c r="O44" s="809">
        <v>0.01</v>
      </c>
      <c r="P44" s="801"/>
      <c r="Q44" s="801"/>
      <c r="R44" s="801"/>
      <c r="S44" s="801"/>
    </row>
    <row r="45" spans="1:27" ht="15">
      <c r="A45" s="810"/>
      <c r="B45" s="793"/>
      <c r="C45" s="793"/>
      <c r="D45" s="793"/>
      <c r="E45" s="793"/>
      <c r="F45" s="793"/>
      <c r="G45" s="793"/>
      <c r="H45" s="792"/>
      <c r="I45" s="792"/>
      <c r="J45" s="792"/>
      <c r="K45" s="792"/>
      <c r="L45" s="791"/>
      <c r="M45" s="791"/>
      <c r="N45" s="791"/>
      <c r="O45" s="791"/>
      <c r="P45" s="801"/>
      <c r="Q45" s="801"/>
      <c r="R45" s="801"/>
      <c r="S45" s="801"/>
    </row>
    <row r="46" spans="1:27" ht="15">
      <c r="A46" s="810"/>
      <c r="B46" s="801"/>
      <c r="C46" s="801"/>
      <c r="D46" s="801"/>
      <c r="E46" s="801"/>
      <c r="F46" s="801"/>
      <c r="G46" s="801"/>
      <c r="H46" s="791"/>
      <c r="I46" s="791"/>
      <c r="J46" s="791"/>
      <c r="K46" s="791"/>
      <c r="L46" s="791"/>
      <c r="M46" s="791"/>
      <c r="N46" s="791"/>
      <c r="O46" s="791"/>
      <c r="P46" s="801"/>
      <c r="Q46" s="801"/>
      <c r="R46" s="801"/>
      <c r="S46" s="801"/>
    </row>
    <row r="47" spans="1:27" ht="15">
      <c r="A47" s="810"/>
      <c r="B47" s="801"/>
      <c r="C47" s="801"/>
      <c r="D47" s="801"/>
      <c r="E47" s="801"/>
      <c r="F47" s="801"/>
      <c r="G47" s="801"/>
      <c r="H47" s="791"/>
      <c r="I47" s="791"/>
      <c r="J47" s="791"/>
      <c r="K47" s="791"/>
      <c r="L47" s="791"/>
      <c r="M47" s="791"/>
      <c r="N47" s="791"/>
      <c r="O47" s="791"/>
      <c r="P47" s="801"/>
      <c r="Q47" s="801"/>
      <c r="R47" s="801"/>
      <c r="S47" s="801"/>
    </row>
    <row r="48" spans="1:27" ht="27.75" customHeight="1">
      <c r="A48" s="3" t="s">
        <v>2288</v>
      </c>
      <c r="B48" s="4">
        <v>2009</v>
      </c>
      <c r="C48" s="4">
        <v>2010</v>
      </c>
      <c r="D48" s="4">
        <v>2011</v>
      </c>
      <c r="E48" s="4" t="s">
        <v>2915</v>
      </c>
      <c r="F48" s="4" t="s">
        <v>2915</v>
      </c>
      <c r="G48" s="4" t="s">
        <v>2917</v>
      </c>
      <c r="H48" s="84" t="s">
        <v>2917</v>
      </c>
      <c r="I48" s="84" t="s">
        <v>2919</v>
      </c>
      <c r="J48" s="84" t="s">
        <v>2919</v>
      </c>
      <c r="K48" s="84" t="s">
        <v>2921</v>
      </c>
      <c r="L48" s="84" t="s">
        <v>2921</v>
      </c>
      <c r="M48" s="84" t="s">
        <v>3556</v>
      </c>
      <c r="N48" s="84" t="s">
        <v>3556</v>
      </c>
      <c r="O48" s="84" t="s">
        <v>4168</v>
      </c>
      <c r="P48" s="84" t="s">
        <v>4168</v>
      </c>
      <c r="Q48" s="84" t="s">
        <v>5169</v>
      </c>
      <c r="R48" s="84" t="s">
        <v>5169</v>
      </c>
      <c r="S48" s="84" t="s">
        <v>5218</v>
      </c>
      <c r="T48" s="84" t="s">
        <v>5218</v>
      </c>
      <c r="U48" s="84" t="s">
        <v>5850</v>
      </c>
      <c r="V48" s="84" t="s">
        <v>5850</v>
      </c>
      <c r="W48" s="3" t="s">
        <v>2288</v>
      </c>
      <c r="X48" s="4" t="s">
        <v>6508</v>
      </c>
      <c r="Y48" s="4" t="s">
        <v>6508</v>
      </c>
      <c r="Z48" s="850" t="s">
        <v>6919</v>
      </c>
      <c r="AA48" s="851" t="s">
        <v>6919</v>
      </c>
    </row>
    <row r="49" spans="1:27" ht="15.75">
      <c r="A49" s="6" t="s">
        <v>46</v>
      </c>
      <c r="B49" s="941">
        <v>0</v>
      </c>
      <c r="C49" s="942">
        <v>0</v>
      </c>
      <c r="D49" s="942">
        <v>0</v>
      </c>
      <c r="E49" s="838">
        <v>0</v>
      </c>
      <c r="F49" s="941">
        <v>0</v>
      </c>
      <c r="G49" s="838">
        <v>0</v>
      </c>
      <c r="H49" s="941">
        <v>0</v>
      </c>
      <c r="I49" s="838">
        <v>0</v>
      </c>
      <c r="J49" s="941">
        <v>0</v>
      </c>
      <c r="K49" s="838">
        <v>0</v>
      </c>
      <c r="L49" s="941">
        <v>0</v>
      </c>
      <c r="M49" s="838">
        <v>0</v>
      </c>
      <c r="N49" s="941">
        <v>0</v>
      </c>
      <c r="O49" s="838">
        <v>0</v>
      </c>
      <c r="P49" s="941">
        <v>0</v>
      </c>
      <c r="Q49" s="838">
        <v>0</v>
      </c>
      <c r="R49" s="941">
        <v>0</v>
      </c>
      <c r="S49" s="281">
        <v>11242570.550000001</v>
      </c>
      <c r="T49" s="943">
        <v>11242570.550000001</v>
      </c>
      <c r="U49" s="281">
        <v>5020848.9399999995</v>
      </c>
      <c r="V49" s="281">
        <v>5020848.9399999995</v>
      </c>
      <c r="W49" s="379" t="s">
        <v>6496</v>
      </c>
      <c r="X49" s="944">
        <v>12110109.033105858</v>
      </c>
      <c r="Y49" s="943">
        <v>12110109.033105858</v>
      </c>
      <c r="Z49" s="944">
        <v>4456578.13</v>
      </c>
      <c r="AA49" s="943">
        <v>4456578.13</v>
      </c>
    </row>
    <row r="50" spans="1:27" ht="15.75">
      <c r="A50" s="6" t="s">
        <v>47</v>
      </c>
      <c r="B50" s="941">
        <v>0</v>
      </c>
      <c r="C50" s="942">
        <v>0</v>
      </c>
      <c r="D50" s="942">
        <v>0</v>
      </c>
      <c r="E50" s="838">
        <v>0</v>
      </c>
      <c r="F50" s="941">
        <v>0</v>
      </c>
      <c r="G50" s="838">
        <v>0</v>
      </c>
      <c r="H50" s="941">
        <v>0</v>
      </c>
      <c r="I50" s="838">
        <v>0</v>
      </c>
      <c r="J50" s="941">
        <v>0</v>
      </c>
      <c r="K50" s="838">
        <v>0</v>
      </c>
      <c r="L50" s="941">
        <v>0</v>
      </c>
      <c r="M50" s="838">
        <v>0</v>
      </c>
      <c r="N50" s="941">
        <v>0</v>
      </c>
      <c r="O50" s="838">
        <v>0</v>
      </c>
      <c r="P50" s="941">
        <v>0</v>
      </c>
      <c r="Q50" s="838">
        <v>0</v>
      </c>
      <c r="R50" s="941">
        <v>0</v>
      </c>
      <c r="S50" s="281">
        <v>9729566.9499999993</v>
      </c>
      <c r="T50" s="945">
        <v>9729566.9499999993</v>
      </c>
      <c r="U50" s="281">
        <v>4000748.1789999995</v>
      </c>
      <c r="V50" s="281">
        <v>4000748.1789999995</v>
      </c>
      <c r="W50" s="379" t="s">
        <v>6497</v>
      </c>
      <c r="X50" s="944">
        <v>10297794.899999999</v>
      </c>
      <c r="Y50" s="943">
        <v>10297794.899999999</v>
      </c>
      <c r="Z50" s="944">
        <v>2992210.08</v>
      </c>
      <c r="AA50" s="943">
        <v>2992210.08</v>
      </c>
    </row>
    <row r="51" spans="1:27" ht="15.75">
      <c r="A51" s="6" t="s">
        <v>48</v>
      </c>
      <c r="B51" s="941">
        <v>0</v>
      </c>
      <c r="C51" s="942">
        <v>0</v>
      </c>
      <c r="D51" s="942">
        <v>0</v>
      </c>
      <c r="E51" s="838">
        <v>0</v>
      </c>
      <c r="F51" s="941">
        <v>0</v>
      </c>
      <c r="G51" s="838">
        <v>0</v>
      </c>
      <c r="H51" s="941">
        <v>0</v>
      </c>
      <c r="I51" s="838">
        <v>0</v>
      </c>
      <c r="J51" s="941">
        <v>0</v>
      </c>
      <c r="K51" s="838">
        <v>0</v>
      </c>
      <c r="L51" s="941">
        <v>0</v>
      </c>
      <c r="M51" s="838">
        <v>0</v>
      </c>
      <c r="N51" s="941">
        <v>0</v>
      </c>
      <c r="O51" s="838">
        <v>0</v>
      </c>
      <c r="P51" s="941">
        <v>0</v>
      </c>
      <c r="Q51" s="838">
        <v>0</v>
      </c>
      <c r="R51" s="941">
        <v>0</v>
      </c>
      <c r="S51" s="946">
        <v>0</v>
      </c>
      <c r="T51" s="947">
        <v>0</v>
      </c>
      <c r="U51" s="946"/>
      <c r="V51" s="946"/>
      <c r="W51" s="380" t="s">
        <v>6498</v>
      </c>
      <c r="X51" s="944">
        <v>0</v>
      </c>
      <c r="Y51" s="943">
        <v>0</v>
      </c>
      <c r="Z51" s="944">
        <v>0</v>
      </c>
      <c r="AA51" s="943">
        <v>0</v>
      </c>
    </row>
    <row r="52" spans="1:27" ht="15.75">
      <c r="A52" s="6" t="s">
        <v>50</v>
      </c>
      <c r="B52" s="941">
        <v>0</v>
      </c>
      <c r="C52" s="942">
        <v>0</v>
      </c>
      <c r="D52" s="942">
        <v>0</v>
      </c>
      <c r="E52" s="838">
        <v>0</v>
      </c>
      <c r="F52" s="941">
        <v>0</v>
      </c>
      <c r="G52" s="838">
        <v>0</v>
      </c>
      <c r="H52" s="941">
        <v>0</v>
      </c>
      <c r="I52" s="838">
        <v>0</v>
      </c>
      <c r="J52" s="941">
        <v>0</v>
      </c>
      <c r="K52" s="838">
        <v>0</v>
      </c>
      <c r="L52" s="941">
        <v>0</v>
      </c>
      <c r="M52" s="838">
        <v>0</v>
      </c>
      <c r="N52" s="941">
        <v>0</v>
      </c>
      <c r="O52" s="838">
        <v>0</v>
      </c>
      <c r="P52" s="941">
        <v>0</v>
      </c>
      <c r="Q52" s="838">
        <v>0</v>
      </c>
      <c r="R52" s="941">
        <v>0</v>
      </c>
      <c r="S52" s="281">
        <v>172863.15510820478</v>
      </c>
      <c r="T52" s="945">
        <v>172863.15510820478</v>
      </c>
      <c r="U52" s="281">
        <v>0</v>
      </c>
      <c r="V52" s="281">
        <v>0</v>
      </c>
      <c r="W52" s="380" t="s">
        <v>6499</v>
      </c>
      <c r="X52" s="944">
        <v>4148851</v>
      </c>
      <c r="Y52" s="943">
        <v>4148851</v>
      </c>
      <c r="Z52" s="944">
        <v>3816986.46</v>
      </c>
      <c r="AA52" s="943">
        <v>3816986.46</v>
      </c>
    </row>
    <row r="53" spans="1:27" ht="15.75">
      <c r="A53" s="6" t="s">
        <v>51</v>
      </c>
      <c r="B53" s="941">
        <v>0</v>
      </c>
      <c r="C53" s="942">
        <v>0</v>
      </c>
      <c r="D53" s="942">
        <v>0</v>
      </c>
      <c r="E53" s="838">
        <v>0</v>
      </c>
      <c r="F53" s="941">
        <v>0</v>
      </c>
      <c r="G53" s="838">
        <v>0</v>
      </c>
      <c r="H53" s="941">
        <v>0</v>
      </c>
      <c r="I53" s="838">
        <v>0</v>
      </c>
      <c r="J53" s="941">
        <v>0</v>
      </c>
      <c r="K53" s="838">
        <v>0</v>
      </c>
      <c r="L53" s="941">
        <v>0</v>
      </c>
      <c r="M53" s="838">
        <v>0</v>
      </c>
      <c r="N53" s="941">
        <v>0</v>
      </c>
      <c r="O53" s="838">
        <v>0</v>
      </c>
      <c r="P53" s="941">
        <v>0</v>
      </c>
      <c r="Q53" s="838">
        <v>0</v>
      </c>
      <c r="R53" s="941">
        <v>0</v>
      </c>
      <c r="S53" s="946">
        <v>0</v>
      </c>
      <c r="T53" s="947">
        <v>0</v>
      </c>
      <c r="U53" s="946"/>
      <c r="V53" s="946"/>
      <c r="W53" s="380" t="s">
        <v>6500</v>
      </c>
      <c r="X53" s="944">
        <v>5598994.1749999998</v>
      </c>
      <c r="Y53" s="943">
        <v>5598994.1749999998</v>
      </c>
      <c r="Z53" s="944">
        <v>0</v>
      </c>
      <c r="AA53" s="943">
        <v>0</v>
      </c>
    </row>
    <row r="54" spans="1:27" ht="15.75">
      <c r="A54" s="6" t="s">
        <v>5210</v>
      </c>
      <c r="B54" s="941">
        <v>0</v>
      </c>
      <c r="C54" s="941">
        <v>0</v>
      </c>
      <c r="D54" s="941">
        <v>0</v>
      </c>
      <c r="E54" s="838">
        <v>0</v>
      </c>
      <c r="F54" s="941">
        <v>0</v>
      </c>
      <c r="G54" s="838">
        <v>0</v>
      </c>
      <c r="H54" s="941">
        <v>0</v>
      </c>
      <c r="I54" s="838">
        <v>0</v>
      </c>
      <c r="J54" s="941">
        <v>0</v>
      </c>
      <c r="K54" s="838">
        <v>0</v>
      </c>
      <c r="L54" s="941">
        <v>0</v>
      </c>
      <c r="M54" s="838">
        <v>0</v>
      </c>
      <c r="N54" s="941">
        <v>0</v>
      </c>
      <c r="O54" s="838">
        <v>0</v>
      </c>
      <c r="P54" s="941">
        <v>0</v>
      </c>
      <c r="Q54" s="838">
        <v>0</v>
      </c>
      <c r="R54" s="941">
        <v>0</v>
      </c>
      <c r="S54" s="281">
        <v>1524557.3962736134</v>
      </c>
      <c r="T54" s="945">
        <v>1524557.3962736134</v>
      </c>
      <c r="U54" s="281">
        <v>0</v>
      </c>
      <c r="V54" s="281">
        <v>0</v>
      </c>
      <c r="W54" s="380" t="s">
        <v>6501</v>
      </c>
      <c r="X54" s="944">
        <v>39756949.728999995</v>
      </c>
      <c r="Y54" s="943">
        <v>39756949.728999995</v>
      </c>
      <c r="Z54" s="944">
        <v>1222955.8400000029</v>
      </c>
      <c r="AA54" s="943">
        <v>1222955.8400000029</v>
      </c>
    </row>
    <row r="55" spans="1:27" ht="15.75">
      <c r="A55" s="6" t="s">
        <v>5211</v>
      </c>
      <c r="B55" s="941">
        <v>0</v>
      </c>
      <c r="C55" s="941">
        <v>0</v>
      </c>
      <c r="D55" s="941">
        <v>0</v>
      </c>
      <c r="E55" s="838">
        <v>0</v>
      </c>
      <c r="F55" s="941">
        <v>0</v>
      </c>
      <c r="G55" s="838">
        <v>0</v>
      </c>
      <c r="H55" s="941">
        <v>0</v>
      </c>
      <c r="I55" s="838">
        <v>0</v>
      </c>
      <c r="J55" s="941">
        <v>0</v>
      </c>
      <c r="K55" s="838">
        <v>0</v>
      </c>
      <c r="L55" s="941">
        <v>0</v>
      </c>
      <c r="M55" s="838">
        <v>0</v>
      </c>
      <c r="N55" s="941">
        <v>0</v>
      </c>
      <c r="O55" s="838">
        <v>0</v>
      </c>
      <c r="P55" s="941">
        <v>0</v>
      </c>
      <c r="Q55" s="838">
        <v>0</v>
      </c>
      <c r="R55" s="941">
        <v>0</v>
      </c>
      <c r="S55" s="281">
        <v>7010204.4999999991</v>
      </c>
      <c r="T55" s="945">
        <v>7010204.4999999991</v>
      </c>
      <c r="U55" s="281">
        <v>3590278.8630000004</v>
      </c>
      <c r="V55" s="281">
        <v>3590278.8630000004</v>
      </c>
      <c r="W55" s="380"/>
      <c r="X55" s="944"/>
      <c r="Y55" s="943"/>
      <c r="Z55" s="944"/>
      <c r="AA55" s="943"/>
    </row>
    <row r="56" spans="1:27" ht="15.75">
      <c r="A56" s="6" t="s">
        <v>49</v>
      </c>
      <c r="B56" s="941">
        <v>0</v>
      </c>
      <c r="C56" s="942">
        <v>0</v>
      </c>
      <c r="D56" s="942">
        <v>0</v>
      </c>
      <c r="E56" s="838">
        <v>0</v>
      </c>
      <c r="F56" s="941">
        <v>0</v>
      </c>
      <c r="G56" s="838">
        <v>0</v>
      </c>
      <c r="H56" s="941">
        <v>0</v>
      </c>
      <c r="I56" s="838">
        <v>0</v>
      </c>
      <c r="J56" s="941">
        <v>0</v>
      </c>
      <c r="K56" s="838">
        <v>0</v>
      </c>
      <c r="L56" s="941">
        <v>0</v>
      </c>
      <c r="M56" s="838">
        <v>0</v>
      </c>
      <c r="N56" s="941">
        <v>0</v>
      </c>
      <c r="O56" s="838">
        <v>0</v>
      </c>
      <c r="P56" s="941">
        <v>0</v>
      </c>
      <c r="Q56" s="838">
        <v>0</v>
      </c>
      <c r="R56" s="941">
        <v>0</v>
      </c>
      <c r="S56" s="281">
        <v>38337612.019499995</v>
      </c>
      <c r="T56" s="945">
        <v>38337612.019499995</v>
      </c>
      <c r="U56" s="281">
        <v>1387771.7000000058</v>
      </c>
      <c r="V56" s="281">
        <v>1387771.7000000058</v>
      </c>
      <c r="W56" s="380"/>
      <c r="X56" s="944"/>
      <c r="Y56" s="943"/>
      <c r="Z56" s="944"/>
      <c r="AA56" s="943"/>
    </row>
    <row r="57" spans="1:27" ht="15.75">
      <c r="A57" s="6" t="s">
        <v>479</v>
      </c>
      <c r="B57" s="941">
        <v>0</v>
      </c>
      <c r="C57" s="942">
        <v>0</v>
      </c>
      <c r="D57" s="942">
        <v>54895000</v>
      </c>
      <c r="E57" s="838">
        <v>0</v>
      </c>
      <c r="F57" s="941">
        <v>0</v>
      </c>
      <c r="G57" s="838">
        <v>48931000</v>
      </c>
      <c r="H57" s="941">
        <v>48931000</v>
      </c>
      <c r="I57" s="838">
        <v>0</v>
      </c>
      <c r="J57" s="941">
        <v>0</v>
      </c>
      <c r="K57" s="838">
        <v>53804000</v>
      </c>
      <c r="L57" s="941">
        <v>53804000</v>
      </c>
      <c r="M57" s="838">
        <v>0</v>
      </c>
      <c r="N57" s="941">
        <v>0</v>
      </c>
      <c r="O57" s="838">
        <v>43894000</v>
      </c>
      <c r="P57" s="941">
        <v>43894000</v>
      </c>
      <c r="Q57" s="838">
        <v>0</v>
      </c>
      <c r="R57" s="941">
        <v>0</v>
      </c>
      <c r="S57" s="281">
        <f>SUM(S49:S56)</f>
        <v>68017374.570881814</v>
      </c>
      <c r="T57" s="943">
        <f>SUM(T49:T56)</f>
        <v>68017374.570881814</v>
      </c>
      <c r="U57" s="281">
        <v>13999647.682000004</v>
      </c>
      <c r="V57" s="281">
        <v>13999647.682000004</v>
      </c>
      <c r="W57" s="380" t="s">
        <v>479</v>
      </c>
      <c r="X57" s="944">
        <v>71912698.837105855</v>
      </c>
      <c r="Y57" s="943">
        <v>71912698.837105855</v>
      </c>
      <c r="Z57" s="944">
        <v>12488730.510000004</v>
      </c>
      <c r="AA57" s="943">
        <v>12488730.510000004</v>
      </c>
    </row>
    <row r="58" spans="1:27" ht="15">
      <c r="A58" s="810"/>
      <c r="B58" s="848"/>
      <c r="C58" s="793"/>
      <c r="D58" s="793"/>
      <c r="E58" s="793"/>
      <c r="F58" s="793"/>
      <c r="G58" s="793"/>
      <c r="H58" s="792"/>
      <c r="I58" s="792"/>
      <c r="J58" s="792"/>
      <c r="K58" s="792"/>
      <c r="L58" s="791"/>
      <c r="M58" s="791"/>
      <c r="N58" s="791"/>
      <c r="O58" s="791"/>
      <c r="P58" s="801"/>
      <c r="Q58" s="801"/>
      <c r="R58" s="801"/>
      <c r="S58" s="282"/>
      <c r="T58" s="243"/>
    </row>
    <row r="59" spans="1:27" ht="15.75">
      <c r="A59" s="3"/>
      <c r="B59" s="1469">
        <v>2010</v>
      </c>
      <c r="C59" s="1469"/>
      <c r="D59" s="1469">
        <v>2011</v>
      </c>
      <c r="E59" s="1469"/>
      <c r="F59" s="1469" t="s">
        <v>1185</v>
      </c>
      <c r="G59" s="1469"/>
      <c r="H59" s="1460">
        <v>2012</v>
      </c>
      <c r="I59" s="1460"/>
      <c r="J59" s="1460" t="s">
        <v>2325</v>
      </c>
      <c r="K59" s="1460"/>
      <c r="L59" s="1460" t="s">
        <v>2913</v>
      </c>
      <c r="M59" s="1460"/>
      <c r="N59" s="1460" t="s">
        <v>3553</v>
      </c>
      <c r="O59" s="1460"/>
      <c r="P59" s="1460" t="s">
        <v>4165</v>
      </c>
      <c r="Q59" s="1460"/>
      <c r="R59" s="1460" t="s">
        <v>4674</v>
      </c>
      <c r="S59" s="1460"/>
      <c r="T59" s="1460" t="s">
        <v>4675</v>
      </c>
      <c r="U59" s="1460"/>
      <c r="V59" s="1460" t="s">
        <v>5846</v>
      </c>
      <c r="W59" s="1460"/>
      <c r="X59" s="1460" t="s">
        <v>6494</v>
      </c>
      <c r="Y59" s="1460"/>
      <c r="Z59" s="1466" t="s">
        <v>6914</v>
      </c>
      <c r="AA59" s="1467"/>
    </row>
    <row r="60" spans="1:27" ht="15.75">
      <c r="A60" s="3" t="s">
        <v>2326</v>
      </c>
      <c r="B60" s="774" t="s">
        <v>95</v>
      </c>
      <c r="C60" s="774" t="s">
        <v>96</v>
      </c>
      <c r="D60" s="774" t="s">
        <v>95</v>
      </c>
      <c r="E60" s="774" t="s">
        <v>96</v>
      </c>
      <c r="F60" s="774" t="s">
        <v>95</v>
      </c>
      <c r="G60" s="774" t="s">
        <v>96</v>
      </c>
      <c r="H60" s="770" t="s">
        <v>95</v>
      </c>
      <c r="I60" s="770" t="s">
        <v>96</v>
      </c>
      <c r="J60" s="770" t="s">
        <v>95</v>
      </c>
      <c r="K60" s="770" t="s">
        <v>96</v>
      </c>
      <c r="L60" s="770" t="s">
        <v>95</v>
      </c>
      <c r="M60" s="770" t="s">
        <v>96</v>
      </c>
      <c r="N60" s="770" t="s">
        <v>95</v>
      </c>
      <c r="O60" s="770" t="s">
        <v>96</v>
      </c>
      <c r="P60" s="770" t="s">
        <v>95</v>
      </c>
      <c r="Q60" s="770" t="s">
        <v>96</v>
      </c>
      <c r="R60" s="770" t="s">
        <v>95</v>
      </c>
      <c r="S60" s="770" t="s">
        <v>96</v>
      </c>
      <c r="T60" s="770" t="s">
        <v>95</v>
      </c>
      <c r="U60" s="770" t="s">
        <v>96</v>
      </c>
      <c r="V60" s="770" t="s">
        <v>95</v>
      </c>
      <c r="W60" s="770" t="s">
        <v>96</v>
      </c>
      <c r="X60" s="770" t="s">
        <v>95</v>
      </c>
      <c r="Y60" s="770" t="s">
        <v>96</v>
      </c>
      <c r="Z60" s="855" t="s">
        <v>95</v>
      </c>
      <c r="AA60" s="856" t="s">
        <v>96</v>
      </c>
    </row>
    <row r="61" spans="1:27" ht="30">
      <c r="A61" s="6" t="s">
        <v>2922</v>
      </c>
      <c r="B61" s="823">
        <v>0</v>
      </c>
      <c r="C61" s="824">
        <v>0</v>
      </c>
      <c r="D61" s="823">
        <v>0</v>
      </c>
      <c r="E61" s="824">
        <v>0</v>
      </c>
      <c r="F61" s="823">
        <v>0</v>
      </c>
      <c r="G61" s="824">
        <v>0</v>
      </c>
      <c r="H61" s="823">
        <v>0</v>
      </c>
      <c r="I61" s="824">
        <v>0</v>
      </c>
      <c r="J61" s="823" t="s">
        <v>122</v>
      </c>
      <c r="K61" s="824" t="s">
        <v>331</v>
      </c>
      <c r="L61" s="825" t="s">
        <v>3286</v>
      </c>
      <c r="M61" s="826" t="s">
        <v>249</v>
      </c>
      <c r="N61" s="790" t="s">
        <v>3885</v>
      </c>
      <c r="O61" s="828" t="s">
        <v>3886</v>
      </c>
      <c r="P61" s="948" t="s">
        <v>3885</v>
      </c>
      <c r="Q61" s="830" t="s">
        <v>4601</v>
      </c>
      <c r="R61" s="948" t="s">
        <v>3885</v>
      </c>
      <c r="S61" s="948" t="s">
        <v>5529</v>
      </c>
      <c r="T61" s="860" t="s">
        <v>219</v>
      </c>
      <c r="U61" s="861" t="s">
        <v>207</v>
      </c>
      <c r="V61" s="860" t="s">
        <v>3885</v>
      </c>
      <c r="W61" s="861" t="s">
        <v>3886</v>
      </c>
      <c r="X61" s="543" t="s">
        <v>3885</v>
      </c>
      <c r="Y61" s="543" t="s">
        <v>3886</v>
      </c>
      <c r="Z61" s="860" t="s">
        <v>1652</v>
      </c>
      <c r="AA61" s="861" t="s">
        <v>2180</v>
      </c>
    </row>
    <row r="62" spans="1:27" ht="15">
      <c r="A62" s="6" t="s">
        <v>2923</v>
      </c>
      <c r="B62" s="823">
        <v>0</v>
      </c>
      <c r="C62" s="824">
        <v>0</v>
      </c>
      <c r="D62" s="823">
        <v>0</v>
      </c>
      <c r="E62" s="824">
        <v>0</v>
      </c>
      <c r="F62" s="823">
        <v>0</v>
      </c>
      <c r="G62" s="824">
        <v>0</v>
      </c>
      <c r="H62" s="823">
        <v>0</v>
      </c>
      <c r="I62" s="824">
        <v>0</v>
      </c>
      <c r="J62" s="823" t="s">
        <v>2696</v>
      </c>
      <c r="K62" s="824" t="s">
        <v>249</v>
      </c>
      <c r="L62" s="825" t="s">
        <v>122</v>
      </c>
      <c r="M62" s="826" t="s">
        <v>331</v>
      </c>
      <c r="N62" s="790" t="s">
        <v>630</v>
      </c>
      <c r="O62" s="828" t="s">
        <v>3887</v>
      </c>
      <c r="P62" s="948" t="s">
        <v>630</v>
      </c>
      <c r="Q62" s="830" t="s">
        <v>4602</v>
      </c>
      <c r="R62" s="948" t="s">
        <v>630</v>
      </c>
      <c r="S62" s="948" t="s">
        <v>5530</v>
      </c>
      <c r="T62" s="860" t="s">
        <v>3137</v>
      </c>
      <c r="U62" s="861" t="s">
        <v>207</v>
      </c>
      <c r="V62" s="860" t="s">
        <v>630</v>
      </c>
      <c r="W62" s="861" t="s">
        <v>4602</v>
      </c>
      <c r="X62" s="543" t="s">
        <v>630</v>
      </c>
      <c r="Y62" s="543" t="s">
        <v>4602</v>
      </c>
      <c r="Z62" s="860" t="s">
        <v>7029</v>
      </c>
      <c r="AA62" s="861" t="s">
        <v>6910</v>
      </c>
    </row>
    <row r="63" spans="1:27" ht="30">
      <c r="A63" s="6" t="s">
        <v>2924</v>
      </c>
      <c r="B63" s="823">
        <v>0</v>
      </c>
      <c r="C63" s="824">
        <v>0</v>
      </c>
      <c r="D63" s="823">
        <v>0</v>
      </c>
      <c r="E63" s="824">
        <v>0</v>
      </c>
      <c r="F63" s="823">
        <v>0</v>
      </c>
      <c r="G63" s="824">
        <v>0</v>
      </c>
      <c r="H63" s="823">
        <v>0</v>
      </c>
      <c r="I63" s="824">
        <v>0</v>
      </c>
      <c r="J63" s="823" t="s">
        <v>2697</v>
      </c>
      <c r="K63" s="824" t="s">
        <v>2758</v>
      </c>
      <c r="L63" s="825" t="s">
        <v>217</v>
      </c>
      <c r="M63" s="826" t="s">
        <v>331</v>
      </c>
      <c r="N63" s="790" t="s">
        <v>1363</v>
      </c>
      <c r="O63" s="828" t="s">
        <v>1364</v>
      </c>
      <c r="P63" s="948" t="s">
        <v>1363</v>
      </c>
      <c r="Q63" s="830" t="s">
        <v>4603</v>
      </c>
      <c r="R63" s="948" t="s">
        <v>4870</v>
      </c>
      <c r="S63" s="948" t="s">
        <v>809</v>
      </c>
      <c r="T63" s="860" t="s">
        <v>217</v>
      </c>
      <c r="U63" s="861" t="s">
        <v>331</v>
      </c>
      <c r="V63" s="860" t="s">
        <v>219</v>
      </c>
      <c r="W63" s="861" t="s">
        <v>1362</v>
      </c>
      <c r="X63" s="543" t="s">
        <v>219</v>
      </c>
      <c r="Y63" s="543" t="s">
        <v>1362</v>
      </c>
      <c r="Z63" s="860" t="s">
        <v>3848</v>
      </c>
      <c r="AA63" s="861" t="s">
        <v>331</v>
      </c>
    </row>
    <row r="64" spans="1:27" ht="30">
      <c r="A64" s="6" t="s">
        <v>2925</v>
      </c>
      <c r="B64" s="823">
        <v>0</v>
      </c>
      <c r="C64" s="824">
        <v>0</v>
      </c>
      <c r="D64" s="823">
        <v>0</v>
      </c>
      <c r="E64" s="824">
        <v>0</v>
      </c>
      <c r="F64" s="823">
        <v>0</v>
      </c>
      <c r="G64" s="824">
        <v>0</v>
      </c>
      <c r="H64" s="823">
        <v>0</v>
      </c>
      <c r="I64" s="824">
        <v>0</v>
      </c>
      <c r="J64" s="823" t="s">
        <v>219</v>
      </c>
      <c r="K64" s="824" t="s">
        <v>355</v>
      </c>
      <c r="L64" s="825" t="s">
        <v>212</v>
      </c>
      <c r="M64" s="826" t="s">
        <v>2180</v>
      </c>
      <c r="N64" s="790" t="s">
        <v>382</v>
      </c>
      <c r="O64" s="828" t="s">
        <v>3888</v>
      </c>
      <c r="P64" s="948" t="s">
        <v>1366</v>
      </c>
      <c r="Q64" s="830" t="s">
        <v>4604</v>
      </c>
      <c r="R64" s="948" t="s">
        <v>1363</v>
      </c>
      <c r="S64" s="948" t="s">
        <v>1364</v>
      </c>
      <c r="T64" s="860" t="s">
        <v>3103</v>
      </c>
      <c r="U64" s="861" t="s">
        <v>1174</v>
      </c>
      <c r="V64" s="860" t="s">
        <v>6071</v>
      </c>
      <c r="W64" s="861" t="s">
        <v>5262</v>
      </c>
      <c r="X64" s="543" t="s">
        <v>120</v>
      </c>
      <c r="Y64" s="543" t="s">
        <v>3888</v>
      </c>
      <c r="Z64" s="860" t="s">
        <v>2407</v>
      </c>
      <c r="AA64" s="861" t="s">
        <v>6910</v>
      </c>
    </row>
    <row r="65" spans="1:27" ht="45">
      <c r="A65" s="6" t="s">
        <v>2926</v>
      </c>
      <c r="B65" s="823">
        <v>0</v>
      </c>
      <c r="C65" s="824">
        <v>0</v>
      </c>
      <c r="D65" s="823">
        <v>0</v>
      </c>
      <c r="E65" s="824">
        <v>0</v>
      </c>
      <c r="F65" s="823">
        <v>0</v>
      </c>
      <c r="G65" s="824">
        <v>0</v>
      </c>
      <c r="H65" s="823">
        <v>0</v>
      </c>
      <c r="I65" s="824">
        <v>0</v>
      </c>
      <c r="J65" s="823" t="s">
        <v>1366</v>
      </c>
      <c r="K65" s="824" t="s">
        <v>1742</v>
      </c>
      <c r="L65" s="825" t="s">
        <v>1956</v>
      </c>
      <c r="M65" s="826" t="s">
        <v>249</v>
      </c>
      <c r="N65" s="790" t="s">
        <v>1366</v>
      </c>
      <c r="O65" s="828" t="s">
        <v>1364</v>
      </c>
      <c r="P65" s="948" t="s">
        <v>4605</v>
      </c>
      <c r="Q65" s="830" t="s">
        <v>4606</v>
      </c>
      <c r="R65" s="948" t="s">
        <v>5531</v>
      </c>
      <c r="S65" s="948" t="s">
        <v>1364</v>
      </c>
      <c r="T65" s="860" t="s">
        <v>4862</v>
      </c>
      <c r="U65" s="861" t="s">
        <v>4863</v>
      </c>
      <c r="V65" s="860" t="s">
        <v>1366</v>
      </c>
      <c r="W65" s="861" t="s">
        <v>1364</v>
      </c>
      <c r="X65" s="543" t="s">
        <v>122</v>
      </c>
      <c r="Y65" s="543" t="s">
        <v>1375</v>
      </c>
      <c r="Z65" s="860" t="s">
        <v>7030</v>
      </c>
      <c r="AA65" s="861" t="s">
        <v>7031</v>
      </c>
    </row>
    <row r="66" spans="1:27" ht="30">
      <c r="A66" s="6" t="s">
        <v>2927</v>
      </c>
      <c r="B66" s="823">
        <v>0</v>
      </c>
      <c r="C66" s="824">
        <v>0</v>
      </c>
      <c r="D66" s="823">
        <v>0</v>
      </c>
      <c r="E66" s="824">
        <v>0</v>
      </c>
      <c r="F66" s="823">
        <v>0</v>
      </c>
      <c r="G66" s="824">
        <v>0</v>
      </c>
      <c r="H66" s="823">
        <v>0</v>
      </c>
      <c r="I66" s="824">
        <v>0</v>
      </c>
      <c r="J66" s="823" t="s">
        <v>1084</v>
      </c>
      <c r="K66" s="824" t="s">
        <v>283</v>
      </c>
      <c r="L66" s="825">
        <v>0</v>
      </c>
      <c r="M66" s="826">
        <v>0</v>
      </c>
      <c r="N66" s="790" t="s">
        <v>3889</v>
      </c>
      <c r="O66" s="828" t="s">
        <v>3888</v>
      </c>
      <c r="P66" s="948" t="s">
        <v>4607</v>
      </c>
      <c r="Q66" s="830" t="s">
        <v>4608</v>
      </c>
      <c r="R66" s="948" t="s">
        <v>219</v>
      </c>
      <c r="S66" s="948" t="s">
        <v>5532</v>
      </c>
      <c r="T66" s="860" t="s">
        <v>4864</v>
      </c>
      <c r="U66" s="861" t="s">
        <v>2758</v>
      </c>
      <c r="V66" s="860" t="s">
        <v>149</v>
      </c>
      <c r="W66" s="861" t="s">
        <v>1372</v>
      </c>
      <c r="X66" s="543" t="s">
        <v>6601</v>
      </c>
      <c r="Y66" s="543" t="s">
        <v>3888</v>
      </c>
      <c r="Z66" s="860" t="s">
        <v>3885</v>
      </c>
      <c r="AA66" s="861" t="s">
        <v>3886</v>
      </c>
    </row>
    <row r="67" spans="1:27" ht="30">
      <c r="A67" s="6" t="s">
        <v>2928</v>
      </c>
      <c r="B67" s="823">
        <v>0</v>
      </c>
      <c r="C67" s="824">
        <v>0</v>
      </c>
      <c r="D67" s="823">
        <v>0</v>
      </c>
      <c r="E67" s="824">
        <v>0</v>
      </c>
      <c r="F67" s="823">
        <v>0</v>
      </c>
      <c r="G67" s="824">
        <v>0</v>
      </c>
      <c r="H67" s="823">
        <v>0</v>
      </c>
      <c r="I67" s="824">
        <v>0</v>
      </c>
      <c r="J67" s="823" t="s">
        <v>1219</v>
      </c>
      <c r="K67" s="824" t="s">
        <v>2759</v>
      </c>
      <c r="L67" s="825">
        <v>0</v>
      </c>
      <c r="M67" s="826">
        <v>0</v>
      </c>
      <c r="N67" s="790" t="s">
        <v>377</v>
      </c>
      <c r="O67" s="828" t="s">
        <v>1367</v>
      </c>
      <c r="P67" s="948" t="s">
        <v>382</v>
      </c>
      <c r="Q67" s="830" t="s">
        <v>4609</v>
      </c>
      <c r="R67" s="948" t="s">
        <v>3286</v>
      </c>
      <c r="S67" s="948" t="s">
        <v>249</v>
      </c>
      <c r="T67" s="860" t="s">
        <v>4865</v>
      </c>
      <c r="U67" s="861" t="s">
        <v>181</v>
      </c>
      <c r="V67" s="860" t="s">
        <v>1092</v>
      </c>
      <c r="W67" s="861" t="s">
        <v>3888</v>
      </c>
      <c r="X67" s="543" t="s">
        <v>1092</v>
      </c>
      <c r="Y67" s="543" t="s">
        <v>3888</v>
      </c>
      <c r="Z67" s="860" t="s">
        <v>630</v>
      </c>
      <c r="AA67" s="861" t="s">
        <v>4602</v>
      </c>
    </row>
    <row r="68" spans="1:27" ht="30">
      <c r="A68" s="6" t="s">
        <v>2929</v>
      </c>
      <c r="B68" s="823">
        <v>0</v>
      </c>
      <c r="C68" s="824">
        <v>0</v>
      </c>
      <c r="D68" s="823">
        <v>0</v>
      </c>
      <c r="E68" s="824">
        <v>0</v>
      </c>
      <c r="F68" s="823">
        <v>0</v>
      </c>
      <c r="G68" s="824">
        <v>0</v>
      </c>
      <c r="H68" s="823">
        <v>0</v>
      </c>
      <c r="I68" s="824">
        <v>0</v>
      </c>
      <c r="J68" s="823" t="s">
        <v>2698</v>
      </c>
      <c r="K68" s="824" t="s">
        <v>2760</v>
      </c>
      <c r="L68" s="825">
        <v>0</v>
      </c>
      <c r="M68" s="826">
        <v>0</v>
      </c>
      <c r="N68" s="790" t="s">
        <v>3286</v>
      </c>
      <c r="O68" s="828" t="s">
        <v>249</v>
      </c>
      <c r="P68" s="948" t="s">
        <v>3889</v>
      </c>
      <c r="Q68" s="830" t="s">
        <v>4609</v>
      </c>
      <c r="R68" s="948" t="s">
        <v>1525</v>
      </c>
      <c r="S68" s="948" t="s">
        <v>3895</v>
      </c>
      <c r="T68" s="860" t="s">
        <v>559</v>
      </c>
      <c r="U68" s="861" t="s">
        <v>4866</v>
      </c>
      <c r="V68" s="860" t="s">
        <v>377</v>
      </c>
      <c r="W68" s="861" t="s">
        <v>1367</v>
      </c>
      <c r="X68" s="543" t="s">
        <v>217</v>
      </c>
      <c r="Y68" s="543" t="s">
        <v>3895</v>
      </c>
      <c r="Z68" s="860" t="s">
        <v>6601</v>
      </c>
      <c r="AA68" s="861" t="s">
        <v>5069</v>
      </c>
    </row>
    <row r="69" spans="1:27" ht="15">
      <c r="A69" s="6" t="s">
        <v>2930</v>
      </c>
      <c r="B69" s="823">
        <v>0</v>
      </c>
      <c r="C69" s="824">
        <v>0</v>
      </c>
      <c r="D69" s="823">
        <v>0</v>
      </c>
      <c r="E69" s="824">
        <v>0</v>
      </c>
      <c r="F69" s="823">
        <v>0</v>
      </c>
      <c r="G69" s="824">
        <v>0</v>
      </c>
      <c r="H69" s="823">
        <v>0</v>
      </c>
      <c r="I69" s="824">
        <v>0</v>
      </c>
      <c r="J69" s="823" t="s">
        <v>2699</v>
      </c>
      <c r="K69" s="824" t="s">
        <v>454</v>
      </c>
      <c r="L69" s="825">
        <v>0</v>
      </c>
      <c r="M69" s="826">
        <v>0</v>
      </c>
      <c r="N69" s="790" t="s">
        <v>3890</v>
      </c>
      <c r="O69" s="828" t="s">
        <v>3891</v>
      </c>
      <c r="P69" s="948" t="s">
        <v>122</v>
      </c>
      <c r="Q69" s="830" t="s">
        <v>147</v>
      </c>
      <c r="R69" s="948" t="s">
        <v>5533</v>
      </c>
      <c r="S69" s="948" t="s">
        <v>457</v>
      </c>
      <c r="T69" s="860" t="s">
        <v>4867</v>
      </c>
      <c r="U69" s="861" t="s">
        <v>181</v>
      </c>
      <c r="V69" s="860" t="s">
        <v>173</v>
      </c>
      <c r="W69" s="861" t="s">
        <v>6072</v>
      </c>
      <c r="X69" s="543" t="s">
        <v>149</v>
      </c>
      <c r="Y69" s="543" t="s">
        <v>1372</v>
      </c>
      <c r="Z69" s="860" t="s">
        <v>122</v>
      </c>
      <c r="AA69" s="861" t="s">
        <v>1375</v>
      </c>
    </row>
    <row r="70" spans="1:27" ht="15">
      <c r="A70" s="6" t="s">
        <v>2931</v>
      </c>
      <c r="B70" s="823">
        <v>0</v>
      </c>
      <c r="C70" s="824">
        <v>0</v>
      </c>
      <c r="D70" s="823">
        <v>0</v>
      </c>
      <c r="E70" s="824">
        <v>0</v>
      </c>
      <c r="F70" s="823">
        <v>0</v>
      </c>
      <c r="G70" s="824">
        <v>0</v>
      </c>
      <c r="H70" s="823">
        <v>0</v>
      </c>
      <c r="I70" s="824">
        <v>0</v>
      </c>
      <c r="J70" s="823" t="s">
        <v>2700</v>
      </c>
      <c r="K70" s="824" t="s">
        <v>2758</v>
      </c>
      <c r="L70" s="825">
        <v>0</v>
      </c>
      <c r="M70" s="826">
        <v>0</v>
      </c>
      <c r="N70" s="790" t="s">
        <v>3892</v>
      </c>
      <c r="O70" s="828" t="s">
        <v>1367</v>
      </c>
      <c r="P70" s="948" t="s">
        <v>1084</v>
      </c>
      <c r="Q70" s="830" t="s">
        <v>1604</v>
      </c>
      <c r="R70" s="948" t="s">
        <v>149</v>
      </c>
      <c r="S70" s="948" t="s">
        <v>1372</v>
      </c>
      <c r="T70" s="860" t="s">
        <v>4868</v>
      </c>
      <c r="U70" s="861" t="s">
        <v>4869</v>
      </c>
      <c r="V70" s="860" t="s">
        <v>499</v>
      </c>
      <c r="W70" s="861" t="s">
        <v>6073</v>
      </c>
      <c r="X70" s="543" t="s">
        <v>1366</v>
      </c>
      <c r="Y70" s="543" t="s">
        <v>1364</v>
      </c>
      <c r="Z70" s="860" t="s">
        <v>144</v>
      </c>
      <c r="AA70" s="861" t="s">
        <v>1375</v>
      </c>
    </row>
    <row r="71" spans="1:27" ht="15">
      <c r="A71" s="6" t="s">
        <v>2986</v>
      </c>
      <c r="B71" s="823"/>
      <c r="C71" s="823"/>
      <c r="D71" s="823"/>
      <c r="E71" s="823"/>
      <c r="F71" s="823"/>
      <c r="G71" s="823"/>
      <c r="H71" s="823"/>
      <c r="I71" s="823"/>
      <c r="J71" s="823"/>
      <c r="K71" s="823"/>
      <c r="L71" s="825"/>
      <c r="M71" s="825"/>
      <c r="N71" s="790"/>
      <c r="O71" s="790"/>
      <c r="P71" s="948"/>
      <c r="Q71" s="948"/>
      <c r="R71" s="948"/>
      <c r="S71" s="948"/>
      <c r="T71" s="860" t="s">
        <v>3885</v>
      </c>
      <c r="U71" s="861" t="s">
        <v>3886</v>
      </c>
      <c r="V71" s="860" t="s">
        <v>3848</v>
      </c>
      <c r="W71" s="861" t="s">
        <v>331</v>
      </c>
      <c r="X71" s="543" t="s">
        <v>3286</v>
      </c>
      <c r="Y71" s="543" t="s">
        <v>249</v>
      </c>
      <c r="Z71" s="860" t="s">
        <v>7033</v>
      </c>
      <c r="AA71" s="861" t="s">
        <v>7034</v>
      </c>
    </row>
    <row r="72" spans="1:27" ht="15">
      <c r="A72" s="6" t="s">
        <v>2987</v>
      </c>
      <c r="B72" s="823"/>
      <c r="C72" s="823"/>
      <c r="D72" s="823"/>
      <c r="E72" s="823"/>
      <c r="F72" s="823"/>
      <c r="G72" s="823"/>
      <c r="H72" s="823"/>
      <c r="I72" s="823"/>
      <c r="J72" s="823"/>
      <c r="K72" s="823"/>
      <c r="L72" s="825"/>
      <c r="M72" s="825"/>
      <c r="N72" s="790"/>
      <c r="O72" s="790"/>
      <c r="P72" s="948"/>
      <c r="Q72" s="948"/>
      <c r="R72" s="948"/>
      <c r="S72" s="948"/>
      <c r="T72" s="860" t="s">
        <v>630</v>
      </c>
      <c r="U72" s="861" t="s">
        <v>4602</v>
      </c>
      <c r="V72" s="860" t="s">
        <v>6074</v>
      </c>
      <c r="W72" s="861" t="s">
        <v>6075</v>
      </c>
      <c r="X72" s="543" t="s">
        <v>3848</v>
      </c>
      <c r="Y72" s="543" t="s">
        <v>331</v>
      </c>
      <c r="Z72" s="860" t="s">
        <v>149</v>
      </c>
      <c r="AA72" s="861" t="s">
        <v>1372</v>
      </c>
    </row>
    <row r="73" spans="1:27" ht="15">
      <c r="A73" s="6" t="s">
        <v>2988</v>
      </c>
      <c r="B73" s="823"/>
      <c r="C73" s="823"/>
      <c r="D73" s="823"/>
      <c r="E73" s="823"/>
      <c r="F73" s="823"/>
      <c r="G73" s="823"/>
      <c r="H73" s="823"/>
      <c r="I73" s="823"/>
      <c r="J73" s="823"/>
      <c r="K73" s="823"/>
      <c r="L73" s="825"/>
      <c r="M73" s="825"/>
      <c r="N73" s="790"/>
      <c r="O73" s="790"/>
      <c r="P73" s="948"/>
      <c r="Q73" s="948"/>
      <c r="R73" s="948"/>
      <c r="S73" s="948"/>
      <c r="T73" s="860" t="s">
        <v>4870</v>
      </c>
      <c r="U73" s="861" t="s">
        <v>1762</v>
      </c>
      <c r="V73" s="860" t="s">
        <v>217</v>
      </c>
      <c r="W73" s="861" t="s">
        <v>331</v>
      </c>
      <c r="X73" s="543" t="s">
        <v>1084</v>
      </c>
      <c r="Y73" s="543" t="s">
        <v>169</v>
      </c>
      <c r="Z73" s="860" t="s">
        <v>5065</v>
      </c>
      <c r="AA73" s="861" t="s">
        <v>3886</v>
      </c>
    </row>
    <row r="74" spans="1:27" ht="45">
      <c r="A74" s="6" t="s">
        <v>2989</v>
      </c>
      <c r="B74" s="823"/>
      <c r="C74" s="823"/>
      <c r="D74" s="823"/>
      <c r="E74" s="823"/>
      <c r="F74" s="823"/>
      <c r="G74" s="823"/>
      <c r="H74" s="823"/>
      <c r="I74" s="823"/>
      <c r="J74" s="823"/>
      <c r="K74" s="823"/>
      <c r="L74" s="825"/>
      <c r="M74" s="825"/>
      <c r="N74" s="790"/>
      <c r="O74" s="790"/>
      <c r="P74" s="948"/>
      <c r="Q74" s="948"/>
      <c r="R74" s="948"/>
      <c r="S74" s="948"/>
      <c r="T74" s="860" t="s">
        <v>1363</v>
      </c>
      <c r="U74" s="861" t="s">
        <v>1364</v>
      </c>
      <c r="V74" s="860" t="s">
        <v>144</v>
      </c>
      <c r="W74" s="861" t="s">
        <v>331</v>
      </c>
      <c r="X74" s="543" t="s">
        <v>3885</v>
      </c>
      <c r="Y74" s="543" t="s">
        <v>399</v>
      </c>
      <c r="Z74" s="860" t="s">
        <v>7035</v>
      </c>
      <c r="AA74" s="861" t="s">
        <v>7036</v>
      </c>
    </row>
    <row r="75" spans="1:27" ht="15">
      <c r="A75" s="6" t="s">
        <v>2990</v>
      </c>
      <c r="B75" s="823"/>
      <c r="C75" s="823"/>
      <c r="D75" s="823"/>
      <c r="E75" s="823"/>
      <c r="F75" s="823"/>
      <c r="G75" s="823"/>
      <c r="H75" s="823"/>
      <c r="I75" s="823"/>
      <c r="J75" s="823"/>
      <c r="K75" s="823"/>
      <c r="L75" s="825"/>
      <c r="M75" s="825"/>
      <c r="N75" s="790"/>
      <c r="O75" s="790"/>
      <c r="P75" s="948"/>
      <c r="Q75" s="948"/>
      <c r="R75" s="948"/>
      <c r="S75" s="948"/>
      <c r="T75" s="860" t="s">
        <v>1366</v>
      </c>
      <c r="U75" s="861" t="s">
        <v>1364</v>
      </c>
      <c r="V75" s="860" t="s">
        <v>6076</v>
      </c>
      <c r="W75" s="861" t="s">
        <v>3102</v>
      </c>
      <c r="X75" s="543" t="s">
        <v>217</v>
      </c>
      <c r="Y75" s="543" t="s">
        <v>331</v>
      </c>
      <c r="Z75" s="860" t="s">
        <v>7037</v>
      </c>
      <c r="AA75" s="861" t="s">
        <v>1372</v>
      </c>
    </row>
    <row r="76" spans="1:27" ht="15">
      <c r="A76" s="6" t="s">
        <v>2991</v>
      </c>
      <c r="B76" s="823"/>
      <c r="C76" s="823"/>
      <c r="D76" s="823"/>
      <c r="E76" s="823"/>
      <c r="F76" s="823"/>
      <c r="G76" s="823"/>
      <c r="H76" s="823"/>
      <c r="I76" s="823"/>
      <c r="J76" s="823"/>
      <c r="K76" s="823"/>
      <c r="L76" s="825"/>
      <c r="M76" s="825"/>
      <c r="N76" s="790"/>
      <c r="O76" s="790"/>
      <c r="P76" s="948"/>
      <c r="Q76" s="948"/>
      <c r="R76" s="948"/>
      <c r="S76" s="948"/>
      <c r="T76" s="860" t="s">
        <v>122</v>
      </c>
      <c r="U76" s="861" t="s">
        <v>1375</v>
      </c>
      <c r="V76" s="860" t="s">
        <v>6077</v>
      </c>
      <c r="W76" s="861" t="s">
        <v>318</v>
      </c>
      <c r="X76" s="543" t="s">
        <v>4865</v>
      </c>
      <c r="Y76" s="543" t="s">
        <v>169</v>
      </c>
      <c r="Z76" s="860" t="s">
        <v>7038</v>
      </c>
      <c r="AA76" s="861" t="s">
        <v>331</v>
      </c>
    </row>
    <row r="77" spans="1:27" ht="15">
      <c r="A77" s="6" t="s">
        <v>2992</v>
      </c>
      <c r="B77" s="823"/>
      <c r="C77" s="823"/>
      <c r="D77" s="823"/>
      <c r="E77" s="823"/>
      <c r="F77" s="823"/>
      <c r="G77" s="823"/>
      <c r="H77" s="823"/>
      <c r="I77" s="823"/>
      <c r="J77" s="823"/>
      <c r="K77" s="823"/>
      <c r="L77" s="825"/>
      <c r="M77" s="825"/>
      <c r="N77" s="790"/>
      <c r="O77" s="790"/>
      <c r="P77" s="948"/>
      <c r="Q77" s="948"/>
      <c r="R77" s="948"/>
      <c r="S77" s="948"/>
      <c r="T77" s="860" t="s">
        <v>149</v>
      </c>
      <c r="U77" s="861" t="s">
        <v>1372</v>
      </c>
      <c r="V77" s="860" t="s">
        <v>6078</v>
      </c>
      <c r="W77" s="861" t="s">
        <v>318</v>
      </c>
      <c r="X77" s="543" t="s">
        <v>6908</v>
      </c>
      <c r="Y77" s="543" t="s">
        <v>1086</v>
      </c>
      <c r="Z77" s="860" t="s">
        <v>7039</v>
      </c>
      <c r="AA77" s="861" t="s">
        <v>331</v>
      </c>
    </row>
    <row r="78" spans="1:27" ht="15">
      <c r="A78" s="6" t="s">
        <v>2993</v>
      </c>
      <c r="B78" s="823"/>
      <c r="C78" s="823"/>
      <c r="D78" s="823"/>
      <c r="E78" s="823"/>
      <c r="F78" s="823"/>
      <c r="G78" s="823"/>
      <c r="H78" s="823"/>
      <c r="I78" s="823"/>
      <c r="J78" s="823"/>
      <c r="K78" s="823"/>
      <c r="L78" s="825"/>
      <c r="M78" s="825"/>
      <c r="N78" s="790"/>
      <c r="O78" s="790"/>
      <c r="P78" s="948"/>
      <c r="Q78" s="948"/>
      <c r="R78" s="948"/>
      <c r="S78" s="948"/>
      <c r="T78" s="860" t="s">
        <v>2701</v>
      </c>
      <c r="U78" s="861" t="s">
        <v>1362</v>
      </c>
      <c r="V78" s="860" t="s">
        <v>122</v>
      </c>
      <c r="W78" s="861" t="s">
        <v>331</v>
      </c>
      <c r="X78" s="543" t="s">
        <v>630</v>
      </c>
      <c r="Y78" s="543" t="s">
        <v>1086</v>
      </c>
      <c r="Z78" s="860" t="s">
        <v>7040</v>
      </c>
      <c r="AA78" s="861" t="s">
        <v>242</v>
      </c>
    </row>
    <row r="79" spans="1:27" ht="15">
      <c r="A79" s="6" t="s">
        <v>2994</v>
      </c>
      <c r="B79" s="823"/>
      <c r="C79" s="823"/>
      <c r="D79" s="823"/>
      <c r="E79" s="823"/>
      <c r="F79" s="823"/>
      <c r="G79" s="823"/>
      <c r="H79" s="823"/>
      <c r="I79" s="823"/>
      <c r="J79" s="823"/>
      <c r="K79" s="823"/>
      <c r="L79" s="825"/>
      <c r="M79" s="825"/>
      <c r="N79" s="790"/>
      <c r="O79" s="790"/>
      <c r="P79" s="948"/>
      <c r="Q79" s="948"/>
      <c r="R79" s="948"/>
      <c r="S79" s="948"/>
      <c r="T79" s="860" t="s">
        <v>219</v>
      </c>
      <c r="U79" s="861" t="s">
        <v>1362</v>
      </c>
      <c r="V79" s="860" t="s">
        <v>1960</v>
      </c>
      <c r="W79" s="861" t="s">
        <v>1086</v>
      </c>
      <c r="X79" s="543" t="s">
        <v>6909</v>
      </c>
      <c r="Y79" s="543" t="s">
        <v>6910</v>
      </c>
      <c r="Z79" s="860" t="s">
        <v>5779</v>
      </c>
      <c r="AA79" s="861" t="s">
        <v>5780</v>
      </c>
    </row>
    <row r="80" spans="1:27" ht="15">
      <c r="A80" s="6" t="s">
        <v>2995</v>
      </c>
      <c r="B80" s="823"/>
      <c r="C80" s="823"/>
      <c r="D80" s="823"/>
      <c r="E80" s="823"/>
      <c r="F80" s="823"/>
      <c r="G80" s="823"/>
      <c r="H80" s="823"/>
      <c r="I80" s="823"/>
      <c r="J80" s="823"/>
      <c r="K80" s="823"/>
      <c r="L80" s="825"/>
      <c r="M80" s="825"/>
      <c r="N80" s="790"/>
      <c r="O80" s="790"/>
      <c r="P80" s="948"/>
      <c r="Q80" s="948"/>
      <c r="R80" s="948"/>
      <c r="S80" s="948"/>
      <c r="T80" s="860" t="s">
        <v>217</v>
      </c>
      <c r="U80" s="861" t="s">
        <v>3895</v>
      </c>
      <c r="V80" s="860" t="s">
        <v>6079</v>
      </c>
      <c r="W80" s="861" t="s">
        <v>1086</v>
      </c>
      <c r="X80" s="543" t="s">
        <v>131</v>
      </c>
      <c r="Y80" s="543" t="s">
        <v>6911</v>
      </c>
      <c r="Z80" s="860"/>
      <c r="AA80" s="861"/>
    </row>
    <row r="81" spans="1:27" ht="15">
      <c r="A81" s="6" t="s">
        <v>3020</v>
      </c>
      <c r="B81" s="823"/>
      <c r="C81" s="823"/>
      <c r="D81" s="823"/>
      <c r="E81" s="823"/>
      <c r="F81" s="823"/>
      <c r="G81" s="823"/>
      <c r="H81" s="823"/>
      <c r="I81" s="823"/>
      <c r="J81" s="823"/>
      <c r="K81" s="823"/>
      <c r="L81" s="825"/>
      <c r="M81" s="825"/>
      <c r="N81" s="790"/>
      <c r="O81" s="790"/>
      <c r="P81" s="948"/>
      <c r="Q81" s="948"/>
      <c r="R81" s="948"/>
      <c r="S81" s="948"/>
      <c r="T81" s="860" t="s">
        <v>2698</v>
      </c>
      <c r="U81" s="861" t="s">
        <v>2760</v>
      </c>
      <c r="V81" s="860"/>
      <c r="W81" s="861"/>
      <c r="Z81" s="860"/>
      <c r="AA81" s="861"/>
    </row>
    <row r="82" spans="1:27" ht="15">
      <c r="A82" s="6" t="s">
        <v>5783</v>
      </c>
      <c r="B82" s="823"/>
      <c r="C82" s="823"/>
      <c r="D82" s="823"/>
      <c r="E82" s="823"/>
      <c r="F82" s="823"/>
      <c r="G82" s="823"/>
      <c r="H82" s="823"/>
      <c r="I82" s="823"/>
      <c r="J82" s="823"/>
      <c r="K82" s="823"/>
      <c r="L82" s="825"/>
      <c r="M82" s="825"/>
      <c r="N82" s="790"/>
      <c r="O82" s="790"/>
      <c r="P82" s="948"/>
      <c r="Q82" s="948"/>
      <c r="R82" s="948"/>
      <c r="S82" s="948"/>
      <c r="T82" s="860" t="s">
        <v>5779</v>
      </c>
      <c r="U82" s="861" t="s">
        <v>5780</v>
      </c>
      <c r="V82" s="860"/>
      <c r="W82" s="861"/>
      <c r="Z82" s="860"/>
      <c r="AA82" s="861"/>
    </row>
    <row r="83" spans="1:27" ht="15">
      <c r="A83" s="6" t="s">
        <v>5784</v>
      </c>
      <c r="B83" s="823"/>
      <c r="C83" s="823"/>
      <c r="D83" s="823"/>
      <c r="E83" s="823"/>
      <c r="F83" s="823"/>
      <c r="G83" s="823"/>
      <c r="H83" s="823"/>
      <c r="I83" s="823"/>
      <c r="J83" s="823"/>
      <c r="K83" s="823"/>
      <c r="L83" s="825"/>
      <c r="M83" s="825"/>
      <c r="N83" s="790"/>
      <c r="O83" s="790"/>
      <c r="P83" s="948"/>
      <c r="Q83" s="948"/>
      <c r="R83" s="948"/>
      <c r="S83" s="948"/>
      <c r="T83" s="860" t="s">
        <v>3441</v>
      </c>
      <c r="U83" s="861" t="s">
        <v>5780</v>
      </c>
      <c r="V83" s="860"/>
      <c r="W83" s="861"/>
      <c r="Z83" s="860"/>
      <c r="AA83" s="861"/>
    </row>
    <row r="84" spans="1:27" ht="15">
      <c r="A84" s="6" t="s">
        <v>5785</v>
      </c>
      <c r="B84" s="823"/>
      <c r="C84" s="823"/>
      <c r="D84" s="823"/>
      <c r="E84" s="823"/>
      <c r="F84" s="823"/>
      <c r="G84" s="823"/>
      <c r="H84" s="823"/>
      <c r="I84" s="823"/>
      <c r="J84" s="823"/>
      <c r="K84" s="823"/>
      <c r="L84" s="825"/>
      <c r="M84" s="825"/>
      <c r="N84" s="790"/>
      <c r="O84" s="790"/>
      <c r="P84" s="948"/>
      <c r="Q84" s="948"/>
      <c r="R84" s="948"/>
      <c r="S84" s="948"/>
      <c r="T84" s="860" t="s">
        <v>5781</v>
      </c>
      <c r="U84" s="861" t="s">
        <v>242</v>
      </c>
      <c r="V84" s="860"/>
      <c r="W84" s="861"/>
      <c r="Z84" s="860"/>
      <c r="AA84" s="861"/>
    </row>
    <row r="85" spans="1:27" ht="15">
      <c r="A85" s="6" t="s">
        <v>5786</v>
      </c>
      <c r="B85" s="823"/>
      <c r="C85" s="823"/>
      <c r="D85" s="823"/>
      <c r="E85" s="823"/>
      <c r="F85" s="823"/>
      <c r="G85" s="823"/>
      <c r="H85" s="823"/>
      <c r="I85" s="823"/>
      <c r="J85" s="823"/>
      <c r="K85" s="823"/>
      <c r="L85" s="825"/>
      <c r="M85" s="825"/>
      <c r="N85" s="790"/>
      <c r="O85" s="790"/>
      <c r="P85" s="948"/>
      <c r="Q85" s="948"/>
      <c r="R85" s="948"/>
      <c r="S85" s="948"/>
      <c r="T85" s="860" t="s">
        <v>1162</v>
      </c>
      <c r="U85" s="861" t="s">
        <v>2760</v>
      </c>
      <c r="V85" s="860"/>
      <c r="W85" s="861"/>
      <c r="Z85" s="860"/>
      <c r="AA85" s="861"/>
    </row>
    <row r="86" spans="1:27" ht="15">
      <c r="A86" s="6" t="s">
        <v>5787</v>
      </c>
      <c r="B86" s="823"/>
      <c r="C86" s="823"/>
      <c r="D86" s="823"/>
      <c r="E86" s="823"/>
      <c r="F86" s="823"/>
      <c r="G86" s="823"/>
      <c r="H86" s="823"/>
      <c r="I86" s="823"/>
      <c r="J86" s="823"/>
      <c r="K86" s="823"/>
      <c r="L86" s="825"/>
      <c r="M86" s="825"/>
      <c r="N86" s="790"/>
      <c r="O86" s="790"/>
      <c r="P86" s="948"/>
      <c r="Q86" s="948"/>
      <c r="R86" s="948"/>
      <c r="S86" s="948"/>
      <c r="T86" s="860" t="s">
        <v>2587</v>
      </c>
      <c r="U86" s="861" t="s">
        <v>147</v>
      </c>
      <c r="V86" s="860"/>
      <c r="W86" s="861"/>
      <c r="Z86" s="860"/>
      <c r="AA86" s="861"/>
    </row>
    <row r="87" spans="1:27" ht="15">
      <c r="A87" s="6" t="s">
        <v>5788</v>
      </c>
      <c r="B87" s="823"/>
      <c r="C87" s="823"/>
      <c r="D87" s="823"/>
      <c r="E87" s="823"/>
      <c r="F87" s="823"/>
      <c r="G87" s="823"/>
      <c r="H87" s="823"/>
      <c r="I87" s="823"/>
      <c r="J87" s="823"/>
      <c r="K87" s="823"/>
      <c r="L87" s="825"/>
      <c r="M87" s="825"/>
      <c r="N87" s="790"/>
      <c r="O87" s="790"/>
      <c r="P87" s="948"/>
      <c r="Q87" s="948"/>
      <c r="R87" s="948"/>
      <c r="S87" s="948"/>
      <c r="T87" s="860" t="s">
        <v>5782</v>
      </c>
      <c r="U87" s="861" t="s">
        <v>2760</v>
      </c>
      <c r="V87" s="860"/>
      <c r="W87" s="861"/>
      <c r="Z87" s="860"/>
      <c r="AA87" s="861"/>
    </row>
    <row r="88" spans="1:27" ht="15">
      <c r="A88" s="6"/>
      <c r="B88" s="823"/>
      <c r="C88" s="823"/>
      <c r="D88" s="823"/>
      <c r="E88" s="823"/>
      <c r="F88" s="823"/>
      <c r="G88" s="823"/>
      <c r="H88" s="823"/>
      <c r="I88" s="823"/>
      <c r="J88" s="823"/>
      <c r="K88" s="823"/>
      <c r="L88" s="825"/>
      <c r="M88" s="825"/>
      <c r="N88" s="790"/>
      <c r="O88" s="790"/>
      <c r="P88" s="948"/>
      <c r="Q88" s="948"/>
      <c r="R88" s="948"/>
      <c r="S88" s="948"/>
      <c r="T88" s="615"/>
      <c r="U88" s="615"/>
      <c r="V88" s="615"/>
      <c r="W88" s="615"/>
    </row>
    <row r="89" spans="1:27" ht="15">
      <c r="A89" s="810"/>
      <c r="B89" s="848"/>
      <c r="C89" s="793"/>
      <c r="D89" s="793"/>
      <c r="E89" s="793"/>
      <c r="F89" s="793"/>
      <c r="G89" s="793"/>
      <c r="H89" s="792"/>
      <c r="I89" s="792"/>
      <c r="J89" s="792"/>
      <c r="K89" s="792"/>
      <c r="L89" s="791"/>
      <c r="M89" s="791"/>
      <c r="N89" s="791"/>
      <c r="O89" s="791"/>
      <c r="P89" s="791"/>
      <c r="Q89" s="791"/>
      <c r="R89" s="791"/>
      <c r="S89" s="791"/>
    </row>
    <row r="90" spans="1:27" ht="15.75">
      <c r="A90" s="3"/>
      <c r="B90" s="1469">
        <v>2010</v>
      </c>
      <c r="C90" s="1469"/>
      <c r="D90" s="1469">
        <v>2011</v>
      </c>
      <c r="E90" s="1469"/>
      <c r="F90" s="1469" t="s">
        <v>1185</v>
      </c>
      <c r="G90" s="1469"/>
      <c r="H90" s="1460">
        <v>2012</v>
      </c>
      <c r="I90" s="1460"/>
      <c r="J90" s="1460" t="s">
        <v>2325</v>
      </c>
      <c r="K90" s="1460"/>
      <c r="L90" s="1460" t="s">
        <v>2913</v>
      </c>
      <c r="M90" s="1460"/>
      <c r="N90" s="1460" t="s">
        <v>3553</v>
      </c>
      <c r="O90" s="1460"/>
      <c r="P90" s="1460" t="s">
        <v>4165</v>
      </c>
      <c r="Q90" s="1460"/>
      <c r="R90" s="1460" t="s">
        <v>4674</v>
      </c>
      <c r="S90" s="1460"/>
      <c r="T90" s="1460" t="s">
        <v>4675</v>
      </c>
      <c r="U90" s="1460"/>
      <c r="V90" s="1460" t="s">
        <v>5846</v>
      </c>
      <c r="W90" s="1460"/>
      <c r="X90" s="1460" t="s">
        <v>6494</v>
      </c>
      <c r="Y90" s="1460"/>
      <c r="Z90" s="1466" t="s">
        <v>6914</v>
      </c>
      <c r="AA90" s="1467"/>
    </row>
    <row r="91" spans="1:27" ht="15.75">
      <c r="A91" s="3" t="s">
        <v>68</v>
      </c>
      <c r="B91" s="774" t="s">
        <v>95</v>
      </c>
      <c r="C91" s="774" t="s">
        <v>96</v>
      </c>
      <c r="D91" s="774" t="s">
        <v>95</v>
      </c>
      <c r="E91" s="774" t="s">
        <v>96</v>
      </c>
      <c r="F91" s="774" t="s">
        <v>95</v>
      </c>
      <c r="G91" s="774" t="s">
        <v>96</v>
      </c>
      <c r="H91" s="770" t="s">
        <v>95</v>
      </c>
      <c r="I91" s="770" t="s">
        <v>96</v>
      </c>
      <c r="J91" s="770" t="s">
        <v>95</v>
      </c>
      <c r="K91" s="770" t="s">
        <v>96</v>
      </c>
      <c r="L91" s="770" t="s">
        <v>95</v>
      </c>
      <c r="M91" s="770" t="s">
        <v>96</v>
      </c>
      <c r="N91" s="770" t="s">
        <v>95</v>
      </c>
      <c r="O91" s="770" t="s">
        <v>96</v>
      </c>
      <c r="P91" s="770" t="s">
        <v>95</v>
      </c>
      <c r="Q91" s="770" t="s">
        <v>96</v>
      </c>
      <c r="R91" s="770" t="s">
        <v>95</v>
      </c>
      <c r="S91" s="770" t="s">
        <v>96</v>
      </c>
      <c r="T91" s="770" t="s">
        <v>95</v>
      </c>
      <c r="U91" s="770" t="s">
        <v>96</v>
      </c>
      <c r="V91" s="770" t="s">
        <v>95</v>
      </c>
      <c r="W91" s="770" t="s">
        <v>96</v>
      </c>
      <c r="X91" s="770" t="s">
        <v>95</v>
      </c>
      <c r="Y91" s="770" t="s">
        <v>96</v>
      </c>
      <c r="Z91" s="855" t="s">
        <v>95</v>
      </c>
      <c r="AA91" s="856" t="s">
        <v>96</v>
      </c>
    </row>
    <row r="92" spans="1:27" ht="30">
      <c r="A92" s="6" t="s">
        <v>2922</v>
      </c>
      <c r="B92" s="823" t="s">
        <v>114</v>
      </c>
      <c r="C92" s="824" t="s">
        <v>331</v>
      </c>
      <c r="D92" s="823" t="s">
        <v>382</v>
      </c>
      <c r="E92" s="824" t="s">
        <v>1083</v>
      </c>
      <c r="F92" s="823" t="s">
        <v>173</v>
      </c>
      <c r="G92" s="824" t="s">
        <v>1086</v>
      </c>
      <c r="H92" s="823" t="s">
        <v>382</v>
      </c>
      <c r="I92" s="824" t="s">
        <v>1458</v>
      </c>
      <c r="J92" s="823" t="s">
        <v>1363</v>
      </c>
      <c r="K92" s="824" t="s">
        <v>1742</v>
      </c>
      <c r="L92" s="825" t="s">
        <v>1093</v>
      </c>
      <c r="M92" s="826" t="s">
        <v>3287</v>
      </c>
      <c r="N92" s="790" t="s">
        <v>1366</v>
      </c>
      <c r="O92" s="828" t="s">
        <v>1364</v>
      </c>
      <c r="P92" s="948" t="s">
        <v>1093</v>
      </c>
      <c r="Q92" s="830" t="s">
        <v>181</v>
      </c>
      <c r="R92" s="948" t="s">
        <v>5068</v>
      </c>
      <c r="S92" s="948" t="s">
        <v>5069</v>
      </c>
      <c r="T92" s="860" t="s">
        <v>3885</v>
      </c>
      <c r="U92" s="861" t="s">
        <v>5064</v>
      </c>
      <c r="V92" s="860" t="s">
        <v>462</v>
      </c>
      <c r="W92" s="861" t="s">
        <v>4611</v>
      </c>
      <c r="X92" s="543" t="s">
        <v>1093</v>
      </c>
      <c r="Y92" s="543" t="s">
        <v>1362</v>
      </c>
      <c r="Z92" s="836" t="s">
        <v>3848</v>
      </c>
      <c r="AA92" s="649" t="s">
        <v>331</v>
      </c>
    </row>
    <row r="93" spans="1:27" ht="15">
      <c r="A93" s="6" t="s">
        <v>2923</v>
      </c>
      <c r="B93" s="823" t="s">
        <v>114</v>
      </c>
      <c r="C93" s="824" t="s">
        <v>548</v>
      </c>
      <c r="D93" s="823" t="s">
        <v>1084</v>
      </c>
      <c r="E93" s="824" t="s">
        <v>283</v>
      </c>
      <c r="F93" s="823" t="s">
        <v>1084</v>
      </c>
      <c r="G93" s="824" t="s">
        <v>1362</v>
      </c>
      <c r="H93" s="823" t="s">
        <v>224</v>
      </c>
      <c r="I93" s="824" t="s">
        <v>1459</v>
      </c>
      <c r="J93" s="823" t="s">
        <v>1366</v>
      </c>
      <c r="K93" s="824" t="s">
        <v>1742</v>
      </c>
      <c r="L93" s="825" t="s">
        <v>3288</v>
      </c>
      <c r="M93" s="826" t="s">
        <v>1604</v>
      </c>
      <c r="N93" s="790" t="s">
        <v>1363</v>
      </c>
      <c r="O93" s="828" t="s">
        <v>1364</v>
      </c>
      <c r="P93" s="948" t="s">
        <v>1366</v>
      </c>
      <c r="Q93" s="830" t="s">
        <v>1364</v>
      </c>
      <c r="R93" s="948" t="s">
        <v>3885</v>
      </c>
      <c r="S93" s="948" t="s">
        <v>5529</v>
      </c>
      <c r="T93" s="860" t="s">
        <v>4865</v>
      </c>
      <c r="U93" s="861" t="s">
        <v>181</v>
      </c>
      <c r="V93" s="860" t="s">
        <v>122</v>
      </c>
      <c r="W93" s="861" t="s">
        <v>1375</v>
      </c>
      <c r="X93" s="543" t="s">
        <v>1366</v>
      </c>
      <c r="Y93" s="543" t="s">
        <v>1364</v>
      </c>
      <c r="Z93" s="836" t="s">
        <v>3885</v>
      </c>
      <c r="AA93" s="649" t="s">
        <v>7032</v>
      </c>
    </row>
    <row r="94" spans="1:27" ht="15">
      <c r="A94" s="6" t="s">
        <v>2924</v>
      </c>
      <c r="B94" s="823" t="s">
        <v>114</v>
      </c>
      <c r="C94" s="824" t="s">
        <v>451</v>
      </c>
      <c r="D94" s="823" t="s">
        <v>906</v>
      </c>
      <c r="E94" s="824" t="s">
        <v>147</v>
      </c>
      <c r="F94" s="823" t="s">
        <v>224</v>
      </c>
      <c r="G94" s="824" t="s">
        <v>331</v>
      </c>
      <c r="H94" s="823" t="s">
        <v>1093</v>
      </c>
      <c r="I94" s="824" t="s">
        <v>1460</v>
      </c>
      <c r="J94" s="823" t="s">
        <v>1084</v>
      </c>
      <c r="K94" s="824" t="s">
        <v>283</v>
      </c>
      <c r="L94" s="825" t="s">
        <v>3289</v>
      </c>
      <c r="M94" s="826" t="s">
        <v>3290</v>
      </c>
      <c r="N94" s="790" t="s">
        <v>120</v>
      </c>
      <c r="O94" s="828" t="s">
        <v>3888</v>
      </c>
      <c r="P94" s="948" t="s">
        <v>1363</v>
      </c>
      <c r="Q94" s="830" t="s">
        <v>1364</v>
      </c>
      <c r="R94" s="948" t="s">
        <v>1363</v>
      </c>
      <c r="S94" s="948" t="s">
        <v>1364</v>
      </c>
      <c r="T94" s="860" t="s">
        <v>2703</v>
      </c>
      <c r="U94" s="861" t="s">
        <v>207</v>
      </c>
      <c r="V94" s="860" t="s">
        <v>219</v>
      </c>
      <c r="W94" s="861" t="s">
        <v>1362</v>
      </c>
      <c r="X94" s="543" t="s">
        <v>5068</v>
      </c>
      <c r="Y94" s="543" t="s">
        <v>5069</v>
      </c>
      <c r="Z94" s="836" t="s">
        <v>173</v>
      </c>
      <c r="AA94" s="649" t="s">
        <v>1174</v>
      </c>
    </row>
    <row r="95" spans="1:27" ht="30">
      <c r="A95" s="6" t="s">
        <v>2925</v>
      </c>
      <c r="B95" s="823" t="s">
        <v>114</v>
      </c>
      <c r="C95" s="824" t="s">
        <v>664</v>
      </c>
      <c r="D95" s="823" t="s">
        <v>173</v>
      </c>
      <c r="E95" s="824" t="s">
        <v>1086</v>
      </c>
      <c r="F95" s="823" t="s">
        <v>1363</v>
      </c>
      <c r="G95" s="824" t="s">
        <v>1364</v>
      </c>
      <c r="H95" s="823" t="s">
        <v>219</v>
      </c>
      <c r="I95" s="824" t="s">
        <v>283</v>
      </c>
      <c r="J95" s="823" t="s">
        <v>2701</v>
      </c>
      <c r="K95" s="824" t="s">
        <v>668</v>
      </c>
      <c r="L95" s="825" t="s">
        <v>1084</v>
      </c>
      <c r="M95" s="826" t="s">
        <v>334</v>
      </c>
      <c r="N95" s="790" t="s">
        <v>3885</v>
      </c>
      <c r="O95" s="828" t="s">
        <v>3886</v>
      </c>
      <c r="P95" s="948" t="s">
        <v>3885</v>
      </c>
      <c r="Q95" s="830" t="s">
        <v>399</v>
      </c>
      <c r="R95" s="948" t="s">
        <v>1366</v>
      </c>
      <c r="S95" s="948" t="s">
        <v>1364</v>
      </c>
      <c r="T95" s="860" t="s">
        <v>3730</v>
      </c>
      <c r="U95" s="861" t="s">
        <v>181</v>
      </c>
      <c r="V95" s="860" t="s">
        <v>1093</v>
      </c>
      <c r="W95" s="861" t="s">
        <v>1362</v>
      </c>
      <c r="X95" s="543" t="s">
        <v>3885</v>
      </c>
      <c r="Y95" s="543" t="s">
        <v>3886</v>
      </c>
      <c r="Z95" s="836" t="s">
        <v>219</v>
      </c>
      <c r="AA95" s="649" t="s">
        <v>207</v>
      </c>
    </row>
    <row r="96" spans="1:27" ht="45">
      <c r="A96" s="6" t="s">
        <v>2926</v>
      </c>
      <c r="B96" s="823" t="s">
        <v>114</v>
      </c>
      <c r="C96" s="824" t="s">
        <v>665</v>
      </c>
      <c r="D96" s="823" t="s">
        <v>708</v>
      </c>
      <c r="E96" s="824" t="s">
        <v>1086</v>
      </c>
      <c r="F96" s="823" t="s">
        <v>1365</v>
      </c>
      <c r="G96" s="824" t="s">
        <v>399</v>
      </c>
      <c r="H96" s="823" t="s">
        <v>173</v>
      </c>
      <c r="I96" s="824" t="s">
        <v>1461</v>
      </c>
      <c r="J96" s="823" t="s">
        <v>2697</v>
      </c>
      <c r="K96" s="824" t="s">
        <v>1174</v>
      </c>
      <c r="L96" s="825" t="s">
        <v>219</v>
      </c>
      <c r="M96" s="826" t="s">
        <v>355</v>
      </c>
      <c r="N96" s="790" t="s">
        <v>1093</v>
      </c>
      <c r="O96" s="828" t="s">
        <v>3893</v>
      </c>
      <c r="P96" s="948" t="s">
        <v>630</v>
      </c>
      <c r="Q96" s="830" t="s">
        <v>3887</v>
      </c>
      <c r="R96" s="948" t="s">
        <v>4870</v>
      </c>
      <c r="S96" s="948" t="s">
        <v>1762</v>
      </c>
      <c r="T96" s="860" t="s">
        <v>5065</v>
      </c>
      <c r="U96" s="861" t="s">
        <v>5064</v>
      </c>
      <c r="V96" s="860" t="s">
        <v>3885</v>
      </c>
      <c r="W96" s="861" t="s">
        <v>3886</v>
      </c>
      <c r="X96" s="543" t="s">
        <v>219</v>
      </c>
      <c r="Y96" s="543" t="s">
        <v>1362</v>
      </c>
      <c r="Z96" s="836" t="s">
        <v>3137</v>
      </c>
      <c r="AA96" s="649" t="s">
        <v>207</v>
      </c>
    </row>
    <row r="97" spans="1:27" ht="15">
      <c r="A97" s="6" t="s">
        <v>2927</v>
      </c>
      <c r="B97" s="823" t="s">
        <v>114</v>
      </c>
      <c r="C97" s="824" t="s">
        <v>666</v>
      </c>
      <c r="D97" s="823" t="s">
        <v>1087</v>
      </c>
      <c r="E97" s="824" t="s">
        <v>1089</v>
      </c>
      <c r="F97" s="823" t="s">
        <v>1366</v>
      </c>
      <c r="G97" s="824" t="s">
        <v>1367</v>
      </c>
      <c r="H97" s="823" t="s">
        <v>1462</v>
      </c>
      <c r="I97" s="824" t="s">
        <v>331</v>
      </c>
      <c r="J97" s="823" t="s">
        <v>2702</v>
      </c>
      <c r="K97" s="824" t="s">
        <v>331</v>
      </c>
      <c r="L97" s="825" t="s">
        <v>906</v>
      </c>
      <c r="M97" s="826" t="s">
        <v>331</v>
      </c>
      <c r="N97" s="790" t="s">
        <v>3894</v>
      </c>
      <c r="O97" s="828" t="s">
        <v>1364</v>
      </c>
      <c r="P97" s="948" t="s">
        <v>559</v>
      </c>
      <c r="Q97" s="830" t="s">
        <v>4610</v>
      </c>
      <c r="R97" s="948" t="s">
        <v>5533</v>
      </c>
      <c r="S97" s="948" t="s">
        <v>457</v>
      </c>
      <c r="T97" s="860" t="s">
        <v>3286</v>
      </c>
      <c r="U97" s="861" t="s">
        <v>4866</v>
      </c>
      <c r="V97" s="860" t="s">
        <v>1366</v>
      </c>
      <c r="W97" s="861" t="s">
        <v>1364</v>
      </c>
      <c r="X97" s="543" t="s">
        <v>122</v>
      </c>
      <c r="Y97" s="543" t="s">
        <v>1375</v>
      </c>
      <c r="Z97" s="836" t="s">
        <v>1084</v>
      </c>
      <c r="AA97" s="649" t="s">
        <v>169</v>
      </c>
    </row>
    <row r="98" spans="1:27" ht="30">
      <c r="A98" s="6" t="s">
        <v>2928</v>
      </c>
      <c r="B98" s="823" t="s">
        <v>114</v>
      </c>
      <c r="C98" s="824" t="s">
        <v>181</v>
      </c>
      <c r="D98" s="823" t="s">
        <v>1090</v>
      </c>
      <c r="E98" s="824" t="s">
        <v>1089</v>
      </c>
      <c r="F98" s="823" t="s">
        <v>1368</v>
      </c>
      <c r="G98" s="824" t="s">
        <v>331</v>
      </c>
      <c r="H98" s="823" t="s">
        <v>1084</v>
      </c>
      <c r="I98" s="824" t="s">
        <v>283</v>
      </c>
      <c r="J98" s="823" t="s">
        <v>219</v>
      </c>
      <c r="K98" s="824" t="s">
        <v>207</v>
      </c>
      <c r="L98" s="825" t="s">
        <v>462</v>
      </c>
      <c r="M98" s="826" t="s">
        <v>3291</v>
      </c>
      <c r="N98" s="790" t="s">
        <v>217</v>
      </c>
      <c r="O98" s="828" t="s">
        <v>3895</v>
      </c>
      <c r="P98" s="948" t="s">
        <v>120</v>
      </c>
      <c r="Q98" s="830" t="s">
        <v>3888</v>
      </c>
      <c r="R98" s="948" t="s">
        <v>122</v>
      </c>
      <c r="S98" s="948" t="s">
        <v>1375</v>
      </c>
      <c r="T98" s="860" t="s">
        <v>217</v>
      </c>
      <c r="U98" s="861" t="s">
        <v>331</v>
      </c>
      <c r="V98" s="860" t="s">
        <v>1363</v>
      </c>
      <c r="W98" s="861" t="s">
        <v>1364</v>
      </c>
      <c r="X98" s="543" t="s">
        <v>6703</v>
      </c>
      <c r="Y98" s="543" t="s">
        <v>1375</v>
      </c>
      <c r="Z98" s="836" t="s">
        <v>1093</v>
      </c>
      <c r="AA98" s="649" t="s">
        <v>169</v>
      </c>
    </row>
    <row r="99" spans="1:27" ht="30">
      <c r="A99" s="6" t="s">
        <v>2929</v>
      </c>
      <c r="B99" s="823" t="s">
        <v>114</v>
      </c>
      <c r="C99" s="824" t="s">
        <v>667</v>
      </c>
      <c r="D99" s="823" t="s">
        <v>1092</v>
      </c>
      <c r="E99" s="824" t="s">
        <v>1089</v>
      </c>
      <c r="F99" s="823" t="s">
        <v>1369</v>
      </c>
      <c r="G99" s="824" t="s">
        <v>1367</v>
      </c>
      <c r="H99" s="823" t="s">
        <v>1463</v>
      </c>
      <c r="I99" s="824" t="s">
        <v>181</v>
      </c>
      <c r="J99" s="823" t="s">
        <v>2703</v>
      </c>
      <c r="K99" s="824" t="s">
        <v>355</v>
      </c>
      <c r="L99" s="825" t="s">
        <v>466</v>
      </c>
      <c r="M99" s="826" t="s">
        <v>2180</v>
      </c>
      <c r="N99" s="790" t="s">
        <v>3892</v>
      </c>
      <c r="O99" s="828" t="s">
        <v>1367</v>
      </c>
      <c r="P99" s="948" t="s">
        <v>462</v>
      </c>
      <c r="Q99" s="830" t="s">
        <v>4611</v>
      </c>
      <c r="R99" s="948" t="s">
        <v>462</v>
      </c>
      <c r="S99" s="948" t="s">
        <v>4611</v>
      </c>
      <c r="T99" s="860" t="s">
        <v>3137</v>
      </c>
      <c r="U99" s="861" t="s">
        <v>207</v>
      </c>
      <c r="V99" s="860" t="s">
        <v>500</v>
      </c>
      <c r="W99" s="861" t="s">
        <v>6073</v>
      </c>
      <c r="X99" s="543" t="s">
        <v>6601</v>
      </c>
      <c r="Y99" s="543" t="s">
        <v>5069</v>
      </c>
      <c r="Z99" s="836" t="s">
        <v>4491</v>
      </c>
      <c r="AA99" s="649" t="s">
        <v>331</v>
      </c>
    </row>
    <row r="100" spans="1:27" ht="15">
      <c r="A100" s="6" t="s">
        <v>2930</v>
      </c>
      <c r="B100" s="823" t="s">
        <v>114</v>
      </c>
      <c r="C100" s="824" t="s">
        <v>668</v>
      </c>
      <c r="D100" s="823" t="s">
        <v>1095</v>
      </c>
      <c r="E100" s="824" t="s">
        <v>454</v>
      </c>
      <c r="F100" s="823" t="s">
        <v>122</v>
      </c>
      <c r="G100" s="824" t="s">
        <v>331</v>
      </c>
      <c r="H100" s="823" t="s">
        <v>466</v>
      </c>
      <c r="I100" s="824" t="s">
        <v>1461</v>
      </c>
      <c r="J100" s="823" t="s">
        <v>2704</v>
      </c>
      <c r="K100" s="824" t="s">
        <v>249</v>
      </c>
      <c r="L100" s="825" t="s">
        <v>1369</v>
      </c>
      <c r="M100" s="826" t="s">
        <v>3290</v>
      </c>
      <c r="N100" s="790" t="s">
        <v>3292</v>
      </c>
      <c r="O100" s="828" t="s">
        <v>469</v>
      </c>
      <c r="P100" s="948" t="s">
        <v>4612</v>
      </c>
      <c r="Q100" s="830" t="s">
        <v>469</v>
      </c>
      <c r="R100" s="948" t="s">
        <v>1093</v>
      </c>
      <c r="S100" s="948" t="s">
        <v>5534</v>
      </c>
      <c r="T100" s="860" t="s">
        <v>5066</v>
      </c>
      <c r="U100" s="861" t="s">
        <v>5067</v>
      </c>
      <c r="V100" s="860" t="s">
        <v>144</v>
      </c>
      <c r="W100" s="861" t="s">
        <v>1375</v>
      </c>
      <c r="X100" s="543" t="s">
        <v>462</v>
      </c>
      <c r="Y100" s="543" t="s">
        <v>4611</v>
      </c>
      <c r="Z100" s="836" t="s">
        <v>217</v>
      </c>
      <c r="AA100" s="649" t="s">
        <v>331</v>
      </c>
    </row>
    <row r="101" spans="1:27" ht="15">
      <c r="A101" s="6" t="s">
        <v>2931</v>
      </c>
      <c r="B101" s="823" t="s">
        <v>114</v>
      </c>
      <c r="C101" s="824">
        <v>0</v>
      </c>
      <c r="D101" s="823" t="s">
        <v>371</v>
      </c>
      <c r="E101" s="824" t="s">
        <v>147</v>
      </c>
      <c r="F101" s="823" t="s">
        <v>120</v>
      </c>
      <c r="G101" s="824" t="s">
        <v>1370</v>
      </c>
      <c r="H101" s="823" t="s">
        <v>1464</v>
      </c>
      <c r="I101" s="824" t="s">
        <v>1465</v>
      </c>
      <c r="J101" s="823" t="s">
        <v>1870</v>
      </c>
      <c r="K101" s="824" t="s">
        <v>671</v>
      </c>
      <c r="L101" s="825" t="s">
        <v>122</v>
      </c>
      <c r="M101" s="826" t="s">
        <v>331</v>
      </c>
      <c r="N101" s="790" t="s">
        <v>173</v>
      </c>
      <c r="O101" s="828" t="s">
        <v>1174</v>
      </c>
      <c r="P101" s="948" t="s">
        <v>173</v>
      </c>
      <c r="Q101" s="830" t="s">
        <v>1086</v>
      </c>
      <c r="R101" s="948" t="s">
        <v>5070</v>
      </c>
      <c r="S101" s="948" t="s">
        <v>1375</v>
      </c>
      <c r="T101" s="860" t="s">
        <v>219</v>
      </c>
      <c r="U101" s="861" t="s">
        <v>207</v>
      </c>
      <c r="V101" s="860" t="s">
        <v>5068</v>
      </c>
      <c r="W101" s="861" t="s">
        <v>5069</v>
      </c>
      <c r="X101" s="543" t="s">
        <v>630</v>
      </c>
      <c r="Y101" s="543" t="s">
        <v>4602</v>
      </c>
      <c r="Z101" s="836" t="s">
        <v>2703</v>
      </c>
      <c r="AA101" s="649" t="s">
        <v>207</v>
      </c>
    </row>
    <row r="102" spans="1:27" ht="15">
      <c r="A102" s="6" t="s">
        <v>2986</v>
      </c>
      <c r="B102" s="823"/>
      <c r="C102" s="823"/>
      <c r="D102" s="823"/>
      <c r="E102" s="823"/>
      <c r="F102" s="823"/>
      <c r="G102" s="823"/>
      <c r="H102" s="823"/>
      <c r="I102" s="823"/>
      <c r="J102" s="823"/>
      <c r="K102" s="823"/>
      <c r="L102" s="825"/>
      <c r="M102" s="825"/>
      <c r="N102" s="790"/>
      <c r="O102" s="790"/>
      <c r="P102" s="948"/>
      <c r="Q102" s="948"/>
      <c r="R102" s="948"/>
      <c r="S102" s="948"/>
      <c r="T102" s="860" t="s">
        <v>5068</v>
      </c>
      <c r="U102" s="861" t="s">
        <v>5069</v>
      </c>
      <c r="V102" s="860" t="s">
        <v>906</v>
      </c>
      <c r="W102" s="861" t="s">
        <v>331</v>
      </c>
      <c r="X102" s="543" t="s">
        <v>3848</v>
      </c>
      <c r="Y102" s="543" t="s">
        <v>331</v>
      </c>
      <c r="Z102" s="836" t="s">
        <v>144</v>
      </c>
      <c r="AA102" s="649" t="s">
        <v>1375</v>
      </c>
    </row>
    <row r="103" spans="1:27" ht="15">
      <c r="A103" s="6" t="s">
        <v>2987</v>
      </c>
      <c r="B103" s="823"/>
      <c r="C103" s="823"/>
      <c r="D103" s="823"/>
      <c r="E103" s="823"/>
      <c r="F103" s="823"/>
      <c r="G103" s="823"/>
      <c r="H103" s="823"/>
      <c r="I103" s="823"/>
      <c r="J103" s="823"/>
      <c r="K103" s="823"/>
      <c r="L103" s="825"/>
      <c r="M103" s="825"/>
      <c r="N103" s="790"/>
      <c r="O103" s="790"/>
      <c r="P103" s="948"/>
      <c r="Q103" s="948"/>
      <c r="R103" s="948"/>
      <c r="S103" s="948"/>
      <c r="T103" s="860" t="s">
        <v>1366</v>
      </c>
      <c r="U103" s="861" t="s">
        <v>1364</v>
      </c>
      <c r="V103" s="860" t="s">
        <v>3885</v>
      </c>
      <c r="W103" s="861" t="s">
        <v>4320</v>
      </c>
      <c r="X103" s="543" t="s">
        <v>3885</v>
      </c>
      <c r="Y103" s="543" t="s">
        <v>399</v>
      </c>
      <c r="Z103" s="836" t="s">
        <v>7033</v>
      </c>
      <c r="AA103" s="649" t="s">
        <v>7034</v>
      </c>
    </row>
    <row r="104" spans="1:27" ht="15">
      <c r="A104" s="6" t="s">
        <v>2988</v>
      </c>
      <c r="B104" s="823"/>
      <c r="C104" s="823"/>
      <c r="D104" s="823"/>
      <c r="E104" s="823"/>
      <c r="F104" s="823"/>
      <c r="G104" s="823"/>
      <c r="H104" s="823"/>
      <c r="I104" s="823"/>
      <c r="J104" s="823"/>
      <c r="K104" s="823"/>
      <c r="L104" s="825"/>
      <c r="M104" s="825"/>
      <c r="N104" s="790"/>
      <c r="O104" s="790"/>
      <c r="P104" s="948"/>
      <c r="Q104" s="948"/>
      <c r="R104" s="948"/>
      <c r="S104" s="948"/>
      <c r="T104" s="860" t="s">
        <v>1363</v>
      </c>
      <c r="U104" s="861" t="s">
        <v>1364</v>
      </c>
      <c r="V104" s="860" t="s">
        <v>173</v>
      </c>
      <c r="W104" s="861" t="s">
        <v>1174</v>
      </c>
      <c r="X104" s="543" t="s">
        <v>1093</v>
      </c>
      <c r="Y104" s="543" t="s">
        <v>169</v>
      </c>
      <c r="Z104" s="836" t="s">
        <v>630</v>
      </c>
      <c r="AA104" s="649" t="s">
        <v>4602</v>
      </c>
    </row>
    <row r="105" spans="1:27" ht="15">
      <c r="A105" s="6" t="s">
        <v>2989</v>
      </c>
      <c r="B105" s="823"/>
      <c r="C105" s="823"/>
      <c r="D105" s="823"/>
      <c r="E105" s="823"/>
      <c r="F105" s="823"/>
      <c r="G105" s="823"/>
      <c r="H105" s="823"/>
      <c r="I105" s="823"/>
      <c r="J105" s="823"/>
      <c r="K105" s="823"/>
      <c r="L105" s="825"/>
      <c r="M105" s="825"/>
      <c r="N105" s="790"/>
      <c r="O105" s="790"/>
      <c r="P105" s="948"/>
      <c r="Q105" s="948"/>
      <c r="R105" s="948"/>
      <c r="S105" s="948"/>
      <c r="T105" s="860" t="s">
        <v>122</v>
      </c>
      <c r="U105" s="861" t="s">
        <v>1375</v>
      </c>
      <c r="V105" s="860" t="s">
        <v>4865</v>
      </c>
      <c r="W105" s="861" t="s">
        <v>207</v>
      </c>
      <c r="X105" s="543" t="s">
        <v>173</v>
      </c>
      <c r="Y105" s="543" t="s">
        <v>1174</v>
      </c>
      <c r="Z105" s="836" t="s">
        <v>3885</v>
      </c>
      <c r="AA105" s="649" t="s">
        <v>3886</v>
      </c>
    </row>
    <row r="106" spans="1:27" ht="15">
      <c r="A106" s="6" t="s">
        <v>2990</v>
      </c>
      <c r="B106" s="823"/>
      <c r="C106" s="823"/>
      <c r="D106" s="823"/>
      <c r="E106" s="823"/>
      <c r="F106" s="823"/>
      <c r="G106" s="823"/>
      <c r="H106" s="823"/>
      <c r="I106" s="823"/>
      <c r="J106" s="823"/>
      <c r="K106" s="823"/>
      <c r="L106" s="825"/>
      <c r="M106" s="825"/>
      <c r="N106" s="790"/>
      <c r="O106" s="790"/>
      <c r="P106" s="948"/>
      <c r="Q106" s="948"/>
      <c r="R106" s="948"/>
      <c r="S106" s="948"/>
      <c r="T106" s="860" t="s">
        <v>3885</v>
      </c>
      <c r="U106" s="861" t="s">
        <v>3886</v>
      </c>
      <c r="V106" s="860" t="s">
        <v>219</v>
      </c>
      <c r="W106" s="861" t="s">
        <v>207</v>
      </c>
      <c r="X106" s="543" t="s">
        <v>6703</v>
      </c>
      <c r="Y106" s="543" t="s">
        <v>331</v>
      </c>
      <c r="Z106" s="836" t="s">
        <v>1366</v>
      </c>
      <c r="AA106" s="649" t="s">
        <v>1364</v>
      </c>
    </row>
    <row r="107" spans="1:27" ht="15">
      <c r="A107" s="6" t="s">
        <v>2991</v>
      </c>
      <c r="B107" s="823"/>
      <c r="C107" s="823"/>
      <c r="D107" s="823"/>
      <c r="E107" s="823"/>
      <c r="F107" s="823"/>
      <c r="G107" s="823"/>
      <c r="H107" s="823"/>
      <c r="I107" s="823"/>
      <c r="J107" s="823"/>
      <c r="K107" s="823"/>
      <c r="L107" s="825"/>
      <c r="M107" s="825"/>
      <c r="N107" s="790"/>
      <c r="O107" s="790"/>
      <c r="P107" s="948"/>
      <c r="Q107" s="948"/>
      <c r="R107" s="948"/>
      <c r="S107" s="948"/>
      <c r="T107" s="860" t="s">
        <v>219</v>
      </c>
      <c r="U107" s="861" t="s">
        <v>1362</v>
      </c>
      <c r="V107" s="860" t="s">
        <v>6080</v>
      </c>
      <c r="W107" s="861" t="s">
        <v>6075</v>
      </c>
      <c r="X107" s="543" t="s">
        <v>219</v>
      </c>
      <c r="Y107" s="543" t="s">
        <v>207</v>
      </c>
      <c r="Z107" s="836" t="s">
        <v>122</v>
      </c>
      <c r="AA107" s="649" t="s">
        <v>1375</v>
      </c>
    </row>
    <row r="108" spans="1:27" ht="15">
      <c r="A108" s="6" t="s">
        <v>2992</v>
      </c>
      <c r="B108" s="823"/>
      <c r="C108" s="823"/>
      <c r="D108" s="823"/>
      <c r="E108" s="823"/>
      <c r="F108" s="823"/>
      <c r="G108" s="823"/>
      <c r="H108" s="823"/>
      <c r="I108" s="823"/>
      <c r="J108" s="823"/>
      <c r="K108" s="823"/>
      <c r="L108" s="825"/>
      <c r="M108" s="825"/>
      <c r="N108" s="790"/>
      <c r="O108" s="790"/>
      <c r="P108" s="948"/>
      <c r="Q108" s="948"/>
      <c r="R108" s="948"/>
      <c r="S108" s="948"/>
      <c r="T108" s="860" t="s">
        <v>5070</v>
      </c>
      <c r="U108" s="861" t="s">
        <v>1375</v>
      </c>
      <c r="V108" s="860" t="s">
        <v>1084</v>
      </c>
      <c r="W108" s="861" t="s">
        <v>1604</v>
      </c>
      <c r="X108" s="543" t="s">
        <v>1084</v>
      </c>
      <c r="Y108" s="543" t="s">
        <v>169</v>
      </c>
      <c r="Z108" s="836" t="s">
        <v>219</v>
      </c>
      <c r="AA108" s="649" t="s">
        <v>1362</v>
      </c>
    </row>
    <row r="109" spans="1:27" ht="15">
      <c r="A109" s="6" t="s">
        <v>2993</v>
      </c>
      <c r="B109" s="823"/>
      <c r="C109" s="823"/>
      <c r="D109" s="823"/>
      <c r="E109" s="823"/>
      <c r="F109" s="823"/>
      <c r="G109" s="823"/>
      <c r="H109" s="823"/>
      <c r="I109" s="823"/>
      <c r="J109" s="823"/>
      <c r="K109" s="823"/>
      <c r="L109" s="825"/>
      <c r="M109" s="825"/>
      <c r="N109" s="790"/>
      <c r="O109" s="790"/>
      <c r="P109" s="948"/>
      <c r="Q109" s="948"/>
      <c r="R109" s="948"/>
      <c r="S109" s="948"/>
      <c r="T109" s="860" t="s">
        <v>630</v>
      </c>
      <c r="U109" s="861" t="s">
        <v>4602</v>
      </c>
      <c r="V109" s="860" t="s">
        <v>2701</v>
      </c>
      <c r="W109" s="861" t="s">
        <v>1604</v>
      </c>
      <c r="X109" s="543" t="s">
        <v>3286</v>
      </c>
      <c r="Y109" s="543" t="s">
        <v>249</v>
      </c>
      <c r="Z109" s="836" t="s">
        <v>500</v>
      </c>
      <c r="AA109" s="649" t="s">
        <v>6073</v>
      </c>
    </row>
    <row r="110" spans="1:27" ht="15">
      <c r="A110" s="6" t="s">
        <v>2994</v>
      </c>
      <c r="B110" s="823"/>
      <c r="C110" s="823"/>
      <c r="D110" s="823"/>
      <c r="E110" s="823"/>
      <c r="F110" s="823"/>
      <c r="G110" s="823"/>
      <c r="H110" s="823"/>
      <c r="I110" s="823"/>
      <c r="J110" s="823"/>
      <c r="K110" s="823"/>
      <c r="L110" s="825"/>
      <c r="M110" s="825"/>
      <c r="N110" s="790"/>
      <c r="O110" s="790"/>
      <c r="P110" s="948"/>
      <c r="Q110" s="948"/>
      <c r="R110" s="948"/>
      <c r="S110" s="948"/>
      <c r="T110" s="860" t="s">
        <v>4870</v>
      </c>
      <c r="U110" s="861" t="s">
        <v>1762</v>
      </c>
      <c r="V110" s="860" t="s">
        <v>1191</v>
      </c>
      <c r="W110" s="861" t="s">
        <v>1086</v>
      </c>
      <c r="X110" s="543" t="s">
        <v>3288</v>
      </c>
      <c r="Y110" s="543" t="s">
        <v>169</v>
      </c>
      <c r="Z110" s="836" t="s">
        <v>149</v>
      </c>
      <c r="AA110" s="649" t="s">
        <v>1372</v>
      </c>
    </row>
    <row r="111" spans="1:27" ht="15">
      <c r="A111" s="6" t="s">
        <v>2995</v>
      </c>
      <c r="B111" s="823"/>
      <c r="C111" s="823"/>
      <c r="D111" s="823"/>
      <c r="E111" s="823"/>
      <c r="F111" s="823"/>
      <c r="G111" s="823"/>
      <c r="H111" s="823"/>
      <c r="I111" s="823"/>
      <c r="J111" s="823"/>
      <c r="K111" s="823"/>
      <c r="L111" s="825"/>
      <c r="M111" s="825"/>
      <c r="N111" s="790"/>
      <c r="O111" s="790"/>
      <c r="P111" s="948"/>
      <c r="Q111" s="948"/>
      <c r="R111" s="948"/>
      <c r="S111" s="948"/>
      <c r="T111" s="860" t="s">
        <v>1092</v>
      </c>
      <c r="U111" s="861" t="s">
        <v>1364</v>
      </c>
      <c r="V111" s="860" t="s">
        <v>5065</v>
      </c>
      <c r="W111" s="861" t="s">
        <v>4320</v>
      </c>
      <c r="X111" s="543" t="s">
        <v>6912</v>
      </c>
      <c r="Y111" s="543" t="s">
        <v>3102</v>
      </c>
      <c r="Z111" s="836" t="s">
        <v>4612</v>
      </c>
      <c r="AA111" s="649" t="s">
        <v>469</v>
      </c>
    </row>
    <row r="112" spans="1:27" ht="15">
      <c r="A112" s="6" t="s">
        <v>3020</v>
      </c>
      <c r="B112" s="823"/>
      <c r="C112" s="823"/>
      <c r="D112" s="823"/>
      <c r="E112" s="823"/>
      <c r="F112" s="823"/>
      <c r="G112" s="823"/>
      <c r="H112" s="823"/>
      <c r="I112" s="823"/>
      <c r="J112" s="823"/>
      <c r="K112" s="823"/>
      <c r="L112" s="825"/>
      <c r="M112" s="825"/>
      <c r="N112" s="790"/>
      <c r="O112" s="790"/>
      <c r="P112" s="948"/>
      <c r="Q112" s="948"/>
      <c r="R112" s="948"/>
      <c r="S112" s="948"/>
      <c r="T112" s="860" t="s">
        <v>5781</v>
      </c>
      <c r="U112" s="861" t="s">
        <v>242</v>
      </c>
      <c r="V112" s="860"/>
      <c r="W112" s="861"/>
      <c r="Z112" s="836" t="s">
        <v>7039</v>
      </c>
      <c r="AA112" s="649"/>
    </row>
    <row r="113" spans="1:27" ht="15">
      <c r="A113" s="6" t="s">
        <v>5783</v>
      </c>
      <c r="B113" s="823"/>
      <c r="C113" s="823"/>
      <c r="D113" s="823"/>
      <c r="E113" s="823"/>
      <c r="F113" s="823"/>
      <c r="G113" s="823"/>
      <c r="H113" s="823"/>
      <c r="I113" s="823"/>
      <c r="J113" s="823"/>
      <c r="K113" s="823"/>
      <c r="L113" s="825"/>
      <c r="M113" s="825"/>
      <c r="N113" s="790"/>
      <c r="O113" s="790"/>
      <c r="P113" s="948"/>
      <c r="Q113" s="948"/>
      <c r="R113" s="948"/>
      <c r="S113" s="948"/>
      <c r="T113" s="860" t="s">
        <v>2699</v>
      </c>
      <c r="U113" s="861" t="s">
        <v>1364</v>
      </c>
      <c r="V113" s="860"/>
      <c r="W113" s="861"/>
      <c r="Z113" s="836" t="s">
        <v>2699</v>
      </c>
      <c r="AA113" s="649"/>
    </row>
    <row r="114" spans="1:27" ht="15">
      <c r="A114" s="6" t="s">
        <v>5784</v>
      </c>
      <c r="B114" s="823"/>
      <c r="C114" s="823"/>
      <c r="D114" s="823"/>
      <c r="E114" s="823"/>
      <c r="F114" s="823"/>
      <c r="G114" s="823"/>
      <c r="H114" s="823"/>
      <c r="I114" s="823"/>
      <c r="J114" s="823"/>
      <c r="K114" s="823"/>
      <c r="L114" s="825"/>
      <c r="M114" s="825"/>
      <c r="N114" s="790"/>
      <c r="O114" s="790"/>
      <c r="P114" s="948"/>
      <c r="Q114" s="948"/>
      <c r="R114" s="948"/>
      <c r="S114" s="948"/>
      <c r="T114" s="860" t="s">
        <v>5792</v>
      </c>
      <c r="U114" s="861" t="s">
        <v>242</v>
      </c>
      <c r="V114" s="860"/>
      <c r="W114" s="861"/>
      <c r="Z114" s="836" t="s">
        <v>7041</v>
      </c>
      <c r="AA114" s="649"/>
    </row>
    <row r="115" spans="1:27" ht="15">
      <c r="A115" s="6" t="s">
        <v>5785</v>
      </c>
      <c r="B115" s="823"/>
      <c r="C115" s="823"/>
      <c r="D115" s="823"/>
      <c r="E115" s="823"/>
      <c r="F115" s="823"/>
      <c r="G115" s="823"/>
      <c r="H115" s="823"/>
      <c r="I115" s="823"/>
      <c r="J115" s="823"/>
      <c r="K115" s="823"/>
      <c r="L115" s="825"/>
      <c r="M115" s="825"/>
      <c r="N115" s="790"/>
      <c r="O115" s="790"/>
      <c r="P115" s="948"/>
      <c r="Q115" s="948"/>
      <c r="R115" s="948"/>
      <c r="S115" s="948"/>
      <c r="T115" s="860" t="s">
        <v>3730</v>
      </c>
      <c r="U115" s="861" t="s">
        <v>5793</v>
      </c>
      <c r="V115" s="860"/>
      <c r="W115" s="861"/>
      <c r="Z115" s="836" t="s">
        <v>2867</v>
      </c>
      <c r="AA115" s="649"/>
    </row>
    <row r="116" spans="1:27" ht="15">
      <c r="A116" s="6" t="s">
        <v>5786</v>
      </c>
      <c r="B116" s="823"/>
      <c r="C116" s="823"/>
      <c r="D116" s="823"/>
      <c r="E116" s="823"/>
      <c r="F116" s="823"/>
      <c r="G116" s="823"/>
      <c r="H116" s="823"/>
      <c r="I116" s="823"/>
      <c r="J116" s="823"/>
      <c r="K116" s="823"/>
      <c r="L116" s="825"/>
      <c r="M116" s="825"/>
      <c r="N116" s="790"/>
      <c r="O116" s="790"/>
      <c r="P116" s="948"/>
      <c r="Q116" s="948"/>
      <c r="R116" s="948"/>
      <c r="S116" s="948"/>
      <c r="T116" s="860" t="s">
        <v>219</v>
      </c>
      <c r="U116" s="861" t="s">
        <v>355</v>
      </c>
      <c r="V116" s="860"/>
      <c r="W116" s="861"/>
      <c r="Z116" s="836" t="s">
        <v>508</v>
      </c>
      <c r="AA116" s="649"/>
    </row>
    <row r="117" spans="1:27" ht="15">
      <c r="A117" s="6" t="s">
        <v>5787</v>
      </c>
      <c r="B117" s="823"/>
      <c r="C117" s="823"/>
      <c r="D117" s="823"/>
      <c r="E117" s="823"/>
      <c r="F117" s="823"/>
      <c r="G117" s="823"/>
      <c r="H117" s="823"/>
      <c r="I117" s="823"/>
      <c r="J117" s="823"/>
      <c r="K117" s="823"/>
      <c r="L117" s="825"/>
      <c r="M117" s="825"/>
      <c r="N117" s="790"/>
      <c r="O117" s="790"/>
      <c r="P117" s="948"/>
      <c r="Q117" s="948"/>
      <c r="R117" s="948"/>
      <c r="S117" s="948"/>
      <c r="T117" s="860" t="s">
        <v>5779</v>
      </c>
      <c r="U117" s="861" t="s">
        <v>5780</v>
      </c>
      <c r="V117" s="860"/>
      <c r="W117" s="861"/>
      <c r="Z117" s="836" t="s">
        <v>2587</v>
      </c>
      <c r="AA117" s="649"/>
    </row>
    <row r="118" spans="1:27" ht="15">
      <c r="A118" s="6" t="s">
        <v>5788</v>
      </c>
      <c r="B118" s="823"/>
      <c r="C118" s="823"/>
      <c r="D118" s="823"/>
      <c r="E118" s="823"/>
      <c r="F118" s="823"/>
      <c r="G118" s="823"/>
      <c r="H118" s="823"/>
      <c r="I118" s="823"/>
      <c r="J118" s="823"/>
      <c r="K118" s="823"/>
      <c r="L118" s="825"/>
      <c r="M118" s="825"/>
      <c r="N118" s="790"/>
      <c r="O118" s="790"/>
      <c r="P118" s="948"/>
      <c r="Q118" s="948"/>
      <c r="R118" s="948"/>
      <c r="S118" s="948"/>
      <c r="T118" s="860" t="s">
        <v>5794</v>
      </c>
      <c r="U118" s="861" t="s">
        <v>2760</v>
      </c>
      <c r="V118" s="860"/>
      <c r="W118" s="861"/>
      <c r="Z118" s="836" t="s">
        <v>5779</v>
      </c>
      <c r="AA118" s="649"/>
    </row>
    <row r="119" spans="1:27" ht="15">
      <c r="A119" s="6" t="s">
        <v>5789</v>
      </c>
      <c r="B119" s="823"/>
      <c r="C119" s="823"/>
      <c r="D119" s="823"/>
      <c r="E119" s="823"/>
      <c r="F119" s="823"/>
      <c r="G119" s="823"/>
      <c r="H119" s="823"/>
      <c r="I119" s="823"/>
      <c r="J119" s="823"/>
      <c r="K119" s="823"/>
      <c r="L119" s="825"/>
      <c r="M119" s="825"/>
      <c r="N119" s="790"/>
      <c r="O119" s="790"/>
      <c r="P119" s="948"/>
      <c r="Q119" s="948"/>
      <c r="R119" s="948"/>
      <c r="S119" s="948"/>
      <c r="T119" s="860" t="s">
        <v>217</v>
      </c>
      <c r="U119" s="861" t="s">
        <v>147</v>
      </c>
      <c r="V119" s="860"/>
      <c r="W119" s="861"/>
      <c r="Z119" s="836" t="s">
        <v>7040</v>
      </c>
      <c r="AA119" s="649"/>
    </row>
    <row r="120" spans="1:27" ht="15">
      <c r="A120" s="6" t="s">
        <v>5790</v>
      </c>
      <c r="B120" s="823"/>
      <c r="C120" s="823"/>
      <c r="D120" s="823"/>
      <c r="E120" s="823"/>
      <c r="F120" s="823"/>
      <c r="G120" s="823"/>
      <c r="H120" s="823"/>
      <c r="I120" s="823"/>
      <c r="J120" s="823"/>
      <c r="K120" s="823"/>
      <c r="L120" s="825"/>
      <c r="M120" s="825"/>
      <c r="N120" s="790"/>
      <c r="O120" s="790"/>
      <c r="P120" s="948"/>
      <c r="Q120" s="948"/>
      <c r="R120" s="948"/>
      <c r="S120" s="948"/>
      <c r="T120" s="860" t="s">
        <v>2587</v>
      </c>
      <c r="U120" s="861" t="s">
        <v>147</v>
      </c>
      <c r="V120" s="860"/>
      <c r="W120" s="861"/>
      <c r="Z120" s="836" t="s">
        <v>7042</v>
      </c>
      <c r="AA120" s="649"/>
    </row>
    <row r="121" spans="1:27" ht="15">
      <c r="A121" s="6" t="s">
        <v>5791</v>
      </c>
      <c r="B121" s="823"/>
      <c r="C121" s="823"/>
      <c r="D121" s="823"/>
      <c r="E121" s="823"/>
      <c r="F121" s="823"/>
      <c r="G121" s="823"/>
      <c r="H121" s="823"/>
      <c r="I121" s="823"/>
      <c r="J121" s="823"/>
      <c r="K121" s="823"/>
      <c r="L121" s="825"/>
      <c r="M121" s="825"/>
      <c r="N121" s="790"/>
      <c r="O121" s="790"/>
      <c r="P121" s="948"/>
      <c r="Q121" s="948"/>
      <c r="R121" s="948"/>
      <c r="S121" s="948"/>
      <c r="T121" s="860" t="s">
        <v>2704</v>
      </c>
      <c r="U121" s="861" t="s">
        <v>249</v>
      </c>
      <c r="V121" s="860"/>
      <c r="W121" s="861"/>
      <c r="Z121" s="836" t="s">
        <v>383</v>
      </c>
      <c r="AA121" s="649"/>
    </row>
    <row r="122" spans="1:27" ht="15.75">
      <c r="A122" s="20"/>
      <c r="B122" s="801"/>
      <c r="C122" s="801"/>
      <c r="D122" s="793"/>
      <c r="E122" s="801"/>
      <c r="F122" s="793"/>
      <c r="G122" s="793"/>
      <c r="H122" s="792"/>
      <c r="I122" s="792"/>
      <c r="J122" s="792"/>
      <c r="K122" s="792"/>
      <c r="L122" s="791"/>
      <c r="M122" s="791"/>
      <c r="N122" s="791"/>
      <c r="O122" s="791"/>
      <c r="P122" s="791"/>
      <c r="Q122" s="791"/>
      <c r="R122" s="791"/>
      <c r="S122" s="791"/>
    </row>
    <row r="123" spans="1:27" ht="15.75">
      <c r="A123" s="3"/>
      <c r="B123" s="1469">
        <v>2010</v>
      </c>
      <c r="C123" s="1469"/>
      <c r="D123" s="1469">
        <v>2011</v>
      </c>
      <c r="E123" s="1469"/>
      <c r="F123" s="1469" t="s">
        <v>1185</v>
      </c>
      <c r="G123" s="1469"/>
      <c r="H123" s="1460">
        <v>2012</v>
      </c>
      <c r="I123" s="1460"/>
      <c r="J123" s="1460" t="s">
        <v>2325</v>
      </c>
      <c r="K123" s="1460"/>
      <c r="L123" s="1460" t="s">
        <v>2913</v>
      </c>
      <c r="M123" s="1463"/>
      <c r="N123" s="1460" t="s">
        <v>3553</v>
      </c>
      <c r="O123" s="1460"/>
      <c r="P123" s="1460" t="s">
        <v>4165</v>
      </c>
      <c r="Q123" s="1460"/>
      <c r="R123" s="1460" t="s">
        <v>4674</v>
      </c>
      <c r="S123" s="1460"/>
      <c r="T123" s="1460" t="s">
        <v>4675</v>
      </c>
      <c r="U123" s="1460"/>
      <c r="V123" s="1460" t="s">
        <v>5846</v>
      </c>
      <c r="W123" s="1460"/>
      <c r="X123" s="1460" t="s">
        <v>6494</v>
      </c>
      <c r="Y123" s="1460"/>
      <c r="Z123" s="1466" t="s">
        <v>6914</v>
      </c>
      <c r="AA123" s="1467"/>
    </row>
    <row r="124" spans="1:27" ht="15.75">
      <c r="A124" s="3" t="s">
        <v>97</v>
      </c>
      <c r="B124" s="774" t="s">
        <v>95</v>
      </c>
      <c r="C124" s="774" t="s">
        <v>96</v>
      </c>
      <c r="D124" s="774" t="s">
        <v>95</v>
      </c>
      <c r="E124" s="774" t="s">
        <v>96</v>
      </c>
      <c r="F124" s="774" t="s">
        <v>95</v>
      </c>
      <c r="G124" s="774" t="s">
        <v>96</v>
      </c>
      <c r="H124" s="770" t="s">
        <v>95</v>
      </c>
      <c r="I124" s="770" t="s">
        <v>96</v>
      </c>
      <c r="J124" s="770" t="s">
        <v>95</v>
      </c>
      <c r="K124" s="770" t="s">
        <v>96</v>
      </c>
      <c r="L124" s="770" t="s">
        <v>95</v>
      </c>
      <c r="M124" s="820" t="s">
        <v>96</v>
      </c>
      <c r="N124" s="770" t="s">
        <v>95</v>
      </c>
      <c r="O124" s="770" t="s">
        <v>96</v>
      </c>
      <c r="P124" s="770" t="s">
        <v>95</v>
      </c>
      <c r="Q124" s="770" t="s">
        <v>96</v>
      </c>
      <c r="R124" s="770" t="s">
        <v>95</v>
      </c>
      <c r="S124" s="770" t="s">
        <v>96</v>
      </c>
      <c r="T124" s="770" t="s">
        <v>95</v>
      </c>
      <c r="U124" s="770" t="s">
        <v>96</v>
      </c>
      <c r="V124" s="770" t="s">
        <v>95</v>
      </c>
      <c r="W124" s="770" t="s">
        <v>96</v>
      </c>
      <c r="X124" s="770" t="s">
        <v>95</v>
      </c>
      <c r="Y124" s="770" t="s">
        <v>96</v>
      </c>
      <c r="Z124" s="855" t="s">
        <v>95</v>
      </c>
      <c r="AA124" s="856" t="s">
        <v>96</v>
      </c>
    </row>
    <row r="125" spans="1:27" ht="30">
      <c r="A125" s="6" t="s">
        <v>2922</v>
      </c>
      <c r="B125" s="823" t="s">
        <v>373</v>
      </c>
      <c r="C125" s="824" t="s">
        <v>331</v>
      </c>
      <c r="D125" s="823" t="s">
        <v>382</v>
      </c>
      <c r="E125" s="824" t="s">
        <v>1083</v>
      </c>
      <c r="F125" s="823" t="s">
        <v>1371</v>
      </c>
      <c r="G125" s="824" t="s">
        <v>1372</v>
      </c>
      <c r="H125" s="823" t="s">
        <v>1466</v>
      </c>
      <c r="I125" s="824" t="s">
        <v>455</v>
      </c>
      <c r="J125" s="823" t="s">
        <v>500</v>
      </c>
      <c r="K125" s="824" t="s">
        <v>163</v>
      </c>
      <c r="L125" s="825" t="s">
        <v>559</v>
      </c>
      <c r="M125" s="826" t="s">
        <v>249</v>
      </c>
      <c r="N125" s="948" t="s">
        <v>3292</v>
      </c>
      <c r="O125" s="830" t="s">
        <v>469</v>
      </c>
      <c r="P125" s="948" t="s">
        <v>559</v>
      </c>
      <c r="Q125" s="830" t="s">
        <v>4613</v>
      </c>
      <c r="R125" s="948" t="s">
        <v>3294</v>
      </c>
      <c r="S125" s="830" t="s">
        <v>469</v>
      </c>
      <c r="T125" s="860" t="s">
        <v>1093</v>
      </c>
      <c r="U125" s="861" t="s">
        <v>3893</v>
      </c>
      <c r="V125" s="860" t="s">
        <v>1093</v>
      </c>
      <c r="W125" s="861" t="s">
        <v>1362</v>
      </c>
      <c r="X125" s="543" t="str">
        <f>[60]Questionnaire!C175</f>
        <v>AirBnB</v>
      </c>
      <c r="Y125" s="543" t="str">
        <f>[60]Questionnaire!D175</f>
        <v>Tourism</v>
      </c>
      <c r="Z125" s="860"/>
      <c r="AA125" s="649"/>
    </row>
    <row r="126" spans="1:27" ht="15">
      <c r="A126" s="6" t="s">
        <v>2923</v>
      </c>
      <c r="B126" s="823" t="s">
        <v>374</v>
      </c>
      <c r="C126" s="824" t="s">
        <v>210</v>
      </c>
      <c r="D126" s="823" t="s">
        <v>218</v>
      </c>
      <c r="E126" s="824" t="s">
        <v>1085</v>
      </c>
      <c r="F126" s="823" t="s">
        <v>1373</v>
      </c>
      <c r="G126" s="824" t="s">
        <v>1374</v>
      </c>
      <c r="H126" s="823" t="s">
        <v>382</v>
      </c>
      <c r="I126" s="824" t="s">
        <v>454</v>
      </c>
      <c r="J126" s="823" t="s">
        <v>559</v>
      </c>
      <c r="K126" s="824" t="s">
        <v>249</v>
      </c>
      <c r="L126" s="825" t="s">
        <v>3292</v>
      </c>
      <c r="M126" s="826" t="s">
        <v>3293</v>
      </c>
      <c r="N126" s="948" t="s">
        <v>116</v>
      </c>
      <c r="O126" s="830" t="s">
        <v>1375</v>
      </c>
      <c r="P126" s="948" t="s">
        <v>1471</v>
      </c>
      <c r="Q126" s="830" t="s">
        <v>1372</v>
      </c>
      <c r="R126" s="948" t="s">
        <v>1471</v>
      </c>
      <c r="S126" s="830" t="s">
        <v>1372</v>
      </c>
      <c r="T126" s="860" t="s">
        <v>1471</v>
      </c>
      <c r="U126" s="861" t="s">
        <v>1372</v>
      </c>
      <c r="V126" s="860" t="s">
        <v>1471</v>
      </c>
      <c r="W126" s="861" t="s">
        <v>1372</v>
      </c>
      <c r="X126" s="543" t="str">
        <f>[60]Questionnaire!C176</f>
        <v>Blizzard Entainment</v>
      </c>
      <c r="Y126" s="543" t="str">
        <f>[60]Questionnaire!D176</f>
        <v>Video Game Software</v>
      </c>
      <c r="Z126" s="860"/>
      <c r="AA126" s="649"/>
    </row>
    <row r="127" spans="1:27" ht="30">
      <c r="A127" s="6" t="s">
        <v>2924</v>
      </c>
      <c r="B127" s="823" t="s">
        <v>119</v>
      </c>
      <c r="C127" s="824" t="s">
        <v>454</v>
      </c>
      <c r="D127" s="823" t="s">
        <v>384</v>
      </c>
      <c r="E127" s="824" t="s">
        <v>141</v>
      </c>
      <c r="F127" s="823" t="s">
        <v>224</v>
      </c>
      <c r="G127" s="824" t="s">
        <v>1375</v>
      </c>
      <c r="H127" s="823" t="s">
        <v>219</v>
      </c>
      <c r="I127" s="824" t="s">
        <v>283</v>
      </c>
      <c r="J127" s="823" t="s">
        <v>382</v>
      </c>
      <c r="K127" s="824" t="s">
        <v>2705</v>
      </c>
      <c r="L127" s="825" t="s">
        <v>382</v>
      </c>
      <c r="M127" s="826" t="s">
        <v>454</v>
      </c>
      <c r="N127" s="948" t="s">
        <v>3294</v>
      </c>
      <c r="O127" s="830" t="s">
        <v>469</v>
      </c>
      <c r="P127" s="948" t="s">
        <v>3292</v>
      </c>
      <c r="Q127" s="830" t="s">
        <v>4614</v>
      </c>
      <c r="R127" s="948">
        <v>0</v>
      </c>
      <c r="S127" s="830">
        <v>0</v>
      </c>
      <c r="T127" s="860" t="s">
        <v>5161</v>
      </c>
      <c r="U127" s="861" t="s">
        <v>5162</v>
      </c>
      <c r="V127" s="860" t="s">
        <v>5781</v>
      </c>
      <c r="W127" s="861" t="s">
        <v>469</v>
      </c>
      <c r="X127" s="543" t="str">
        <f>[60]Questionnaire!C177</f>
        <v>Google</v>
      </c>
      <c r="Y127" s="543" t="str">
        <f>[60]Questionnaire!D177</f>
        <v>Telecom Hardware</v>
      </c>
      <c r="Z127" s="860"/>
      <c r="AA127" s="649"/>
    </row>
    <row r="128" spans="1:27" ht="15">
      <c r="A128" s="6" t="s">
        <v>2925</v>
      </c>
      <c r="B128" s="823" t="s">
        <v>375</v>
      </c>
      <c r="C128" s="824" t="s">
        <v>455</v>
      </c>
      <c r="D128" s="823" t="s">
        <v>124</v>
      </c>
      <c r="E128" s="824" t="s">
        <v>147</v>
      </c>
      <c r="F128" s="823" t="s">
        <v>382</v>
      </c>
      <c r="G128" s="824" t="s">
        <v>1370</v>
      </c>
      <c r="H128" s="823" t="s">
        <v>224</v>
      </c>
      <c r="I128" s="824" t="s">
        <v>1375</v>
      </c>
      <c r="J128" s="823" t="s">
        <v>2706</v>
      </c>
      <c r="K128" s="824" t="s">
        <v>2707</v>
      </c>
      <c r="L128" s="825" t="s">
        <v>500</v>
      </c>
      <c r="M128" s="826" t="s">
        <v>1899</v>
      </c>
      <c r="N128" s="948">
        <v>0</v>
      </c>
      <c r="O128" s="830">
        <v>0</v>
      </c>
      <c r="P128" s="948" t="s">
        <v>116</v>
      </c>
      <c r="Q128" s="830" t="s">
        <v>1375</v>
      </c>
      <c r="R128" s="948">
        <v>0</v>
      </c>
      <c r="S128" s="830">
        <v>0</v>
      </c>
      <c r="T128" s="860" t="s">
        <v>3294</v>
      </c>
      <c r="U128" s="861" t="s">
        <v>469</v>
      </c>
      <c r="V128" s="860"/>
      <c r="W128" s="861"/>
      <c r="Z128" s="860"/>
      <c r="AA128" s="649"/>
    </row>
    <row r="129" spans="1:27" ht="30">
      <c r="A129" s="6" t="s">
        <v>2926</v>
      </c>
      <c r="B129" s="823" t="s">
        <v>191</v>
      </c>
      <c r="C129" s="824" t="s">
        <v>456</v>
      </c>
      <c r="D129" s="823" t="s">
        <v>381</v>
      </c>
      <c r="E129" s="824" t="s">
        <v>249</v>
      </c>
      <c r="F129" s="823" t="s">
        <v>1376</v>
      </c>
      <c r="G129" s="824" t="s">
        <v>1377</v>
      </c>
      <c r="H129" s="823" t="s">
        <v>1467</v>
      </c>
      <c r="I129" s="824" t="s">
        <v>1468</v>
      </c>
      <c r="J129" s="823">
        <v>0</v>
      </c>
      <c r="K129" s="824">
        <v>0</v>
      </c>
      <c r="L129" s="825" t="s">
        <v>3294</v>
      </c>
      <c r="M129" s="826" t="s">
        <v>3293</v>
      </c>
      <c r="N129" s="948">
        <v>0</v>
      </c>
      <c r="O129" s="830">
        <v>0</v>
      </c>
      <c r="P129" s="948" t="s">
        <v>3294</v>
      </c>
      <c r="Q129" s="830" t="s">
        <v>4614</v>
      </c>
      <c r="R129" s="948">
        <v>0</v>
      </c>
      <c r="S129" s="830">
        <v>0</v>
      </c>
      <c r="T129" s="860"/>
      <c r="U129" s="861"/>
      <c r="V129" s="860"/>
      <c r="W129" s="861"/>
      <c r="Z129" s="860"/>
      <c r="AA129" s="649"/>
    </row>
    <row r="130" spans="1:27" ht="15">
      <c r="A130" s="6" t="s">
        <v>2927</v>
      </c>
      <c r="B130" s="823" t="s">
        <v>116</v>
      </c>
      <c r="C130" s="824" t="s">
        <v>331</v>
      </c>
      <c r="D130" s="823" t="s">
        <v>1088</v>
      </c>
      <c r="E130" s="824" t="s">
        <v>523</v>
      </c>
      <c r="F130" s="823">
        <v>0</v>
      </c>
      <c r="G130" s="824">
        <v>0</v>
      </c>
      <c r="H130" s="823" t="s">
        <v>1469</v>
      </c>
      <c r="I130" s="824" t="s">
        <v>1470</v>
      </c>
      <c r="J130" s="823">
        <v>0</v>
      </c>
      <c r="K130" s="824">
        <v>0</v>
      </c>
      <c r="L130" s="825" t="s">
        <v>1471</v>
      </c>
      <c r="M130" s="826" t="s">
        <v>454</v>
      </c>
      <c r="N130" s="948">
        <v>0</v>
      </c>
      <c r="O130" s="830">
        <v>0</v>
      </c>
      <c r="P130" s="948">
        <v>0</v>
      </c>
      <c r="Q130" s="830">
        <v>0</v>
      </c>
      <c r="R130" s="948">
        <v>0</v>
      </c>
      <c r="S130" s="830">
        <v>0</v>
      </c>
      <c r="T130" s="860"/>
      <c r="U130" s="861"/>
      <c r="V130" s="860"/>
      <c r="W130" s="861"/>
      <c r="Z130" s="860"/>
      <c r="AA130" s="649"/>
    </row>
    <row r="131" spans="1:27" ht="15">
      <c r="A131" s="6" t="s">
        <v>2928</v>
      </c>
      <c r="B131" s="823" t="s">
        <v>376</v>
      </c>
      <c r="C131" s="824" t="s">
        <v>457</v>
      </c>
      <c r="D131" s="823" t="s">
        <v>377</v>
      </c>
      <c r="E131" s="824" t="s">
        <v>1091</v>
      </c>
      <c r="F131" s="823">
        <v>0</v>
      </c>
      <c r="G131" s="824">
        <v>0</v>
      </c>
      <c r="H131" s="823" t="s">
        <v>1471</v>
      </c>
      <c r="I131" s="824" t="s">
        <v>1472</v>
      </c>
      <c r="J131" s="823">
        <v>0</v>
      </c>
      <c r="K131" s="824">
        <v>0</v>
      </c>
      <c r="L131" s="825">
        <v>0</v>
      </c>
      <c r="M131" s="826">
        <v>0</v>
      </c>
      <c r="N131" s="948">
        <v>0</v>
      </c>
      <c r="O131" s="830">
        <v>0</v>
      </c>
      <c r="P131" s="948">
        <v>0</v>
      </c>
      <c r="Q131" s="830">
        <v>0</v>
      </c>
      <c r="R131" s="948">
        <v>0</v>
      </c>
      <c r="S131" s="830">
        <v>0</v>
      </c>
      <c r="T131" s="860"/>
      <c r="U131" s="861"/>
      <c r="V131" s="860"/>
      <c r="W131" s="861"/>
      <c r="Z131" s="860"/>
      <c r="AA131" s="649"/>
    </row>
    <row r="132" spans="1:27" ht="15">
      <c r="A132" s="6" t="s">
        <v>2929</v>
      </c>
      <c r="B132" s="823" t="s">
        <v>377</v>
      </c>
      <c r="C132" s="824" t="s">
        <v>454</v>
      </c>
      <c r="D132" s="823" t="s">
        <v>1093</v>
      </c>
      <c r="E132" s="824" t="s">
        <v>1094</v>
      </c>
      <c r="F132" s="823">
        <v>0</v>
      </c>
      <c r="G132" s="824">
        <v>0</v>
      </c>
      <c r="H132" s="823" t="s">
        <v>32</v>
      </c>
      <c r="I132" s="824" t="s">
        <v>469</v>
      </c>
      <c r="J132" s="823">
        <v>0</v>
      </c>
      <c r="K132" s="824">
        <v>0</v>
      </c>
      <c r="L132" s="825">
        <v>0</v>
      </c>
      <c r="M132" s="826">
        <v>0</v>
      </c>
      <c r="N132" s="948">
        <v>0</v>
      </c>
      <c r="O132" s="830">
        <v>0</v>
      </c>
      <c r="P132" s="948">
        <v>0</v>
      </c>
      <c r="Q132" s="830">
        <v>0</v>
      </c>
      <c r="R132" s="948">
        <v>0</v>
      </c>
      <c r="S132" s="830">
        <v>0</v>
      </c>
      <c r="T132" s="860"/>
      <c r="U132" s="861"/>
      <c r="V132" s="860"/>
      <c r="W132" s="861"/>
      <c r="Z132" s="860"/>
      <c r="AA132" s="649"/>
    </row>
    <row r="133" spans="1:27" ht="15">
      <c r="A133" s="6" t="s">
        <v>2930</v>
      </c>
      <c r="B133" s="823" t="s">
        <v>378</v>
      </c>
      <c r="C133" s="824" t="s">
        <v>458</v>
      </c>
      <c r="D133" s="823" t="s">
        <v>115</v>
      </c>
      <c r="E133" s="824" t="s">
        <v>1096</v>
      </c>
      <c r="F133" s="823">
        <v>0</v>
      </c>
      <c r="G133" s="824">
        <v>0</v>
      </c>
      <c r="H133" s="823" t="s">
        <v>1473</v>
      </c>
      <c r="I133" s="824" t="s">
        <v>522</v>
      </c>
      <c r="J133" s="823">
        <v>0</v>
      </c>
      <c r="K133" s="824">
        <v>0</v>
      </c>
      <c r="L133" s="825">
        <v>0</v>
      </c>
      <c r="M133" s="826">
        <v>0</v>
      </c>
      <c r="N133" s="948">
        <v>0</v>
      </c>
      <c r="O133" s="830">
        <v>0</v>
      </c>
      <c r="P133" s="948">
        <v>0</v>
      </c>
      <c r="Q133" s="830">
        <v>0</v>
      </c>
      <c r="R133" s="948">
        <v>0</v>
      </c>
      <c r="S133" s="830">
        <v>0</v>
      </c>
      <c r="T133" s="860"/>
      <c r="U133" s="861"/>
      <c r="V133" s="860"/>
      <c r="W133" s="861"/>
      <c r="Z133" s="860"/>
      <c r="AA133" s="649"/>
    </row>
    <row r="134" spans="1:27" ht="15">
      <c r="A134" s="6" t="s">
        <v>2931</v>
      </c>
      <c r="B134" s="823" t="s">
        <v>379</v>
      </c>
      <c r="C134" s="824" t="s">
        <v>207</v>
      </c>
      <c r="D134" s="823" t="s">
        <v>1097</v>
      </c>
      <c r="E134" s="824" t="s">
        <v>1098</v>
      </c>
      <c r="F134" s="823">
        <v>0</v>
      </c>
      <c r="G134" s="824">
        <v>0</v>
      </c>
      <c r="H134" s="823" t="s">
        <v>1373</v>
      </c>
      <c r="I134" s="824" t="s">
        <v>454</v>
      </c>
      <c r="J134" s="823">
        <v>0</v>
      </c>
      <c r="K134" s="824">
        <v>0</v>
      </c>
      <c r="L134" s="825">
        <v>0</v>
      </c>
      <c r="M134" s="826">
        <v>0</v>
      </c>
      <c r="N134" s="948">
        <v>0</v>
      </c>
      <c r="O134" s="830">
        <v>0</v>
      </c>
      <c r="P134" s="948">
        <v>0</v>
      </c>
      <c r="Q134" s="830">
        <v>0</v>
      </c>
      <c r="R134" s="948">
        <v>0</v>
      </c>
      <c r="S134" s="830">
        <v>0</v>
      </c>
      <c r="T134" s="860"/>
      <c r="U134" s="861"/>
      <c r="V134" s="860"/>
      <c r="W134" s="861"/>
      <c r="Z134" s="860"/>
      <c r="AA134" s="649"/>
    </row>
    <row r="135" spans="1:27" ht="15">
      <c r="A135" s="6" t="s">
        <v>2986</v>
      </c>
      <c r="B135" s="823" t="s">
        <v>380</v>
      </c>
      <c r="C135" s="824" t="s">
        <v>318</v>
      </c>
      <c r="D135" s="823">
        <v>0</v>
      </c>
      <c r="E135" s="824">
        <v>0</v>
      </c>
      <c r="F135" s="823">
        <v>0</v>
      </c>
      <c r="G135" s="824">
        <v>0</v>
      </c>
      <c r="H135" s="823">
        <v>0</v>
      </c>
      <c r="I135" s="824">
        <v>0</v>
      </c>
      <c r="J135" s="823">
        <v>0</v>
      </c>
      <c r="K135" s="824">
        <v>0</v>
      </c>
      <c r="L135" s="825">
        <v>0</v>
      </c>
      <c r="M135" s="826">
        <v>0</v>
      </c>
      <c r="N135" s="825">
        <v>0</v>
      </c>
      <c r="O135" s="826">
        <v>0</v>
      </c>
      <c r="P135" s="825">
        <v>0</v>
      </c>
      <c r="Q135" s="826">
        <v>0</v>
      </c>
      <c r="R135" s="825">
        <v>0</v>
      </c>
      <c r="S135" s="826">
        <v>0</v>
      </c>
      <c r="T135" s="860"/>
      <c r="U135" s="861"/>
      <c r="V135" s="860"/>
      <c r="W135" s="861"/>
      <c r="Z135" s="860"/>
      <c r="AA135" s="649"/>
    </row>
    <row r="136" spans="1:27" ht="15">
      <c r="A136" s="6" t="s">
        <v>2987</v>
      </c>
      <c r="B136" s="823" t="s">
        <v>219</v>
      </c>
      <c r="C136" s="824" t="s">
        <v>535</v>
      </c>
      <c r="D136" s="823">
        <v>0</v>
      </c>
      <c r="E136" s="824">
        <v>0</v>
      </c>
      <c r="F136" s="823">
        <v>0</v>
      </c>
      <c r="G136" s="824">
        <v>0</v>
      </c>
      <c r="H136" s="823">
        <v>0</v>
      </c>
      <c r="I136" s="824">
        <v>0</v>
      </c>
      <c r="J136" s="823">
        <v>0</v>
      </c>
      <c r="K136" s="824">
        <v>0</v>
      </c>
      <c r="L136" s="825">
        <v>0</v>
      </c>
      <c r="M136" s="826">
        <v>0</v>
      </c>
      <c r="N136" s="825">
        <v>0</v>
      </c>
      <c r="O136" s="826">
        <v>0</v>
      </c>
      <c r="P136" s="825">
        <v>0</v>
      </c>
      <c r="Q136" s="826">
        <v>0</v>
      </c>
      <c r="R136" s="825">
        <v>0</v>
      </c>
      <c r="S136" s="826">
        <v>0</v>
      </c>
      <c r="T136" s="836"/>
      <c r="U136" s="649"/>
      <c r="V136" s="836"/>
      <c r="W136" s="649"/>
      <c r="Z136" s="860"/>
      <c r="AA136" s="649"/>
    </row>
    <row r="137" spans="1:27" ht="15">
      <c r="A137" s="6" t="s">
        <v>2988</v>
      </c>
      <c r="B137" s="823" t="s">
        <v>381</v>
      </c>
      <c r="C137" s="824" t="s">
        <v>249</v>
      </c>
      <c r="D137" s="823">
        <v>0</v>
      </c>
      <c r="E137" s="824">
        <v>0</v>
      </c>
      <c r="F137" s="823">
        <v>0</v>
      </c>
      <c r="G137" s="824">
        <v>0</v>
      </c>
      <c r="H137" s="823">
        <v>0</v>
      </c>
      <c r="I137" s="824">
        <v>0</v>
      </c>
      <c r="J137" s="823">
        <v>0</v>
      </c>
      <c r="K137" s="824">
        <v>0</v>
      </c>
      <c r="L137" s="825">
        <v>0</v>
      </c>
      <c r="M137" s="826">
        <v>0</v>
      </c>
      <c r="N137" s="825">
        <v>0</v>
      </c>
      <c r="O137" s="826">
        <v>0</v>
      </c>
      <c r="P137" s="825">
        <v>0</v>
      </c>
      <c r="Q137" s="826">
        <v>0</v>
      </c>
      <c r="R137" s="825">
        <v>0</v>
      </c>
      <c r="S137" s="826">
        <v>0</v>
      </c>
      <c r="T137" s="836"/>
      <c r="U137" s="649"/>
      <c r="V137" s="836"/>
      <c r="W137" s="649"/>
      <c r="Z137" s="860"/>
      <c r="AA137" s="649"/>
    </row>
    <row r="138" spans="1:27" ht="15">
      <c r="A138" s="6" t="s">
        <v>2989</v>
      </c>
      <c r="B138" s="823" t="s">
        <v>382</v>
      </c>
      <c r="C138" s="824" t="s">
        <v>454</v>
      </c>
      <c r="D138" s="823">
        <v>0</v>
      </c>
      <c r="E138" s="824">
        <v>0</v>
      </c>
      <c r="F138" s="823">
        <v>0</v>
      </c>
      <c r="G138" s="824">
        <v>0</v>
      </c>
      <c r="H138" s="823">
        <v>0</v>
      </c>
      <c r="I138" s="824">
        <v>0</v>
      </c>
      <c r="J138" s="823">
        <v>0</v>
      </c>
      <c r="K138" s="824">
        <v>0</v>
      </c>
      <c r="L138" s="825">
        <v>0</v>
      </c>
      <c r="M138" s="826">
        <v>0</v>
      </c>
      <c r="N138" s="825">
        <v>0</v>
      </c>
      <c r="O138" s="826">
        <v>0</v>
      </c>
      <c r="P138" s="825">
        <v>0</v>
      </c>
      <c r="Q138" s="826">
        <v>0</v>
      </c>
      <c r="R138" s="825">
        <v>0</v>
      </c>
      <c r="S138" s="826">
        <v>0</v>
      </c>
      <c r="T138" s="836"/>
      <c r="U138" s="649"/>
      <c r="V138" s="836"/>
      <c r="W138" s="649"/>
      <c r="Z138" s="860"/>
      <c r="AA138" s="649"/>
    </row>
    <row r="139" spans="1:27" ht="15">
      <c r="A139" s="6" t="s">
        <v>2990</v>
      </c>
      <c r="B139" s="823" t="s">
        <v>124</v>
      </c>
      <c r="C139" s="824" t="s">
        <v>331</v>
      </c>
      <c r="D139" s="823">
        <v>0</v>
      </c>
      <c r="E139" s="824">
        <v>0</v>
      </c>
      <c r="F139" s="823">
        <v>0</v>
      </c>
      <c r="G139" s="824">
        <v>0</v>
      </c>
      <c r="H139" s="823">
        <v>0</v>
      </c>
      <c r="I139" s="824">
        <v>0</v>
      </c>
      <c r="J139" s="823">
        <v>0</v>
      </c>
      <c r="K139" s="824">
        <v>0</v>
      </c>
      <c r="L139" s="825">
        <v>0</v>
      </c>
      <c r="M139" s="826">
        <v>0</v>
      </c>
      <c r="N139" s="825">
        <v>0</v>
      </c>
      <c r="O139" s="826">
        <v>0</v>
      </c>
      <c r="P139" s="825">
        <v>0</v>
      </c>
      <c r="Q139" s="826">
        <v>0</v>
      </c>
      <c r="R139" s="825">
        <v>0</v>
      </c>
      <c r="S139" s="826">
        <v>0</v>
      </c>
      <c r="T139" s="836"/>
      <c r="U139" s="649"/>
      <c r="V139" s="836"/>
      <c r="W139" s="649"/>
      <c r="Z139" s="860"/>
      <c r="AA139" s="649"/>
    </row>
    <row r="140" spans="1:27" ht="15">
      <c r="A140" s="6" t="s">
        <v>2991</v>
      </c>
      <c r="B140" s="823" t="s">
        <v>218</v>
      </c>
      <c r="C140" s="824" t="s">
        <v>686</v>
      </c>
      <c r="D140" s="823">
        <v>0</v>
      </c>
      <c r="E140" s="824">
        <v>0</v>
      </c>
      <c r="F140" s="823">
        <v>0</v>
      </c>
      <c r="G140" s="824">
        <v>0</v>
      </c>
      <c r="H140" s="823">
        <v>0</v>
      </c>
      <c r="I140" s="824">
        <v>0</v>
      </c>
      <c r="J140" s="823">
        <v>0</v>
      </c>
      <c r="K140" s="824">
        <v>0</v>
      </c>
      <c r="L140" s="825">
        <v>0</v>
      </c>
      <c r="M140" s="826">
        <v>0</v>
      </c>
      <c r="N140" s="825">
        <v>0</v>
      </c>
      <c r="O140" s="826">
        <v>0</v>
      </c>
      <c r="P140" s="825">
        <v>0</v>
      </c>
      <c r="Q140" s="826">
        <v>0</v>
      </c>
      <c r="R140" s="825">
        <v>0</v>
      </c>
      <c r="S140" s="826">
        <v>0</v>
      </c>
      <c r="T140" s="836"/>
      <c r="U140" s="649"/>
      <c r="V140" s="836"/>
      <c r="W140" s="649"/>
      <c r="Z140" s="860"/>
      <c r="AA140" s="649"/>
    </row>
    <row r="141" spans="1:27" ht="15">
      <c r="A141" s="6" t="s">
        <v>2992</v>
      </c>
      <c r="B141" s="823" t="s">
        <v>383</v>
      </c>
      <c r="C141" s="824" t="s">
        <v>331</v>
      </c>
      <c r="D141" s="823">
        <v>0</v>
      </c>
      <c r="E141" s="824">
        <v>0</v>
      </c>
      <c r="F141" s="823">
        <v>0</v>
      </c>
      <c r="G141" s="824">
        <v>0</v>
      </c>
      <c r="H141" s="823">
        <v>0</v>
      </c>
      <c r="I141" s="824">
        <v>0</v>
      </c>
      <c r="J141" s="823">
        <v>0</v>
      </c>
      <c r="K141" s="824">
        <v>0</v>
      </c>
      <c r="L141" s="825">
        <v>0</v>
      </c>
      <c r="M141" s="826">
        <v>0</v>
      </c>
      <c r="N141" s="825">
        <v>0</v>
      </c>
      <c r="O141" s="826">
        <v>0</v>
      </c>
      <c r="P141" s="825">
        <v>0</v>
      </c>
      <c r="Q141" s="826">
        <v>0</v>
      </c>
      <c r="R141" s="825">
        <v>0</v>
      </c>
      <c r="S141" s="826">
        <v>0</v>
      </c>
      <c r="T141" s="836"/>
      <c r="U141" s="649"/>
      <c r="V141" s="836"/>
      <c r="W141" s="649"/>
      <c r="Z141" s="860"/>
      <c r="AA141" s="649"/>
    </row>
    <row r="142" spans="1:27" ht="15">
      <c r="A142" s="6" t="s">
        <v>2993</v>
      </c>
      <c r="B142" s="823" t="s">
        <v>384</v>
      </c>
      <c r="C142" s="824" t="s">
        <v>454</v>
      </c>
      <c r="D142" s="823">
        <v>0</v>
      </c>
      <c r="E142" s="824">
        <v>0</v>
      </c>
      <c r="F142" s="823">
        <v>0</v>
      </c>
      <c r="G142" s="824">
        <v>0</v>
      </c>
      <c r="H142" s="823">
        <v>0</v>
      </c>
      <c r="I142" s="824">
        <v>0</v>
      </c>
      <c r="J142" s="823">
        <v>0</v>
      </c>
      <c r="K142" s="824">
        <v>0</v>
      </c>
      <c r="L142" s="825">
        <v>0</v>
      </c>
      <c r="M142" s="826">
        <v>0</v>
      </c>
      <c r="N142" s="825">
        <v>0</v>
      </c>
      <c r="O142" s="826">
        <v>0</v>
      </c>
      <c r="P142" s="825">
        <v>0</v>
      </c>
      <c r="Q142" s="826">
        <v>0</v>
      </c>
      <c r="R142" s="825">
        <v>0</v>
      </c>
      <c r="S142" s="826">
        <v>0</v>
      </c>
      <c r="T142" s="836"/>
      <c r="U142" s="649"/>
      <c r="V142" s="836"/>
      <c r="W142" s="649"/>
      <c r="Z142" s="860"/>
      <c r="AA142" s="649"/>
    </row>
    <row r="143" spans="1:27" ht="15">
      <c r="Z143" s="860"/>
    </row>
  </sheetData>
  <mergeCells count="39">
    <mergeCell ref="N59:O59"/>
    <mergeCell ref="P59:Q59"/>
    <mergeCell ref="B59:C59"/>
    <mergeCell ref="D59:E59"/>
    <mergeCell ref="F59:G59"/>
    <mergeCell ref="H59:I59"/>
    <mergeCell ref="J59:K59"/>
    <mergeCell ref="B123:C123"/>
    <mergeCell ref="D123:E123"/>
    <mergeCell ref="F123:G123"/>
    <mergeCell ref="H123:I123"/>
    <mergeCell ref="J123:K123"/>
    <mergeCell ref="B90:C90"/>
    <mergeCell ref="D90:E90"/>
    <mergeCell ref="F90:G90"/>
    <mergeCell ref="H90:I90"/>
    <mergeCell ref="J90:K90"/>
    <mergeCell ref="V59:W59"/>
    <mergeCell ref="V90:W90"/>
    <mergeCell ref="V123:W123"/>
    <mergeCell ref="L123:M123"/>
    <mergeCell ref="N123:O123"/>
    <mergeCell ref="P123:Q123"/>
    <mergeCell ref="R123:S123"/>
    <mergeCell ref="T123:U123"/>
    <mergeCell ref="L90:M90"/>
    <mergeCell ref="N90:O90"/>
    <mergeCell ref="P90:Q90"/>
    <mergeCell ref="R90:S90"/>
    <mergeCell ref="T90:U90"/>
    <mergeCell ref="R59:S59"/>
    <mergeCell ref="T59:U59"/>
    <mergeCell ref="L59:M59"/>
    <mergeCell ref="Z59:AA59"/>
    <mergeCell ref="Z90:AA90"/>
    <mergeCell ref="Z123:AA123"/>
    <mergeCell ref="X59:Y59"/>
    <mergeCell ref="X90:Y90"/>
    <mergeCell ref="X123:Y123"/>
  </mergeCells>
  <conditionalFormatting sqref="A7">
    <cfRule type="cellIs" dxfId="1" priority="1" stopIfTrue="1" operator="equal">
      <formula>0</formula>
    </cfRule>
    <cfRule type="cellIs" dxfId="0" priority="2" stopIfTrue="1" operator="equal">
      <formula>"na"</formula>
    </cfRule>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80" zoomScaleNormal="80" workbookViewId="0">
      <pane xSplit="1" ySplit="9" topLeftCell="B10" activePane="bottomRight" state="frozen"/>
      <selection pane="topRight" activeCell="B1" sqref="B1"/>
      <selection pane="bottomLeft" activeCell="A10" sqref="A10"/>
      <selection pane="bottomRight" activeCell="E1" sqref="E1:F2"/>
    </sheetView>
  </sheetViews>
  <sheetFormatPr defaultRowHeight="12.75"/>
  <cols>
    <col min="1" max="1" width="42.140625" style="419" customWidth="1"/>
    <col min="2" max="8" width="15.7109375" style="419" customWidth="1"/>
    <col min="9" max="10" width="15.85546875" style="417" customWidth="1"/>
    <col min="11" max="11" width="17.5703125" style="417" bestFit="1" customWidth="1"/>
    <col min="12" max="13" width="15.85546875" style="419" customWidth="1"/>
    <col min="14" max="16384" width="9.140625" style="419"/>
  </cols>
  <sheetData>
    <row r="1" spans="1:11">
      <c r="A1" s="417"/>
      <c r="B1" s="1432" t="s">
        <v>112</v>
      </c>
      <c r="C1" s="1432"/>
      <c r="D1" s="418"/>
      <c r="E1" s="1423" t="s">
        <v>112</v>
      </c>
      <c r="F1" s="1423"/>
      <c r="H1" s="417"/>
    </row>
    <row r="2" spans="1:11" ht="12.75" customHeight="1">
      <c r="A2" s="417"/>
      <c r="B2" s="1432"/>
      <c r="C2" s="1432"/>
      <c r="D2" s="418"/>
      <c r="E2" s="1423"/>
      <c r="F2" s="1423"/>
      <c r="H2" s="417"/>
    </row>
    <row r="3" spans="1:11">
      <c r="A3" s="417"/>
      <c r="B3" s="418"/>
      <c r="C3" s="418"/>
      <c r="D3" s="418"/>
      <c r="H3" s="417"/>
    </row>
    <row r="4" spans="1:11">
      <c r="A4" s="417"/>
      <c r="B4" s="418"/>
      <c r="C4" s="418"/>
      <c r="D4" s="418"/>
      <c r="H4" s="417"/>
    </row>
    <row r="5" spans="1:11">
      <c r="A5" s="417"/>
      <c r="B5" s="418"/>
      <c r="C5" s="418"/>
      <c r="D5" s="418"/>
      <c r="H5" s="417"/>
    </row>
    <row r="6" spans="1:11">
      <c r="A6" s="417"/>
      <c r="B6" s="418"/>
      <c r="C6" s="418"/>
      <c r="D6" s="418"/>
      <c r="H6" s="417"/>
    </row>
    <row r="7" spans="1:11">
      <c r="A7" s="417"/>
      <c r="B7" s="418"/>
      <c r="C7" s="418"/>
      <c r="D7" s="418"/>
      <c r="H7" s="417"/>
    </row>
    <row r="8" spans="1:11">
      <c r="A8" s="417"/>
      <c r="B8" s="418"/>
      <c r="C8" s="418"/>
      <c r="D8" s="418"/>
      <c r="H8" s="417"/>
    </row>
    <row r="9" spans="1:11" ht="13.5" thickBot="1">
      <c r="B9" s="418"/>
      <c r="C9" s="418"/>
      <c r="D9" s="418"/>
      <c r="H9" s="417"/>
    </row>
    <row r="10" spans="1:11" ht="13.5" thickBot="1">
      <c r="A10" s="530" t="s">
        <v>59</v>
      </c>
      <c r="B10" s="421">
        <v>2009</v>
      </c>
      <c r="C10" s="421">
        <v>2010</v>
      </c>
      <c r="D10" s="421">
        <v>2011</v>
      </c>
      <c r="E10" s="421" t="s">
        <v>1185</v>
      </c>
      <c r="F10" s="421">
        <v>2012</v>
      </c>
      <c r="G10" s="421">
        <v>2013</v>
      </c>
      <c r="H10" s="421">
        <v>2014</v>
      </c>
      <c r="I10" s="421">
        <v>2015</v>
      </c>
      <c r="J10" s="421">
        <v>2016</v>
      </c>
      <c r="K10" s="422" t="s">
        <v>6915</v>
      </c>
    </row>
    <row r="11" spans="1:11" ht="15">
      <c r="A11" s="1269" t="s">
        <v>17</v>
      </c>
      <c r="B11" s="1272">
        <v>33330000</v>
      </c>
      <c r="C11" s="1273">
        <v>38024000</v>
      </c>
      <c r="D11" s="1273">
        <v>42050000</v>
      </c>
      <c r="E11" s="1273">
        <v>22335363</v>
      </c>
      <c r="F11" s="1273">
        <v>46390981</v>
      </c>
      <c r="G11" s="1274">
        <v>46945126</v>
      </c>
      <c r="H11" s="1275">
        <v>44245706</v>
      </c>
      <c r="I11" s="1276">
        <v>50303671</v>
      </c>
      <c r="J11" s="1277">
        <v>50418754</v>
      </c>
      <c r="K11" s="1278">
        <v>24323833</v>
      </c>
    </row>
    <row r="12" spans="1:11">
      <c r="A12" s="1270" t="s">
        <v>18</v>
      </c>
      <c r="B12" s="1279">
        <v>94000000</v>
      </c>
      <c r="C12" s="540">
        <v>92400000</v>
      </c>
      <c r="D12" s="529">
        <v>85000000</v>
      </c>
      <c r="E12" s="527" t="s">
        <v>1452</v>
      </c>
      <c r="F12" s="527">
        <v>87600000</v>
      </c>
      <c r="G12" s="526">
        <v>86400000</v>
      </c>
      <c r="H12" s="434">
        <v>83400000</v>
      </c>
      <c r="I12" s="469">
        <v>90400000</v>
      </c>
      <c r="J12" s="735">
        <v>87100000</v>
      </c>
      <c r="K12" s="1160">
        <v>49500000</v>
      </c>
    </row>
    <row r="13" spans="1:11">
      <c r="A13" s="1269" t="s">
        <v>19</v>
      </c>
      <c r="B13" s="1280">
        <v>18423828</v>
      </c>
      <c r="C13" s="529">
        <v>17322706</v>
      </c>
      <c r="D13" s="529">
        <v>16780130</v>
      </c>
      <c r="E13" s="529">
        <v>7203000</v>
      </c>
      <c r="F13" s="529">
        <v>16722722</v>
      </c>
      <c r="G13" s="541">
        <v>15839378</v>
      </c>
      <c r="H13" s="528">
        <v>15077039</v>
      </c>
      <c r="I13" s="469">
        <v>16653123</v>
      </c>
      <c r="J13" s="735">
        <v>15599060</v>
      </c>
      <c r="K13" s="1267">
        <v>7547402</v>
      </c>
    </row>
    <row r="14" spans="1:11" ht="15">
      <c r="A14" s="1270" t="s">
        <v>20</v>
      </c>
      <c r="B14" s="1279">
        <v>22600000</v>
      </c>
      <c r="C14" s="540">
        <v>23700000</v>
      </c>
      <c r="D14" s="529">
        <v>22800000</v>
      </c>
      <c r="E14" s="529">
        <v>10021333</v>
      </c>
      <c r="F14" s="529">
        <v>22000000</v>
      </c>
      <c r="G14" s="541">
        <v>20300000</v>
      </c>
      <c r="H14" s="528">
        <v>21000000</v>
      </c>
      <c r="I14" s="469">
        <v>21300000</v>
      </c>
      <c r="J14" s="736">
        <v>19408138</v>
      </c>
      <c r="K14" s="1281">
        <v>8521237</v>
      </c>
    </row>
    <row r="15" spans="1:11">
      <c r="A15" s="1269" t="s">
        <v>2283</v>
      </c>
      <c r="B15" s="1279">
        <v>112762168</v>
      </c>
      <c r="C15" s="540">
        <v>129550412</v>
      </c>
      <c r="D15" s="529">
        <v>138695696</v>
      </c>
      <c r="E15" s="529">
        <v>70158693</v>
      </c>
      <c r="F15" s="1161">
        <v>148915157</v>
      </c>
      <c r="G15" s="528">
        <v>150620538</v>
      </c>
      <c r="H15" s="528">
        <v>156011474</v>
      </c>
      <c r="I15" s="469">
        <v>168275085</v>
      </c>
      <c r="J15" s="735">
        <v>183921570</v>
      </c>
      <c r="K15" s="1267">
        <v>98724654</v>
      </c>
    </row>
    <row r="16" spans="1:11">
      <c r="A16" s="1270" t="s">
        <v>21</v>
      </c>
      <c r="B16" s="1280">
        <v>107745185</v>
      </c>
      <c r="C16" s="529">
        <v>101634913</v>
      </c>
      <c r="D16" s="529">
        <v>96964021</v>
      </c>
      <c r="E16" s="527">
        <v>50708655</v>
      </c>
      <c r="F16" s="529">
        <v>102951975</v>
      </c>
      <c r="G16" s="541">
        <v>107500000</v>
      </c>
      <c r="H16" s="528">
        <v>93825054</v>
      </c>
      <c r="I16" s="469">
        <v>98207740</v>
      </c>
      <c r="J16" s="737">
        <v>95314839</v>
      </c>
      <c r="K16" s="1267">
        <v>47385000</v>
      </c>
    </row>
    <row r="17" spans="1:11">
      <c r="A17" s="1270" t="s">
        <v>717</v>
      </c>
      <c r="B17" s="1280">
        <v>16907563</v>
      </c>
      <c r="C17" s="529">
        <v>16907563</v>
      </c>
      <c r="D17" s="529">
        <v>16907563</v>
      </c>
      <c r="E17" s="432" t="s">
        <v>1453</v>
      </c>
      <c r="F17" s="432">
        <v>20070507</v>
      </c>
      <c r="G17" s="433">
        <v>21199000</v>
      </c>
      <c r="H17" s="434">
        <v>22033005</v>
      </c>
      <c r="I17" s="469" t="s">
        <v>1530</v>
      </c>
      <c r="J17" s="417">
        <v>27659999</v>
      </c>
      <c r="K17" s="1267">
        <v>13525664</v>
      </c>
    </row>
    <row r="18" spans="1:11">
      <c r="A18" s="1270" t="s">
        <v>2932</v>
      </c>
      <c r="B18" s="1282" t="s">
        <v>1453</v>
      </c>
      <c r="C18" s="527" t="s">
        <v>1453</v>
      </c>
      <c r="D18" s="527" t="s">
        <v>1453</v>
      </c>
      <c r="E18" s="527" t="s">
        <v>1453</v>
      </c>
      <c r="F18" s="527" t="s">
        <v>1453</v>
      </c>
      <c r="G18" s="526">
        <v>613400000</v>
      </c>
      <c r="H18" s="434">
        <v>830000000</v>
      </c>
      <c r="I18" s="434">
        <v>1260000000</v>
      </c>
      <c r="J18" s="736">
        <v>1374000000</v>
      </c>
      <c r="K18" s="1267">
        <v>779116500</v>
      </c>
    </row>
    <row r="19" spans="1:11">
      <c r="A19" s="1269" t="s">
        <v>22</v>
      </c>
      <c r="B19" s="1280">
        <v>27330716</v>
      </c>
      <c r="C19" s="529">
        <v>33638365</v>
      </c>
      <c r="D19" s="529">
        <v>38011953</v>
      </c>
      <c r="E19" s="529">
        <v>18390807</v>
      </c>
      <c r="F19" s="529">
        <v>40049812</v>
      </c>
      <c r="G19" s="541">
        <v>42917256</v>
      </c>
      <c r="H19" s="528">
        <v>46501312</v>
      </c>
      <c r="I19" s="469">
        <v>58819880</v>
      </c>
      <c r="J19" s="735">
        <v>61396581</v>
      </c>
      <c r="K19" s="1267">
        <v>32966192</v>
      </c>
    </row>
    <row r="20" spans="1:11">
      <c r="A20" s="1270" t="s">
        <v>23</v>
      </c>
      <c r="B20" s="1279">
        <v>4927818</v>
      </c>
      <c r="C20" s="540">
        <v>5177120</v>
      </c>
      <c r="D20" s="529">
        <v>5177120</v>
      </c>
      <c r="E20" s="529">
        <v>2817241</v>
      </c>
      <c r="F20" s="1161">
        <v>5865573</v>
      </c>
      <c r="G20" s="528">
        <v>6030176</v>
      </c>
      <c r="H20" s="528">
        <v>5966079</v>
      </c>
      <c r="I20" s="469">
        <v>7084363</v>
      </c>
      <c r="J20" s="735">
        <v>7395283</v>
      </c>
      <c r="K20" s="1267">
        <v>3863765</v>
      </c>
    </row>
    <row r="21" spans="1:11">
      <c r="A21" s="1269" t="s">
        <v>24</v>
      </c>
      <c r="B21" s="1280">
        <v>14100000</v>
      </c>
      <c r="C21" s="529">
        <v>13000000</v>
      </c>
      <c r="D21" s="529">
        <v>12718262</v>
      </c>
      <c r="E21" s="529">
        <v>6308977</v>
      </c>
      <c r="F21" s="529">
        <v>14200000</v>
      </c>
      <c r="G21" s="541">
        <v>13382000</v>
      </c>
      <c r="H21" s="528">
        <v>12182822</v>
      </c>
      <c r="I21" s="469">
        <v>14011490</v>
      </c>
      <c r="J21" s="735">
        <v>13455995</v>
      </c>
      <c r="K21" s="1267">
        <v>6542575</v>
      </c>
    </row>
    <row r="22" spans="1:11">
      <c r="A22" s="1270" t="s">
        <v>25</v>
      </c>
      <c r="B22" s="1279">
        <v>2631031</v>
      </c>
      <c r="C22" s="540">
        <v>2373014</v>
      </c>
      <c r="D22" s="529">
        <v>2373014</v>
      </c>
      <c r="E22" s="529">
        <v>1412087</v>
      </c>
      <c r="F22" s="1161">
        <v>2981936</v>
      </c>
      <c r="G22" s="528">
        <v>3254807</v>
      </c>
      <c r="H22" s="528">
        <v>3057117</v>
      </c>
      <c r="I22" s="469">
        <v>3718568</v>
      </c>
      <c r="J22" s="735">
        <v>3834722</v>
      </c>
      <c r="K22" s="1267">
        <v>1970085</v>
      </c>
    </row>
    <row r="23" spans="1:11">
      <c r="A23" s="1269" t="s">
        <v>26</v>
      </c>
      <c r="B23" s="1280">
        <v>6800000</v>
      </c>
      <c r="C23" s="529">
        <v>7600000</v>
      </c>
      <c r="D23" s="529">
        <v>7500000</v>
      </c>
      <c r="E23" s="529">
        <v>3772000</v>
      </c>
      <c r="F23" s="529">
        <v>8450000</v>
      </c>
      <c r="G23" s="541">
        <v>7800000</v>
      </c>
      <c r="H23" s="528">
        <v>7410000</v>
      </c>
      <c r="I23" s="469">
        <v>8800000</v>
      </c>
      <c r="J23" s="735">
        <v>8700000</v>
      </c>
      <c r="K23" s="1267">
        <v>4100000</v>
      </c>
    </row>
    <row r="24" spans="1:11">
      <c r="A24" s="1270" t="s">
        <v>98</v>
      </c>
      <c r="B24" s="1279">
        <v>201100000</v>
      </c>
      <c r="C24" s="540">
        <v>206600000</v>
      </c>
      <c r="D24" s="529">
        <v>215600000</v>
      </c>
      <c r="E24" s="529">
        <v>101900000</v>
      </c>
      <c r="F24" s="529">
        <v>204300000</v>
      </c>
      <c r="G24" s="541">
        <v>192800000</v>
      </c>
      <c r="H24" s="528">
        <v>208400000</v>
      </c>
      <c r="I24" s="469">
        <v>206000000</v>
      </c>
      <c r="J24" s="417" t="s">
        <v>1453</v>
      </c>
      <c r="K24" s="745"/>
    </row>
    <row r="25" spans="1:11">
      <c r="A25" s="1269" t="s">
        <v>27</v>
      </c>
      <c r="B25" s="1280">
        <v>146300000</v>
      </c>
      <c r="C25" s="529">
        <v>126600000</v>
      </c>
      <c r="D25" s="529">
        <v>129579115</v>
      </c>
      <c r="E25" s="529">
        <v>62208678</v>
      </c>
      <c r="F25" s="529">
        <v>135060935</v>
      </c>
      <c r="G25" s="541">
        <v>129674543</v>
      </c>
      <c r="H25" s="528">
        <v>121740690</v>
      </c>
      <c r="I25" s="469">
        <v>139180601</v>
      </c>
      <c r="J25" s="735">
        <v>121103513</v>
      </c>
      <c r="K25" s="1267">
        <v>60186545</v>
      </c>
    </row>
    <row r="26" spans="1:11">
      <c r="A26" s="1270" t="s">
        <v>28</v>
      </c>
      <c r="B26" s="1279">
        <v>12700000</v>
      </c>
      <c r="C26" s="540">
        <v>11900000</v>
      </c>
      <c r="D26" s="529">
        <v>10900000</v>
      </c>
      <c r="E26" s="529">
        <v>4600000</v>
      </c>
      <c r="F26" s="529">
        <v>9950000</v>
      </c>
      <c r="G26" s="541">
        <v>9000000</v>
      </c>
      <c r="H26" s="528">
        <v>9000000</v>
      </c>
      <c r="I26" s="469">
        <v>9800000</v>
      </c>
      <c r="J26" s="738">
        <v>10050000</v>
      </c>
      <c r="K26" s="1267">
        <v>5150000</v>
      </c>
    </row>
    <row r="27" spans="1:11">
      <c r="A27" s="1269" t="s">
        <v>29</v>
      </c>
      <c r="B27" s="1280">
        <v>2353247</v>
      </c>
      <c r="C27" s="529">
        <v>3834770</v>
      </c>
      <c r="D27" s="529">
        <v>3834769.5</v>
      </c>
      <c r="E27" s="529">
        <v>2235158</v>
      </c>
      <c r="F27" s="529">
        <v>4794548</v>
      </c>
      <c r="G27" s="541">
        <v>4992951</v>
      </c>
      <c r="H27" s="528">
        <v>4622762</v>
      </c>
      <c r="I27" s="469">
        <v>5446769</v>
      </c>
      <c r="J27" s="735">
        <v>5954407</v>
      </c>
      <c r="K27" s="1267">
        <v>3236865</v>
      </c>
    </row>
    <row r="28" spans="1:11">
      <c r="A28" s="1270" t="s">
        <v>30</v>
      </c>
      <c r="B28" s="1279">
        <v>2128524</v>
      </c>
      <c r="C28" s="540">
        <v>2177952</v>
      </c>
      <c r="D28" s="529">
        <v>2177952</v>
      </c>
      <c r="E28" s="529">
        <v>1253003</v>
      </c>
      <c r="F28" s="529">
        <v>2562739</v>
      </c>
      <c r="G28" s="541">
        <v>2701148</v>
      </c>
      <c r="H28" s="528">
        <v>2581686</v>
      </c>
      <c r="I28" s="469">
        <v>3149703</v>
      </c>
      <c r="J28" s="736">
        <v>3535328</v>
      </c>
      <c r="K28" s="1267">
        <v>2002426</v>
      </c>
    </row>
    <row r="29" spans="1:11">
      <c r="A29" s="1270" t="s">
        <v>3995</v>
      </c>
      <c r="B29" s="1282" t="s">
        <v>1453</v>
      </c>
      <c r="C29" s="527" t="s">
        <v>1453</v>
      </c>
      <c r="D29" s="527" t="s">
        <v>1453</v>
      </c>
      <c r="E29" s="527" t="s">
        <v>1453</v>
      </c>
      <c r="F29" s="527" t="s">
        <v>1453</v>
      </c>
      <c r="G29" s="526" t="s">
        <v>1453</v>
      </c>
      <c r="H29" s="434" t="s">
        <v>4312</v>
      </c>
      <c r="I29" s="469">
        <v>3000000000</v>
      </c>
      <c r="J29" s="735">
        <v>3000000000</v>
      </c>
      <c r="K29" s="1162">
        <v>1450000000</v>
      </c>
    </row>
    <row r="30" spans="1:11">
      <c r="A30" s="1270" t="s">
        <v>3713</v>
      </c>
      <c r="B30" s="1282" t="s">
        <v>1453</v>
      </c>
      <c r="C30" s="527" t="s">
        <v>1453</v>
      </c>
      <c r="D30" s="527" t="s">
        <v>1453</v>
      </c>
      <c r="E30" s="527" t="s">
        <v>1453</v>
      </c>
      <c r="F30" s="527" t="s">
        <v>1453</v>
      </c>
      <c r="G30" s="526" t="s">
        <v>1453</v>
      </c>
      <c r="H30" s="434">
        <v>14364544</v>
      </c>
      <c r="I30" s="469">
        <v>15172461</v>
      </c>
      <c r="J30" s="739">
        <v>15782328</v>
      </c>
      <c r="K30" s="1163">
        <v>8100000</v>
      </c>
    </row>
    <row r="31" spans="1:11">
      <c r="A31" s="1269" t="s">
        <v>31</v>
      </c>
      <c r="B31" s="1280">
        <v>98974904</v>
      </c>
      <c r="C31" s="529">
        <v>109144818</v>
      </c>
      <c r="D31" s="529">
        <v>100263699</v>
      </c>
      <c r="E31" s="527" t="s">
        <v>1452</v>
      </c>
      <c r="F31" s="529">
        <v>91310793</v>
      </c>
      <c r="G31" s="541">
        <v>97380572</v>
      </c>
      <c r="H31" s="528">
        <v>91465599</v>
      </c>
      <c r="I31" s="469">
        <v>99362667</v>
      </c>
      <c r="J31" s="739">
        <v>105385195</v>
      </c>
      <c r="K31" s="1163">
        <v>52799505</v>
      </c>
    </row>
    <row r="32" spans="1:11">
      <c r="A32" s="1270" t="s">
        <v>2282</v>
      </c>
      <c r="B32" s="1279">
        <v>139297000</v>
      </c>
      <c r="C32" s="540">
        <v>139297000</v>
      </c>
      <c r="D32" s="529">
        <v>144726000</v>
      </c>
      <c r="E32" s="529">
        <v>71900000</v>
      </c>
      <c r="F32" s="529">
        <v>155160000</v>
      </c>
      <c r="G32" s="541">
        <v>155888000</v>
      </c>
      <c r="H32" s="528">
        <v>161116000</v>
      </c>
      <c r="I32" s="469">
        <v>166630000</v>
      </c>
      <c r="J32" s="740">
        <v>180189000</v>
      </c>
      <c r="K32" s="1164">
        <v>90000000</v>
      </c>
    </row>
    <row r="33" spans="1:11">
      <c r="A33" s="1270" t="s">
        <v>32</v>
      </c>
      <c r="B33" s="1280">
        <v>15500000</v>
      </c>
      <c r="C33" s="529">
        <v>15900000</v>
      </c>
      <c r="D33" s="529">
        <v>14200000</v>
      </c>
      <c r="E33" s="527" t="s">
        <v>1452</v>
      </c>
      <c r="F33" s="529">
        <v>14600000</v>
      </c>
      <c r="G33" s="541">
        <v>14500000</v>
      </c>
      <c r="H33" s="528">
        <v>16567000</v>
      </c>
      <c r="I33" s="469">
        <v>16800000</v>
      </c>
      <c r="J33" s="741">
        <v>17300000</v>
      </c>
      <c r="K33" s="1165" t="s">
        <v>5225</v>
      </c>
    </row>
    <row r="34" spans="1:11">
      <c r="A34" s="1270" t="s">
        <v>33</v>
      </c>
      <c r="B34" s="1279">
        <v>1393740</v>
      </c>
      <c r="C34" s="540">
        <v>1387176</v>
      </c>
      <c r="D34" s="529">
        <v>1387176</v>
      </c>
      <c r="E34" s="529">
        <v>842807</v>
      </c>
      <c r="F34" s="529">
        <v>1715173</v>
      </c>
      <c r="G34" s="541">
        <v>1657567</v>
      </c>
      <c r="H34" s="528">
        <v>1701060</v>
      </c>
      <c r="I34" s="469">
        <v>1961347</v>
      </c>
      <c r="J34" s="742">
        <v>2092344</v>
      </c>
      <c r="K34" s="1267">
        <v>1115096</v>
      </c>
    </row>
    <row r="35" spans="1:11">
      <c r="A35" s="1269" t="s">
        <v>34</v>
      </c>
      <c r="B35" s="1280">
        <v>12687870</v>
      </c>
      <c r="C35" s="529">
        <v>11006687</v>
      </c>
      <c r="D35" s="529">
        <v>11652254</v>
      </c>
      <c r="E35" s="529">
        <v>4888018</v>
      </c>
      <c r="F35" s="529">
        <v>12124177</v>
      </c>
      <c r="G35" s="541">
        <v>11802813</v>
      </c>
      <c r="H35" s="528">
        <v>11085312</v>
      </c>
      <c r="I35" s="469">
        <v>12038751</v>
      </c>
      <c r="J35" s="743">
        <v>13127270</v>
      </c>
      <c r="K35" s="1166">
        <v>5829257</v>
      </c>
    </row>
    <row r="36" spans="1:11">
      <c r="A36" s="1269" t="s">
        <v>35</v>
      </c>
      <c r="B36" s="1280">
        <v>3815140</v>
      </c>
      <c r="C36" s="529">
        <v>4022813</v>
      </c>
      <c r="D36" s="529">
        <v>4022813</v>
      </c>
      <c r="E36" s="529">
        <v>2243910</v>
      </c>
      <c r="F36" s="529">
        <v>4536217</v>
      </c>
      <c r="G36" s="541">
        <v>4825899</v>
      </c>
      <c r="H36" s="528">
        <v>5043684</v>
      </c>
      <c r="I36" s="469">
        <v>5772603</v>
      </c>
      <c r="J36" s="741">
        <v>6475038</v>
      </c>
      <c r="K36" s="1267">
        <v>3811601</v>
      </c>
    </row>
    <row r="37" spans="1:11">
      <c r="A37" s="1269" t="s">
        <v>36</v>
      </c>
      <c r="B37" s="1280">
        <v>39100000</v>
      </c>
      <c r="C37" s="529">
        <v>37500000</v>
      </c>
      <c r="D37" s="529">
        <v>38769503</v>
      </c>
      <c r="E37" s="529">
        <v>17346732</v>
      </c>
      <c r="F37" s="529">
        <v>38473660</v>
      </c>
      <c r="G37" s="541">
        <v>36314269</v>
      </c>
      <c r="H37" s="528">
        <v>40452557</v>
      </c>
      <c r="I37" s="469">
        <v>44695011</v>
      </c>
      <c r="J37" s="741">
        <v>52100000</v>
      </c>
      <c r="K37" s="1167">
        <v>28489097</v>
      </c>
    </row>
    <row r="38" spans="1:11">
      <c r="A38" s="1269" t="s">
        <v>1152</v>
      </c>
      <c r="B38" s="1282" t="s">
        <v>1453</v>
      </c>
      <c r="C38" s="527" t="s">
        <v>1453</v>
      </c>
      <c r="D38" s="529">
        <v>160000000</v>
      </c>
      <c r="E38" s="529">
        <v>85800000</v>
      </c>
      <c r="F38" s="529">
        <v>175200000</v>
      </c>
      <c r="G38" s="541">
        <v>180000000</v>
      </c>
      <c r="H38" s="528">
        <v>174400000</v>
      </c>
      <c r="I38" s="469"/>
      <c r="J38" s="743">
        <v>195900000</v>
      </c>
      <c r="K38" s="745" t="s">
        <v>1186</v>
      </c>
    </row>
    <row r="39" spans="1:11">
      <c r="A39" s="1269" t="s">
        <v>6203</v>
      </c>
      <c r="B39" s="1282"/>
      <c r="C39" s="527"/>
      <c r="D39" s="529"/>
      <c r="E39" s="529"/>
      <c r="F39" s="529"/>
      <c r="G39" s="541"/>
      <c r="H39" s="528"/>
      <c r="I39" s="469"/>
      <c r="J39" s="743">
        <v>100447942</v>
      </c>
      <c r="K39" s="1166">
        <v>48390526</v>
      </c>
    </row>
    <row r="40" spans="1:11">
      <c r="A40" s="1269" t="s">
        <v>37</v>
      </c>
      <c r="B40" s="1280">
        <v>25883068</v>
      </c>
      <c r="C40" s="529">
        <v>27471321</v>
      </c>
      <c r="D40" s="529">
        <v>25000000</v>
      </c>
      <c r="E40" s="527" t="s">
        <v>1452</v>
      </c>
      <c r="F40" s="527" t="s">
        <v>1186</v>
      </c>
      <c r="G40" s="526">
        <v>23000000</v>
      </c>
      <c r="H40" s="434">
        <v>27000000</v>
      </c>
      <c r="I40" s="469">
        <f>13500000</f>
        <v>13500000</v>
      </c>
      <c r="J40" s="743">
        <v>19538884</v>
      </c>
      <c r="K40" s="1166">
        <v>9651130</v>
      </c>
    </row>
    <row r="41" spans="1:11">
      <c r="A41" s="1270" t="s">
        <v>38</v>
      </c>
      <c r="B41" s="1279">
        <v>17396000</v>
      </c>
      <c r="C41" s="540">
        <v>15823000</v>
      </c>
      <c r="D41" s="529">
        <v>16413687</v>
      </c>
      <c r="E41" s="529">
        <v>8044295</v>
      </c>
      <c r="F41" s="529">
        <v>18367433</v>
      </c>
      <c r="G41" s="541">
        <v>16583665</v>
      </c>
      <c r="H41" s="528">
        <v>16263943</v>
      </c>
      <c r="I41" s="469">
        <v>16947726</v>
      </c>
      <c r="J41" s="743">
        <v>17300000</v>
      </c>
      <c r="K41" s="1166">
        <v>8200000</v>
      </c>
    </row>
    <row r="42" spans="1:11">
      <c r="A42" s="1269" t="s">
        <v>39</v>
      </c>
      <c r="B42" s="1280">
        <v>15679963</v>
      </c>
      <c r="C42" s="529">
        <v>15126425</v>
      </c>
      <c r="D42" s="529">
        <v>15256189</v>
      </c>
      <c r="E42" s="529">
        <v>7588585</v>
      </c>
      <c r="F42" s="529">
        <v>15888585</v>
      </c>
      <c r="G42" s="541">
        <v>14058405</v>
      </c>
      <c r="H42" s="528">
        <v>13242575</v>
      </c>
      <c r="I42" s="469">
        <v>14778757</v>
      </c>
      <c r="J42" s="743">
        <v>13733836</v>
      </c>
      <c r="K42" s="1168" t="s">
        <v>7099</v>
      </c>
    </row>
    <row r="43" spans="1:11">
      <c r="A43" s="1270" t="s">
        <v>40</v>
      </c>
      <c r="B43" s="1279">
        <v>27229874</v>
      </c>
      <c r="C43" s="540">
        <v>28178048</v>
      </c>
      <c r="D43" s="529">
        <v>30434937</v>
      </c>
      <c r="E43" s="529">
        <v>14402621</v>
      </c>
      <c r="F43" s="529">
        <v>30750760</v>
      </c>
      <c r="G43" s="541">
        <v>30799363</v>
      </c>
      <c r="H43" s="528">
        <v>30757595</v>
      </c>
      <c r="I43" s="469">
        <v>32951335</v>
      </c>
      <c r="J43" s="743">
        <v>34177932</v>
      </c>
      <c r="K43" s="1166">
        <v>18060482</v>
      </c>
    </row>
    <row r="44" spans="1:11">
      <c r="A44" s="1269" t="s">
        <v>1148</v>
      </c>
      <c r="B44" s="1280">
        <v>36899954</v>
      </c>
      <c r="C44" s="529">
        <v>41534000</v>
      </c>
      <c r="D44" s="529">
        <v>42293660</v>
      </c>
      <c r="E44" s="529">
        <v>23600000</v>
      </c>
      <c r="F44" s="529">
        <v>43935763</v>
      </c>
      <c r="G44" s="541">
        <v>50293837</v>
      </c>
      <c r="H44" s="528">
        <v>61200000</v>
      </c>
      <c r="I44" s="469">
        <v>61245258</v>
      </c>
      <c r="J44" s="744">
        <v>58287316</v>
      </c>
      <c r="K44" s="1169">
        <v>39697881</v>
      </c>
    </row>
    <row r="45" spans="1:11">
      <c r="A45" s="1270" t="s">
        <v>42</v>
      </c>
      <c r="B45" s="1279">
        <v>173500000</v>
      </c>
      <c r="C45" s="540">
        <v>169200000</v>
      </c>
      <c r="D45" s="529">
        <v>171562192</v>
      </c>
      <c r="E45" s="529">
        <v>81440064</v>
      </c>
      <c r="F45" s="529">
        <v>172498775</v>
      </c>
      <c r="G45" s="541">
        <v>165539975.99999997</v>
      </c>
      <c r="H45" s="528">
        <v>157499641</v>
      </c>
      <c r="I45" s="469">
        <v>171930399.57142857</v>
      </c>
      <c r="J45" s="743">
        <v>168259894</v>
      </c>
      <c r="K45" s="1166">
        <v>84194397</v>
      </c>
    </row>
    <row r="46" spans="1:11">
      <c r="A46" s="1269" t="s">
        <v>43</v>
      </c>
      <c r="B46" s="1280">
        <v>11000000</v>
      </c>
      <c r="C46" s="529">
        <v>11860000</v>
      </c>
      <c r="D46" s="529">
        <v>12808800</v>
      </c>
      <c r="E46" s="529">
        <v>5762924</v>
      </c>
      <c r="F46" s="529">
        <v>11459333</v>
      </c>
      <c r="G46" s="541">
        <v>13236508</v>
      </c>
      <c r="H46" s="528">
        <v>14120088</v>
      </c>
      <c r="I46" s="469">
        <v>16724963</v>
      </c>
      <c r="J46" s="743">
        <v>16868975</v>
      </c>
      <c r="K46" s="1166">
        <v>9868076</v>
      </c>
    </row>
    <row r="47" spans="1:11" ht="13.5" thickBot="1">
      <c r="A47" s="1271" t="s">
        <v>44</v>
      </c>
      <c r="B47" s="1283">
        <v>1202596328</v>
      </c>
      <c r="C47" s="537">
        <v>1141136771</v>
      </c>
      <c r="D47" s="525">
        <v>1095745290</v>
      </c>
      <c r="E47" s="525">
        <v>576997963.27999997</v>
      </c>
      <c r="F47" s="525">
        <v>1360000000</v>
      </c>
      <c r="G47" s="524">
        <v>1350000000</v>
      </c>
      <c r="H47" s="524">
        <v>1268000000</v>
      </c>
      <c r="I47" s="523">
        <v>1320000000</v>
      </c>
      <c r="J47" s="746">
        <v>1315300000</v>
      </c>
      <c r="K47" s="1170">
        <v>598500354.42329228</v>
      </c>
    </row>
    <row r="48" spans="1:11">
      <c r="B48" s="418"/>
      <c r="C48" s="418"/>
      <c r="D48" s="418"/>
      <c r="F48" s="536"/>
      <c r="G48" s="536"/>
      <c r="H48" s="417"/>
    </row>
    <row r="49" spans="1:8">
      <c r="B49" s="418"/>
      <c r="C49" s="418"/>
      <c r="D49" s="418"/>
      <c r="H49" s="417"/>
    </row>
    <row r="50" spans="1:8">
      <c r="A50" s="448" t="s">
        <v>1456</v>
      </c>
      <c r="B50" s="418"/>
      <c r="C50" s="418"/>
      <c r="D50" s="418"/>
      <c r="H50" s="417"/>
    </row>
    <row r="51" spans="1:8">
      <c r="A51" s="448" t="s">
        <v>1454</v>
      </c>
      <c r="B51" s="418"/>
      <c r="C51" s="418"/>
      <c r="D51" s="418"/>
      <c r="H51" s="417"/>
    </row>
  </sheetData>
  <mergeCells count="2">
    <mergeCell ref="B1:C2"/>
    <mergeCell ref="E1:F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45"/>
  <sheetViews>
    <sheetView zoomScale="80" zoomScaleNormal="80" workbookViewId="0">
      <pane xSplit="1" ySplit="10" topLeftCell="B11" activePane="bottomRight" state="frozen"/>
      <selection pane="topRight" activeCell="B1" sqref="B1"/>
      <selection pane="bottomLeft" activeCell="A11" sqref="A11"/>
      <selection pane="bottomRight" activeCell="E1" sqref="E1:F2"/>
    </sheetView>
  </sheetViews>
  <sheetFormatPr defaultRowHeight="12.75"/>
  <cols>
    <col min="1" max="1" width="42.140625" style="25" customWidth="1"/>
    <col min="2" max="7" width="16.7109375" style="25" customWidth="1"/>
    <col min="8" max="8" width="16.7109375" style="56" customWidth="1"/>
    <col min="9" max="16384" width="9.140625" style="25"/>
  </cols>
  <sheetData>
    <row r="1" spans="1:8" ht="12.75" customHeight="1">
      <c r="A1" s="56"/>
      <c r="B1" s="33"/>
      <c r="C1" s="1423"/>
      <c r="D1" s="1423"/>
      <c r="E1" s="1423" t="s">
        <v>112</v>
      </c>
      <c r="F1" s="1423"/>
    </row>
    <row r="2" spans="1:8">
      <c r="A2" s="56"/>
      <c r="B2" s="33"/>
      <c r="C2" s="1423"/>
      <c r="D2" s="1423"/>
      <c r="E2" s="1423"/>
      <c r="F2" s="1423"/>
    </row>
    <row r="3" spans="1:8">
      <c r="A3" s="56"/>
      <c r="B3" s="33"/>
      <c r="C3" s="33"/>
      <c r="D3" s="24"/>
      <c r="E3" s="33"/>
      <c r="F3" s="56"/>
    </row>
    <row r="4" spans="1:8">
      <c r="A4" s="56"/>
      <c r="B4" s="33"/>
      <c r="C4" s="33"/>
      <c r="D4" s="24"/>
      <c r="E4" s="33"/>
      <c r="F4" s="56"/>
    </row>
    <row r="5" spans="1:8">
      <c r="A5" s="56"/>
      <c r="B5" s="33"/>
      <c r="C5" s="33"/>
      <c r="D5" s="24"/>
      <c r="E5" s="33"/>
      <c r="F5" s="56"/>
    </row>
    <row r="6" spans="1:8">
      <c r="A6" s="56"/>
      <c r="B6" s="33"/>
      <c r="C6" s="33"/>
      <c r="D6" s="24"/>
      <c r="E6" s="33"/>
      <c r="F6" s="56"/>
    </row>
    <row r="7" spans="1:8">
      <c r="A7" s="56"/>
      <c r="B7" s="33"/>
      <c r="C7" s="33"/>
      <c r="D7" s="24"/>
      <c r="E7" s="33"/>
      <c r="F7" s="56"/>
    </row>
    <row r="8" spans="1:8">
      <c r="A8" s="56"/>
      <c r="B8" s="33"/>
      <c r="C8" s="33"/>
      <c r="D8" s="24"/>
      <c r="E8" s="33"/>
      <c r="F8" s="56"/>
    </row>
    <row r="9" spans="1:8" ht="13.5" thickBot="1">
      <c r="B9" s="33"/>
      <c r="C9" s="33"/>
      <c r="D9" s="24"/>
      <c r="E9" s="33"/>
      <c r="F9" s="56"/>
    </row>
    <row r="10" spans="1:8" ht="13.5" thickBot="1">
      <c r="A10" s="457" t="s">
        <v>60</v>
      </c>
      <c r="B10" s="458"/>
      <c r="C10" s="458"/>
      <c r="D10" s="418"/>
      <c r="E10" s="458"/>
      <c r="F10" s="417"/>
      <c r="G10" s="419"/>
      <c r="H10" s="417"/>
    </row>
    <row r="11" spans="1:8">
      <c r="A11" s="459" t="s">
        <v>17</v>
      </c>
      <c r="B11" s="460">
        <v>2010</v>
      </c>
      <c r="C11" s="461">
        <v>2011</v>
      </c>
      <c r="D11" s="461">
        <v>2012</v>
      </c>
      <c r="E11" s="462">
        <v>2013</v>
      </c>
      <c r="F11" s="463">
        <v>2014</v>
      </c>
      <c r="G11" s="463">
        <v>2015</v>
      </c>
      <c r="H11" s="499">
        <v>2016</v>
      </c>
    </row>
    <row r="12" spans="1:8">
      <c r="A12" s="464" t="s">
        <v>2284</v>
      </c>
      <c r="B12" s="465" t="s">
        <v>1530</v>
      </c>
      <c r="C12" s="465" t="s">
        <v>1530</v>
      </c>
      <c r="D12" s="466">
        <v>40117096</v>
      </c>
      <c r="E12" s="467">
        <v>41660096</v>
      </c>
      <c r="F12" s="468">
        <v>43131966</v>
      </c>
      <c r="G12" s="469">
        <v>41000000</v>
      </c>
      <c r="H12" s="500">
        <v>41000000</v>
      </c>
    </row>
    <row r="13" spans="1:8">
      <c r="A13" s="464" t="s">
        <v>61</v>
      </c>
      <c r="B13" s="470">
        <v>0.49</v>
      </c>
      <c r="C13" s="470">
        <v>0.49</v>
      </c>
      <c r="D13" s="470">
        <v>0.47</v>
      </c>
      <c r="E13" s="471">
        <v>0.47099999999999997</v>
      </c>
      <c r="F13" s="472">
        <v>0.47</v>
      </c>
      <c r="G13" s="473">
        <v>0.47</v>
      </c>
      <c r="H13" s="501">
        <v>0.47</v>
      </c>
    </row>
    <row r="14" spans="1:8">
      <c r="A14" s="464" t="s">
        <v>62</v>
      </c>
      <c r="B14" s="470">
        <v>0.51</v>
      </c>
      <c r="C14" s="470">
        <v>0.51</v>
      </c>
      <c r="D14" s="470">
        <v>0.53</v>
      </c>
      <c r="E14" s="471">
        <v>0.52900000000000003</v>
      </c>
      <c r="F14" s="472">
        <v>0.53</v>
      </c>
      <c r="G14" s="473">
        <v>0.53</v>
      </c>
      <c r="H14" s="501">
        <v>0.53</v>
      </c>
    </row>
    <row r="15" spans="1:8">
      <c r="A15" s="464" t="s">
        <v>701</v>
      </c>
      <c r="B15" s="470"/>
      <c r="C15" s="470">
        <v>0</v>
      </c>
      <c r="D15" s="470">
        <v>0</v>
      </c>
      <c r="E15" s="471" t="s">
        <v>1530</v>
      </c>
      <c r="F15" s="472" t="s">
        <v>1530</v>
      </c>
      <c r="G15" s="473"/>
      <c r="H15" s="501">
        <v>0</v>
      </c>
    </row>
    <row r="16" spans="1:8">
      <c r="A16" s="464" t="s">
        <v>93</v>
      </c>
      <c r="B16" s="470">
        <v>0.22</v>
      </c>
      <c r="C16" s="470">
        <v>0.22</v>
      </c>
      <c r="D16" s="470">
        <v>0.1</v>
      </c>
      <c r="E16" s="471">
        <v>0.27</v>
      </c>
      <c r="F16" s="472">
        <v>0.27</v>
      </c>
      <c r="G16" s="473">
        <v>0.27</v>
      </c>
      <c r="H16" s="501">
        <v>0.27</v>
      </c>
    </row>
    <row r="17" spans="1:8">
      <c r="A17" s="464" t="s">
        <v>63</v>
      </c>
      <c r="B17" s="470">
        <v>0.39</v>
      </c>
      <c r="C17" s="470">
        <v>0.39</v>
      </c>
      <c r="D17" s="470">
        <v>0.38</v>
      </c>
      <c r="E17" s="471">
        <v>0.18</v>
      </c>
      <c r="F17" s="472">
        <v>0.18</v>
      </c>
      <c r="G17" s="473">
        <v>0.18</v>
      </c>
      <c r="H17" s="501">
        <v>0.18</v>
      </c>
    </row>
    <row r="18" spans="1:8">
      <c r="A18" s="464" t="s">
        <v>64</v>
      </c>
      <c r="B18" s="470">
        <v>0.25</v>
      </c>
      <c r="C18" s="470">
        <v>0.25</v>
      </c>
      <c r="D18" s="470">
        <v>0.21</v>
      </c>
      <c r="E18" s="471">
        <v>0.23</v>
      </c>
      <c r="F18" s="472">
        <v>0.23</v>
      </c>
      <c r="G18" s="473">
        <v>0.23</v>
      </c>
      <c r="H18" s="501">
        <v>0.23</v>
      </c>
    </row>
    <row r="19" spans="1:8">
      <c r="A19" s="464" t="s">
        <v>703</v>
      </c>
      <c r="B19" s="470">
        <v>0.14000000000000001</v>
      </c>
      <c r="C19" s="470">
        <v>0.14000000000000001</v>
      </c>
      <c r="D19" s="470">
        <v>0.31</v>
      </c>
      <c r="E19" s="471">
        <v>0.32</v>
      </c>
      <c r="F19" s="472">
        <v>0.32</v>
      </c>
      <c r="G19" s="473">
        <v>0.32</v>
      </c>
      <c r="H19" s="501">
        <v>0.32</v>
      </c>
    </row>
    <row r="20" spans="1:8">
      <c r="A20" s="474" t="s">
        <v>18</v>
      </c>
      <c r="B20" s="475">
        <v>2010</v>
      </c>
      <c r="C20" s="476">
        <v>2011</v>
      </c>
      <c r="D20" s="476">
        <v>2012</v>
      </c>
      <c r="E20" s="477">
        <v>2013</v>
      </c>
      <c r="F20" s="478">
        <v>2014</v>
      </c>
      <c r="G20" s="478">
        <v>2015</v>
      </c>
      <c r="H20" s="502">
        <v>2016</v>
      </c>
    </row>
    <row r="21" spans="1:8">
      <c r="A21" s="464" t="s">
        <v>2284</v>
      </c>
      <c r="B21" s="465" t="s">
        <v>1530</v>
      </c>
      <c r="C21" s="465" t="s">
        <v>1530</v>
      </c>
      <c r="D21" s="466">
        <v>22945735</v>
      </c>
      <c r="E21" s="467">
        <v>23400335</v>
      </c>
      <c r="F21" s="468">
        <v>23757600</v>
      </c>
      <c r="G21" s="479">
        <v>23781169</v>
      </c>
      <c r="H21" s="503">
        <v>23000000</v>
      </c>
    </row>
    <row r="22" spans="1:8">
      <c r="A22" s="464" t="s">
        <v>61</v>
      </c>
      <c r="B22" s="470">
        <v>0.47</v>
      </c>
      <c r="C22" s="470">
        <v>0.47</v>
      </c>
      <c r="D22" s="470">
        <v>0.47</v>
      </c>
      <c r="E22" s="471">
        <v>0.51</v>
      </c>
      <c r="F22" s="472">
        <v>0.46</v>
      </c>
      <c r="G22" s="473">
        <v>0.46</v>
      </c>
      <c r="H22" s="501">
        <v>0.49</v>
      </c>
    </row>
    <row r="23" spans="1:8">
      <c r="A23" s="464" t="s">
        <v>62</v>
      </c>
      <c r="B23" s="470">
        <v>0.53</v>
      </c>
      <c r="C23" s="470">
        <v>0.53</v>
      </c>
      <c r="D23" s="470">
        <v>0.53</v>
      </c>
      <c r="E23" s="471">
        <v>0.49</v>
      </c>
      <c r="F23" s="472">
        <v>0.54</v>
      </c>
      <c r="G23" s="473">
        <v>0.54</v>
      </c>
      <c r="H23" s="501">
        <v>0.51</v>
      </c>
    </row>
    <row r="24" spans="1:8">
      <c r="A24" s="464" t="s">
        <v>701</v>
      </c>
      <c r="B24" s="470"/>
      <c r="C24" s="470">
        <v>0</v>
      </c>
      <c r="D24" s="470">
        <v>0</v>
      </c>
      <c r="E24" s="471">
        <v>0.14000000000000001</v>
      </c>
      <c r="F24" s="472">
        <v>0.14000000000000001</v>
      </c>
      <c r="G24" s="473">
        <v>0.15</v>
      </c>
      <c r="H24" s="501">
        <v>0.14000000000000001</v>
      </c>
    </row>
    <row r="25" spans="1:8">
      <c r="A25" s="464" t="s">
        <v>93</v>
      </c>
      <c r="B25" s="470">
        <v>0.1</v>
      </c>
      <c r="C25" s="470">
        <v>0.1</v>
      </c>
      <c r="D25" s="470">
        <v>0.1</v>
      </c>
      <c r="E25" s="471">
        <v>0.09</v>
      </c>
      <c r="F25" s="472">
        <v>0.06</v>
      </c>
      <c r="G25" s="473">
        <v>6.0630808767728271E-2</v>
      </c>
      <c r="H25" s="501">
        <v>0.06</v>
      </c>
    </row>
    <row r="26" spans="1:8">
      <c r="A26" s="464" t="s">
        <v>63</v>
      </c>
      <c r="B26" s="470">
        <v>0.42</v>
      </c>
      <c r="C26" s="470">
        <v>0.42</v>
      </c>
      <c r="D26" s="470">
        <v>0.38</v>
      </c>
      <c r="E26" s="471">
        <v>0.44</v>
      </c>
      <c r="F26" s="472">
        <v>0.43</v>
      </c>
      <c r="G26" s="473">
        <v>0.26300797202432336</v>
      </c>
      <c r="H26" s="501">
        <v>0.44</v>
      </c>
    </row>
    <row r="27" spans="1:8">
      <c r="A27" s="464" t="s">
        <v>64</v>
      </c>
      <c r="B27" s="470">
        <v>0.22</v>
      </c>
      <c r="C27" s="470">
        <v>0.22</v>
      </c>
      <c r="D27" s="470">
        <v>0.21</v>
      </c>
      <c r="E27" s="471">
        <v>0.23</v>
      </c>
      <c r="F27" s="472">
        <v>0.24</v>
      </c>
      <c r="G27" s="473">
        <v>0.41321920215349683</v>
      </c>
      <c r="H27" s="501">
        <v>0.25</v>
      </c>
    </row>
    <row r="28" spans="1:8">
      <c r="A28" s="464" t="s">
        <v>703</v>
      </c>
      <c r="B28" s="470">
        <v>0.26</v>
      </c>
      <c r="C28" s="470">
        <v>0.26</v>
      </c>
      <c r="D28" s="470">
        <v>0.31</v>
      </c>
      <c r="E28" s="471">
        <v>0.1</v>
      </c>
      <c r="F28" s="472">
        <v>0.13</v>
      </c>
      <c r="G28" s="473">
        <v>0.11717288470202053</v>
      </c>
      <c r="H28" s="501">
        <v>0.11</v>
      </c>
    </row>
    <row r="29" spans="1:8">
      <c r="A29" s="474" t="s">
        <v>19</v>
      </c>
      <c r="B29" s="475">
        <v>2010</v>
      </c>
      <c r="C29" s="476">
        <v>2011</v>
      </c>
      <c r="D29" s="476">
        <v>2012</v>
      </c>
      <c r="E29" s="477">
        <v>2013</v>
      </c>
      <c r="F29" s="478">
        <v>2014</v>
      </c>
      <c r="G29" s="478">
        <v>2015</v>
      </c>
      <c r="H29" s="502">
        <v>2016</v>
      </c>
    </row>
    <row r="30" spans="1:8">
      <c r="A30" s="464" t="s">
        <v>2284</v>
      </c>
      <c r="B30" s="465" t="s">
        <v>1530</v>
      </c>
      <c r="C30" s="465" t="s">
        <v>1530</v>
      </c>
      <c r="D30" s="466">
        <v>8489482</v>
      </c>
      <c r="E30" s="467">
        <v>8504850</v>
      </c>
      <c r="F30" s="468">
        <v>8579747</v>
      </c>
      <c r="G30" s="469">
        <v>8579747</v>
      </c>
      <c r="H30" s="504">
        <v>8700000</v>
      </c>
    </row>
    <row r="31" spans="1:8">
      <c r="A31" s="464" t="s">
        <v>61</v>
      </c>
      <c r="B31" s="470">
        <v>0.51</v>
      </c>
      <c r="C31" s="470">
        <v>0.54</v>
      </c>
      <c r="D31" s="470">
        <v>0.56000000000000005</v>
      </c>
      <c r="E31" s="471">
        <v>0.54</v>
      </c>
      <c r="F31" s="472">
        <v>0.5</v>
      </c>
      <c r="G31" s="473">
        <v>0.501</v>
      </c>
      <c r="H31" s="501">
        <v>0.48699999999999999</v>
      </c>
    </row>
    <row r="32" spans="1:8">
      <c r="A32" s="464" t="s">
        <v>62</v>
      </c>
      <c r="B32" s="470">
        <v>0.49</v>
      </c>
      <c r="C32" s="470">
        <v>0.46</v>
      </c>
      <c r="D32" s="470">
        <v>0.44</v>
      </c>
      <c r="E32" s="471">
        <v>0.46</v>
      </c>
      <c r="F32" s="472">
        <v>0.5</v>
      </c>
      <c r="G32" s="473">
        <v>0.499</v>
      </c>
      <c r="H32" s="501">
        <v>0.51300000000000001</v>
      </c>
    </row>
    <row r="33" spans="1:8">
      <c r="A33" s="464" t="s">
        <v>701</v>
      </c>
      <c r="B33" s="470">
        <v>0.19</v>
      </c>
      <c r="C33" s="470">
        <v>0.19</v>
      </c>
      <c r="D33" s="470">
        <v>0.12</v>
      </c>
      <c r="E33" s="471">
        <v>0.02</v>
      </c>
      <c r="F33" s="472">
        <v>0.01</v>
      </c>
      <c r="G33" s="473">
        <v>1.4E-2</v>
      </c>
      <c r="H33" s="501">
        <v>0.01</v>
      </c>
    </row>
    <row r="34" spans="1:8">
      <c r="A34" s="464" t="s">
        <v>93</v>
      </c>
      <c r="B34" s="470">
        <v>0.14000000000000001</v>
      </c>
      <c r="C34" s="470">
        <v>0.1</v>
      </c>
      <c r="D34" s="470">
        <v>0.09</v>
      </c>
      <c r="E34" s="471">
        <v>0.1</v>
      </c>
      <c r="F34" s="472">
        <v>0.08</v>
      </c>
      <c r="G34" s="473">
        <v>7.5300000000000006E-2</v>
      </c>
      <c r="H34" s="501">
        <v>0.04</v>
      </c>
    </row>
    <row r="35" spans="1:8">
      <c r="A35" s="464" t="s">
        <v>63</v>
      </c>
      <c r="B35" s="470">
        <v>0.41</v>
      </c>
      <c r="C35" s="470">
        <v>0.36</v>
      </c>
      <c r="D35" s="470">
        <v>0.35</v>
      </c>
      <c r="E35" s="471">
        <v>0.45</v>
      </c>
      <c r="F35" s="472">
        <v>0.36</v>
      </c>
      <c r="G35" s="473">
        <v>0.33989999999999998</v>
      </c>
      <c r="H35" s="501">
        <v>0.24099999999999999</v>
      </c>
    </row>
    <row r="36" spans="1:8">
      <c r="A36" s="464" t="s">
        <v>64</v>
      </c>
      <c r="B36" s="470">
        <v>0.17</v>
      </c>
      <c r="C36" s="470">
        <v>0.25</v>
      </c>
      <c r="D36" s="470">
        <v>0.25</v>
      </c>
      <c r="E36" s="471">
        <v>0.25</v>
      </c>
      <c r="F36" s="472">
        <v>0.3</v>
      </c>
      <c r="G36" s="473">
        <v>0.28870000000000001</v>
      </c>
      <c r="H36" s="501">
        <v>0.26300000000000001</v>
      </c>
    </row>
    <row r="37" spans="1:8">
      <c r="A37" s="464" t="s">
        <v>703</v>
      </c>
      <c r="B37" s="470">
        <v>0.08</v>
      </c>
      <c r="C37" s="470">
        <v>0.16</v>
      </c>
      <c r="D37" s="470">
        <v>0.19</v>
      </c>
      <c r="E37" s="471">
        <v>0.18</v>
      </c>
      <c r="F37" s="472">
        <v>0.25</v>
      </c>
      <c r="G37" s="473">
        <v>0.18179999999999999</v>
      </c>
      <c r="H37" s="501">
        <v>0.44600000000000001</v>
      </c>
    </row>
    <row r="38" spans="1:8">
      <c r="A38" s="474" t="s">
        <v>20</v>
      </c>
      <c r="B38" s="475">
        <v>2010</v>
      </c>
      <c r="C38" s="476">
        <v>2011</v>
      </c>
      <c r="D38" s="476">
        <v>2012</v>
      </c>
      <c r="E38" s="477">
        <v>2013</v>
      </c>
      <c r="F38" s="478">
        <v>2014</v>
      </c>
      <c r="G38" s="478">
        <v>2015</v>
      </c>
      <c r="H38" s="502">
        <v>2016</v>
      </c>
    </row>
    <row r="39" spans="1:8">
      <c r="A39" s="464" t="s">
        <v>2284</v>
      </c>
      <c r="B39" s="465" t="s">
        <v>1530</v>
      </c>
      <c r="C39" s="465" t="s">
        <v>1530</v>
      </c>
      <c r="D39" s="466">
        <v>11149625</v>
      </c>
      <c r="E39" s="467">
        <v>11132269</v>
      </c>
      <c r="F39" s="480">
        <v>11237936</v>
      </c>
      <c r="G39" s="481" t="s">
        <v>5448</v>
      </c>
      <c r="H39" s="505">
        <v>9614000</v>
      </c>
    </row>
    <row r="40" spans="1:8">
      <c r="A40" s="464" t="s">
        <v>61</v>
      </c>
      <c r="B40" s="470">
        <v>0.52</v>
      </c>
      <c r="C40" s="470">
        <v>0.52</v>
      </c>
      <c r="D40" s="470">
        <v>0.48699999999999999</v>
      </c>
      <c r="E40" s="471">
        <v>0.502</v>
      </c>
      <c r="F40" s="472">
        <v>0.51</v>
      </c>
      <c r="G40" s="473">
        <v>0.51600000000000001</v>
      </c>
      <c r="H40" s="501">
        <v>0.51600000000000001</v>
      </c>
    </row>
    <row r="41" spans="1:8">
      <c r="A41" s="464" t="s">
        <v>62</v>
      </c>
      <c r="B41" s="470">
        <v>0.48</v>
      </c>
      <c r="C41" s="470">
        <v>0.48</v>
      </c>
      <c r="D41" s="470">
        <v>0.51300000000000001</v>
      </c>
      <c r="E41" s="471">
        <v>0.498</v>
      </c>
      <c r="F41" s="472">
        <v>0.49</v>
      </c>
      <c r="G41" s="473">
        <v>0.48399999999999999</v>
      </c>
      <c r="H41" s="501">
        <v>0.48399999999999999</v>
      </c>
    </row>
    <row r="42" spans="1:8">
      <c r="A42" s="464" t="s">
        <v>701</v>
      </c>
      <c r="B42" s="470">
        <v>5.5E-2</v>
      </c>
      <c r="C42" s="470">
        <v>5.4000000000000006E-2</v>
      </c>
      <c r="D42" s="470">
        <v>3.9E-2</v>
      </c>
      <c r="E42" s="471">
        <v>7.0000000000000007E-2</v>
      </c>
      <c r="F42" s="472">
        <v>8.1000000000000003E-2</v>
      </c>
      <c r="G42" s="473">
        <v>6.5000000000000002E-2</v>
      </c>
      <c r="H42" s="501">
        <v>0.39</v>
      </c>
    </row>
    <row r="43" spans="1:8">
      <c r="A43" s="464" t="s">
        <v>93</v>
      </c>
      <c r="B43" s="470">
        <v>0.124</v>
      </c>
      <c r="C43" s="470">
        <v>0.122</v>
      </c>
      <c r="D43" s="470">
        <v>0.04</v>
      </c>
      <c r="E43" s="471">
        <v>9.0999999999999998E-2</v>
      </c>
      <c r="F43" s="472">
        <v>8.6999999999999994E-2</v>
      </c>
      <c r="G43" s="473">
        <v>0.09</v>
      </c>
      <c r="H43" s="501">
        <v>3.9E-2</v>
      </c>
    </row>
    <row r="44" spans="1:8">
      <c r="A44" s="464" t="s">
        <v>63</v>
      </c>
      <c r="B44" s="470">
        <v>0.44600000000000001</v>
      </c>
      <c r="C44" s="470">
        <v>0.46600000000000003</v>
      </c>
      <c r="D44" s="470">
        <v>0.249</v>
      </c>
      <c r="E44" s="471">
        <v>0.441</v>
      </c>
      <c r="F44" s="472">
        <v>0.40699999999999997</v>
      </c>
      <c r="G44" s="473">
        <v>0.44400000000000001</v>
      </c>
      <c r="H44" s="501">
        <v>0.248</v>
      </c>
    </row>
    <row r="45" spans="1:8">
      <c r="A45" s="464" t="s">
        <v>64</v>
      </c>
      <c r="B45" s="470">
        <v>0.23499999999999999</v>
      </c>
      <c r="C45" s="470">
        <v>0.21100000000000002</v>
      </c>
      <c r="D45" s="470">
        <v>0.248</v>
      </c>
      <c r="E45" s="471">
        <v>0.22800000000000001</v>
      </c>
      <c r="F45" s="472">
        <v>0.23499999999999999</v>
      </c>
      <c r="G45" s="473">
        <v>0.22500000000000001</v>
      </c>
      <c r="H45" s="501">
        <v>0.23899999999999999</v>
      </c>
    </row>
    <row r="46" spans="1:8">
      <c r="A46" s="464" t="s">
        <v>703</v>
      </c>
      <c r="B46" s="470">
        <v>0.14000000000000001</v>
      </c>
      <c r="C46" s="470">
        <v>0.14699999999999999</v>
      </c>
      <c r="D46" s="470">
        <v>0.42499999999999999</v>
      </c>
      <c r="E46" s="471">
        <v>0.17</v>
      </c>
      <c r="F46" s="472">
        <v>0.19</v>
      </c>
      <c r="G46" s="473">
        <v>0.17499999999999999</v>
      </c>
      <c r="H46" s="501">
        <v>0.436</v>
      </c>
    </row>
    <row r="47" spans="1:8">
      <c r="A47" s="474" t="s">
        <v>2283</v>
      </c>
      <c r="B47" s="475">
        <v>2010</v>
      </c>
      <c r="C47" s="476">
        <v>2011</v>
      </c>
      <c r="D47" s="476">
        <v>2012</v>
      </c>
      <c r="E47" s="477">
        <v>2013</v>
      </c>
      <c r="F47" s="478">
        <v>2014</v>
      </c>
      <c r="G47" s="478">
        <v>2015</v>
      </c>
      <c r="H47" s="502">
        <v>2016</v>
      </c>
    </row>
    <row r="48" spans="1:8">
      <c r="A48" s="464" t="s">
        <v>2284</v>
      </c>
      <c r="B48" s="465" t="s">
        <v>1530</v>
      </c>
      <c r="C48" s="465" t="s">
        <v>1530</v>
      </c>
      <c r="D48" s="466">
        <v>193946886</v>
      </c>
      <c r="E48" s="467">
        <v>201032714</v>
      </c>
      <c r="F48" s="468">
        <v>203937000</v>
      </c>
      <c r="G48" s="469">
        <v>206962713</v>
      </c>
      <c r="H48" s="505">
        <v>206919373</v>
      </c>
    </row>
    <row r="49" spans="1:8">
      <c r="A49" s="464" t="s">
        <v>61</v>
      </c>
      <c r="B49" s="470">
        <v>0.44</v>
      </c>
      <c r="C49" s="470">
        <v>0.47</v>
      </c>
      <c r="D49" s="470">
        <v>0.47</v>
      </c>
      <c r="E49" s="471">
        <v>0.49</v>
      </c>
      <c r="F49" s="472">
        <v>0.49</v>
      </c>
      <c r="G49" s="473">
        <v>0.49</v>
      </c>
      <c r="H49" s="501">
        <v>0.47799999999999998</v>
      </c>
    </row>
    <row r="50" spans="1:8">
      <c r="A50" s="464" t="s">
        <v>62</v>
      </c>
      <c r="B50" s="470">
        <v>0.56000000000000005</v>
      </c>
      <c r="C50" s="470">
        <v>0.53</v>
      </c>
      <c r="D50" s="470">
        <v>0.53</v>
      </c>
      <c r="E50" s="471">
        <v>0.51</v>
      </c>
      <c r="F50" s="472">
        <v>0.51</v>
      </c>
      <c r="G50" s="473">
        <v>0.51</v>
      </c>
      <c r="H50" s="501">
        <v>0.52200000000000002</v>
      </c>
    </row>
    <row r="51" spans="1:8">
      <c r="A51" s="464" t="s">
        <v>701</v>
      </c>
      <c r="B51" s="470">
        <v>0.11</v>
      </c>
      <c r="C51" s="470">
        <v>0.05</v>
      </c>
      <c r="D51" s="470">
        <v>0.05</v>
      </c>
      <c r="E51" s="471">
        <v>0.2</v>
      </c>
      <c r="F51" s="472">
        <v>0.2</v>
      </c>
      <c r="G51" s="473">
        <v>0.2</v>
      </c>
      <c r="H51" s="501">
        <v>6.3E-2</v>
      </c>
    </row>
    <row r="52" spans="1:8">
      <c r="A52" s="464" t="s">
        <v>93</v>
      </c>
      <c r="B52" s="470">
        <v>0.26</v>
      </c>
      <c r="C52" s="470">
        <v>0.15</v>
      </c>
      <c r="D52" s="470">
        <v>0.15</v>
      </c>
      <c r="E52" s="471">
        <v>0.24</v>
      </c>
      <c r="F52" s="472">
        <v>0.24</v>
      </c>
      <c r="G52" s="473">
        <v>0.24</v>
      </c>
      <c r="H52" s="501">
        <v>0.114</v>
      </c>
    </row>
    <row r="53" spans="1:8">
      <c r="A53" s="464" t="s">
        <v>63</v>
      </c>
      <c r="B53" s="470">
        <v>0.33</v>
      </c>
      <c r="C53" s="470">
        <v>0.21</v>
      </c>
      <c r="D53" s="470">
        <v>0.21</v>
      </c>
      <c r="E53" s="471">
        <v>0.23</v>
      </c>
      <c r="F53" s="472">
        <v>0.23</v>
      </c>
      <c r="G53" s="473">
        <v>0.23</v>
      </c>
      <c r="H53" s="501">
        <v>0.48</v>
      </c>
    </row>
    <row r="54" spans="1:8">
      <c r="A54" s="464" t="s">
        <v>64</v>
      </c>
      <c r="B54" s="470">
        <v>0.22</v>
      </c>
      <c r="C54" s="470">
        <v>0.36</v>
      </c>
      <c r="D54" s="470">
        <v>0.36</v>
      </c>
      <c r="E54" s="471">
        <v>0.15</v>
      </c>
      <c r="F54" s="472">
        <v>0.16</v>
      </c>
      <c r="G54" s="473">
        <v>0.16</v>
      </c>
      <c r="H54" s="501">
        <v>0.219</v>
      </c>
    </row>
    <row r="55" spans="1:8">
      <c r="A55" s="464" t="s">
        <v>703</v>
      </c>
      <c r="B55" s="470">
        <v>0.08</v>
      </c>
      <c r="C55" s="470">
        <v>0.23</v>
      </c>
      <c r="D55" s="470">
        <v>0.23</v>
      </c>
      <c r="E55" s="471">
        <v>0.17</v>
      </c>
      <c r="F55" s="472">
        <v>0.17</v>
      </c>
      <c r="G55" s="473">
        <v>0.17</v>
      </c>
      <c r="H55" s="501">
        <v>0.124</v>
      </c>
    </row>
    <row r="56" spans="1:8">
      <c r="A56" s="474" t="s">
        <v>21</v>
      </c>
      <c r="B56" s="475">
        <v>2010</v>
      </c>
      <c r="C56" s="476">
        <v>2011</v>
      </c>
      <c r="D56" s="476">
        <v>2012</v>
      </c>
      <c r="E56" s="477">
        <v>2013</v>
      </c>
      <c r="F56" s="478">
        <v>2014</v>
      </c>
      <c r="G56" s="478">
        <v>2015</v>
      </c>
      <c r="H56" s="502">
        <v>2016</v>
      </c>
    </row>
    <row r="57" spans="1:8">
      <c r="A57" s="464" t="s">
        <v>2284</v>
      </c>
      <c r="B57" s="465" t="s">
        <v>1530</v>
      </c>
      <c r="C57" s="465" t="s">
        <v>1530</v>
      </c>
      <c r="D57" s="466">
        <v>35056064</v>
      </c>
      <c r="E57" s="467">
        <v>35295770</v>
      </c>
      <c r="F57" s="468">
        <v>35675834</v>
      </c>
      <c r="G57" s="469">
        <v>35939000</v>
      </c>
      <c r="H57" s="505">
        <v>36503097</v>
      </c>
    </row>
    <row r="58" spans="1:8">
      <c r="A58" s="464" t="s">
        <v>61</v>
      </c>
      <c r="B58" s="470">
        <v>0.47600000000000003</v>
      </c>
      <c r="C58" s="470">
        <v>0.47</v>
      </c>
      <c r="D58" s="470">
        <v>0.47</v>
      </c>
      <c r="E58" s="471">
        <v>0.47</v>
      </c>
      <c r="F58" s="472">
        <v>0.47</v>
      </c>
      <c r="G58" s="473">
        <v>0.47</v>
      </c>
      <c r="H58" s="501">
        <v>0.51</v>
      </c>
    </row>
    <row r="59" spans="1:8">
      <c r="A59" s="464" t="s">
        <v>62</v>
      </c>
      <c r="B59" s="470">
        <v>0.52400000000000002</v>
      </c>
      <c r="C59" s="470">
        <v>0.53</v>
      </c>
      <c r="D59" s="470">
        <v>0.53</v>
      </c>
      <c r="E59" s="471">
        <v>0.53</v>
      </c>
      <c r="F59" s="472">
        <v>0.53</v>
      </c>
      <c r="G59" s="473">
        <v>0.53</v>
      </c>
      <c r="H59" s="501">
        <v>0.49</v>
      </c>
    </row>
    <row r="60" spans="1:8">
      <c r="A60" s="464" t="s">
        <v>701</v>
      </c>
      <c r="B60" s="470">
        <v>4.9000000000000002E-2</v>
      </c>
      <c r="C60" s="470">
        <v>4.7E-2</v>
      </c>
      <c r="D60" s="470">
        <v>0.05</v>
      </c>
      <c r="E60" s="471">
        <v>4.9200000000000001E-2</v>
      </c>
      <c r="F60" s="472">
        <v>4.3999999999999997E-2</v>
      </c>
      <c r="G60" s="473">
        <v>3.5000000000000003E-2</v>
      </c>
      <c r="H60" s="501">
        <v>2.4E-2</v>
      </c>
    </row>
    <row r="61" spans="1:8">
      <c r="A61" s="464" t="s">
        <v>93</v>
      </c>
      <c r="B61" s="470">
        <v>6.4000000000000001E-2</v>
      </c>
      <c r="C61" s="470">
        <v>9.8000000000000004E-2</v>
      </c>
      <c r="D61" s="470">
        <v>6.2E-2</v>
      </c>
      <c r="E61" s="471">
        <v>0.32569999999999999</v>
      </c>
      <c r="F61" s="472">
        <v>5.3999999999999999E-2</v>
      </c>
      <c r="G61" s="473">
        <v>5.8999999999999997E-2</v>
      </c>
      <c r="H61" s="501">
        <v>6.7000000000000004E-2</v>
      </c>
    </row>
    <row r="62" spans="1:8">
      <c r="A62" s="464" t="s">
        <v>63</v>
      </c>
      <c r="B62" s="470">
        <v>0.33</v>
      </c>
      <c r="C62" s="470">
        <v>0.31900000000000001</v>
      </c>
      <c r="D62" s="470">
        <v>0.32799999999999996</v>
      </c>
      <c r="E62" s="471">
        <v>0.32569999999999999</v>
      </c>
      <c r="F62" s="472">
        <v>0.32300000000000001</v>
      </c>
      <c r="G62" s="473">
        <v>0.28399999999999997</v>
      </c>
      <c r="H62" s="501">
        <v>0.27600000000000002</v>
      </c>
    </row>
    <row r="63" spans="1:8">
      <c r="A63" s="464" t="s">
        <v>64</v>
      </c>
      <c r="B63" s="470">
        <v>0.26400000000000001</v>
      </c>
      <c r="C63" s="470">
        <v>0.25700000000000001</v>
      </c>
      <c r="D63" s="470">
        <v>0.26500000000000001</v>
      </c>
      <c r="E63" s="471">
        <v>0.26129999999999998</v>
      </c>
      <c r="F63" s="472">
        <v>0.26090000000000002</v>
      </c>
      <c r="G63" s="473">
        <v>0.25</v>
      </c>
      <c r="H63" s="501">
        <v>0.248</v>
      </c>
    </row>
    <row r="64" spans="1:8">
      <c r="A64" s="464" t="s">
        <v>703</v>
      </c>
      <c r="B64" s="470">
        <v>0.29299999999999998</v>
      </c>
      <c r="C64" s="470">
        <v>0.27899999999999997</v>
      </c>
      <c r="D64" s="470">
        <v>0.29499999999999998</v>
      </c>
      <c r="E64" s="471">
        <v>0.30659999999999998</v>
      </c>
      <c r="F64" s="472">
        <v>0.318</v>
      </c>
      <c r="G64" s="473">
        <v>0.36799999999999999</v>
      </c>
      <c r="H64" s="501">
        <v>0.38500000000000001</v>
      </c>
    </row>
    <row r="65" spans="1:8">
      <c r="A65" s="474" t="s">
        <v>717</v>
      </c>
      <c r="B65" s="475">
        <v>2010</v>
      </c>
      <c r="C65" s="476">
        <v>2011</v>
      </c>
      <c r="D65" s="476">
        <v>2012</v>
      </c>
      <c r="E65" s="477">
        <v>2013</v>
      </c>
      <c r="F65" s="478">
        <v>2014</v>
      </c>
      <c r="G65" s="478">
        <v>2015</v>
      </c>
      <c r="H65" s="502">
        <v>2016</v>
      </c>
    </row>
    <row r="66" spans="1:8">
      <c r="A66" s="464" t="s">
        <v>2284</v>
      </c>
      <c r="B66" s="465" t="s">
        <v>1530</v>
      </c>
      <c r="C66" s="465" t="s">
        <v>1530</v>
      </c>
      <c r="D66" s="466">
        <v>16572475</v>
      </c>
      <c r="E66" s="467">
        <v>16341929</v>
      </c>
      <c r="F66" s="468">
        <v>18006407</v>
      </c>
      <c r="G66" s="468">
        <v>18006407</v>
      </c>
      <c r="H66" s="506">
        <v>18000000</v>
      </c>
    </row>
    <row r="67" spans="1:8">
      <c r="A67" s="464" t="s">
        <v>61</v>
      </c>
      <c r="B67" s="470"/>
      <c r="C67" s="470">
        <v>0.45</v>
      </c>
      <c r="D67" s="470">
        <v>0.51</v>
      </c>
      <c r="E67" s="471">
        <v>0.53</v>
      </c>
      <c r="F67" s="472">
        <v>0.49</v>
      </c>
      <c r="G67" s="472">
        <v>0.49</v>
      </c>
      <c r="H67" s="507">
        <v>0.49</v>
      </c>
    </row>
    <row r="68" spans="1:8">
      <c r="A68" s="464" t="s">
        <v>62</v>
      </c>
      <c r="B68" s="470"/>
      <c r="C68" s="470">
        <v>0.55000000000000004</v>
      </c>
      <c r="D68" s="470">
        <v>0.49</v>
      </c>
      <c r="E68" s="471">
        <v>0.47</v>
      </c>
      <c r="F68" s="472">
        <v>0.51</v>
      </c>
      <c r="G68" s="472">
        <v>0.51</v>
      </c>
      <c r="H68" s="507">
        <v>0.51</v>
      </c>
    </row>
    <row r="69" spans="1:8">
      <c r="A69" s="464" t="s">
        <v>701</v>
      </c>
      <c r="B69" s="470"/>
      <c r="C69" s="470">
        <v>0.06</v>
      </c>
      <c r="D69" s="470">
        <v>0.19</v>
      </c>
      <c r="E69" s="471" t="s">
        <v>1530</v>
      </c>
      <c r="F69" s="472">
        <v>0.26</v>
      </c>
      <c r="G69" s="472">
        <v>0.26</v>
      </c>
      <c r="H69" s="507">
        <v>7.0000000000000007E-2</v>
      </c>
    </row>
    <row r="70" spans="1:8">
      <c r="A70" s="464" t="s">
        <v>93</v>
      </c>
      <c r="B70" s="470"/>
      <c r="C70" s="470">
        <v>0.15</v>
      </c>
      <c r="D70" s="470">
        <v>0</v>
      </c>
      <c r="E70" s="471" t="s">
        <v>1530</v>
      </c>
      <c r="F70" s="472">
        <v>0.1</v>
      </c>
      <c r="G70" s="472">
        <v>0.1</v>
      </c>
      <c r="H70" s="507">
        <v>0.26</v>
      </c>
    </row>
    <row r="71" spans="1:8">
      <c r="A71" s="464" t="s">
        <v>63</v>
      </c>
      <c r="B71" s="470"/>
      <c r="C71" s="470">
        <v>0.4</v>
      </c>
      <c r="D71" s="470">
        <v>0.45</v>
      </c>
      <c r="E71" s="471" t="s">
        <v>1530</v>
      </c>
      <c r="F71" s="472">
        <v>0.32</v>
      </c>
      <c r="G71" s="472">
        <v>0.32</v>
      </c>
      <c r="H71" s="507">
        <v>0.45</v>
      </c>
    </row>
    <row r="72" spans="1:8">
      <c r="A72" s="464" t="s">
        <v>64</v>
      </c>
      <c r="B72" s="470"/>
      <c r="C72" s="470">
        <v>0.32</v>
      </c>
      <c r="D72" s="470">
        <v>0.28000000000000003</v>
      </c>
      <c r="E72" s="471" t="s">
        <v>1530</v>
      </c>
      <c r="F72" s="472">
        <v>0.2</v>
      </c>
      <c r="G72" s="472">
        <v>0.2</v>
      </c>
      <c r="H72" s="507">
        <v>0.14000000000000001</v>
      </c>
    </row>
    <row r="73" spans="1:8">
      <c r="A73" s="464" t="s">
        <v>703</v>
      </c>
      <c r="B73" s="470"/>
      <c r="C73" s="470">
        <v>7.0000000000000007E-2</v>
      </c>
      <c r="D73" s="470">
        <v>0.08</v>
      </c>
      <c r="E73" s="471" t="s">
        <v>1530</v>
      </c>
      <c r="F73" s="472">
        <v>0.12</v>
      </c>
      <c r="G73" s="472">
        <v>0.12</v>
      </c>
      <c r="H73" s="507">
        <v>0.08</v>
      </c>
    </row>
    <row r="74" spans="1:8">
      <c r="A74" s="474" t="s">
        <v>2932</v>
      </c>
      <c r="B74" s="475">
        <v>2010</v>
      </c>
      <c r="C74" s="476">
        <v>2011</v>
      </c>
      <c r="D74" s="476">
        <v>2012</v>
      </c>
      <c r="E74" s="477">
        <v>2013</v>
      </c>
      <c r="F74" s="478">
        <v>2014</v>
      </c>
      <c r="G74" s="478">
        <v>2015</v>
      </c>
      <c r="H74" s="502">
        <v>2016</v>
      </c>
    </row>
    <row r="75" spans="1:8">
      <c r="A75" s="464" t="s">
        <v>2284</v>
      </c>
      <c r="B75" s="465" t="s">
        <v>1530</v>
      </c>
      <c r="C75" s="465" t="s">
        <v>1530</v>
      </c>
      <c r="D75" s="465" t="s">
        <v>1530</v>
      </c>
      <c r="E75" s="467">
        <v>1360720000</v>
      </c>
      <c r="F75" s="468">
        <v>1368420000</v>
      </c>
      <c r="G75" s="468">
        <v>1368420000</v>
      </c>
      <c r="H75" s="506">
        <v>1380000000</v>
      </c>
    </row>
    <row r="76" spans="1:8">
      <c r="A76" s="464" t="s">
        <v>61</v>
      </c>
      <c r="B76" s="470"/>
      <c r="C76" s="470"/>
      <c r="D76" s="470"/>
      <c r="E76" s="471">
        <v>0.51</v>
      </c>
      <c r="F76" s="472">
        <v>0.47</v>
      </c>
      <c r="G76" s="472">
        <v>0.47</v>
      </c>
      <c r="H76" s="508">
        <v>0.46379999999999999</v>
      </c>
    </row>
    <row r="77" spans="1:8">
      <c r="A77" s="464" t="s">
        <v>62</v>
      </c>
      <c r="B77" s="470"/>
      <c r="C77" s="470"/>
      <c r="D77" s="470"/>
      <c r="E77" s="471">
        <v>0.49</v>
      </c>
      <c r="F77" s="472">
        <v>0.53</v>
      </c>
      <c r="G77" s="472">
        <v>0.53</v>
      </c>
      <c r="H77" s="508">
        <v>0.53620000000000001</v>
      </c>
    </row>
    <row r="78" spans="1:8">
      <c r="A78" s="464" t="s">
        <v>701</v>
      </c>
      <c r="B78" s="470"/>
      <c r="C78" s="470"/>
      <c r="D78" s="470"/>
      <c r="E78" s="471">
        <v>5.6000000000000001E-2</v>
      </c>
      <c r="F78" s="472">
        <v>0.04</v>
      </c>
      <c r="G78" s="472">
        <v>0.04</v>
      </c>
      <c r="H78" s="508">
        <v>0.02</v>
      </c>
    </row>
    <row r="79" spans="1:8">
      <c r="A79" s="464" t="s">
        <v>93</v>
      </c>
      <c r="B79" s="470"/>
      <c r="C79" s="470"/>
      <c r="D79" s="470"/>
      <c r="E79" s="471">
        <v>0.06</v>
      </c>
      <c r="F79" s="472">
        <v>0.17</v>
      </c>
      <c r="G79" s="472">
        <v>0.17</v>
      </c>
      <c r="H79" s="508">
        <v>0.04</v>
      </c>
    </row>
    <row r="80" spans="1:8">
      <c r="A80" s="464" t="s">
        <v>63</v>
      </c>
      <c r="B80" s="470"/>
      <c r="C80" s="470"/>
      <c r="D80" s="470"/>
      <c r="E80" s="471">
        <v>0.69</v>
      </c>
      <c r="F80" s="472">
        <v>0.46</v>
      </c>
      <c r="G80" s="472">
        <v>0.46</v>
      </c>
      <c r="H80" s="508">
        <v>0.84</v>
      </c>
    </row>
    <row r="81" spans="1:8">
      <c r="A81" s="464" t="s">
        <v>64</v>
      </c>
      <c r="B81" s="470"/>
      <c r="C81" s="470"/>
      <c r="D81" s="470"/>
      <c r="E81" s="471">
        <v>0.16700000000000001</v>
      </c>
      <c r="F81" s="472">
        <v>0.26</v>
      </c>
      <c r="G81" s="472">
        <v>0.26</v>
      </c>
      <c r="H81" s="508">
        <v>0.09</v>
      </c>
    </row>
    <row r="82" spans="1:8">
      <c r="A82" s="464" t="s">
        <v>703</v>
      </c>
      <c r="B82" s="470"/>
      <c r="C82" s="470"/>
      <c r="D82" s="470"/>
      <c r="E82" s="471">
        <v>0.02</v>
      </c>
      <c r="F82" s="472">
        <v>7.0000000000000007E-2</v>
      </c>
      <c r="G82" s="472">
        <v>7.0000000000000007E-2</v>
      </c>
      <c r="H82" s="508">
        <v>0.01</v>
      </c>
    </row>
    <row r="83" spans="1:8">
      <c r="A83" s="474" t="s">
        <v>22</v>
      </c>
      <c r="B83" s="475">
        <v>2010</v>
      </c>
      <c r="C83" s="476">
        <v>2011</v>
      </c>
      <c r="D83" s="476">
        <v>2012</v>
      </c>
      <c r="E83" s="477">
        <v>2013</v>
      </c>
      <c r="F83" s="478">
        <v>2014</v>
      </c>
      <c r="G83" s="478">
        <v>2015</v>
      </c>
      <c r="H83" s="502">
        <v>2016</v>
      </c>
    </row>
    <row r="84" spans="1:8">
      <c r="A84" s="464" t="s">
        <v>2284</v>
      </c>
      <c r="B84" s="465" t="s">
        <v>1530</v>
      </c>
      <c r="C84" s="465" t="s">
        <v>1530</v>
      </c>
      <c r="D84" s="466">
        <v>46979000</v>
      </c>
      <c r="E84" s="467">
        <v>47487000</v>
      </c>
      <c r="F84" s="468">
        <v>48013800</v>
      </c>
      <c r="G84" s="482">
        <v>48320000</v>
      </c>
      <c r="H84" s="505">
        <v>48996812</v>
      </c>
    </row>
    <row r="85" spans="1:8">
      <c r="A85" s="464" t="s">
        <v>61</v>
      </c>
      <c r="B85" s="470">
        <v>0.49</v>
      </c>
      <c r="C85" s="470">
        <v>0.52</v>
      </c>
      <c r="D85" s="470">
        <v>0.49</v>
      </c>
      <c r="E85" s="471">
        <v>0.49</v>
      </c>
      <c r="F85" s="472">
        <v>0.49</v>
      </c>
      <c r="G85" s="473">
        <v>0.49</v>
      </c>
      <c r="H85" s="509">
        <v>0.41</v>
      </c>
    </row>
    <row r="86" spans="1:8">
      <c r="A86" s="464" t="s">
        <v>62</v>
      </c>
      <c r="B86" s="470">
        <v>0.51</v>
      </c>
      <c r="C86" s="470">
        <v>0.48</v>
      </c>
      <c r="D86" s="470">
        <v>0.51</v>
      </c>
      <c r="E86" s="471">
        <v>0.51</v>
      </c>
      <c r="F86" s="472">
        <v>0.51</v>
      </c>
      <c r="G86" s="473">
        <v>0.51</v>
      </c>
      <c r="H86" s="509">
        <v>0.59</v>
      </c>
    </row>
    <row r="87" spans="1:8">
      <c r="A87" s="464" t="s">
        <v>701</v>
      </c>
      <c r="B87" s="470">
        <v>0.08</v>
      </c>
      <c r="C87" s="470">
        <v>0</v>
      </c>
      <c r="D87" s="470">
        <v>0</v>
      </c>
      <c r="E87" s="471">
        <v>0</v>
      </c>
      <c r="F87" s="472">
        <v>0.15</v>
      </c>
      <c r="G87" s="473">
        <v>0.14000000000000001</v>
      </c>
      <c r="H87" s="509">
        <v>0.14000000000000001</v>
      </c>
    </row>
    <row r="88" spans="1:8">
      <c r="A88" s="464" t="s">
        <v>93</v>
      </c>
      <c r="B88" s="470">
        <v>0.25</v>
      </c>
      <c r="C88" s="470">
        <v>0.28000000000000003</v>
      </c>
      <c r="D88" s="470">
        <v>0.17</v>
      </c>
      <c r="E88" s="471">
        <v>0.17</v>
      </c>
      <c r="F88" s="472">
        <v>0.23</v>
      </c>
      <c r="G88" s="473">
        <v>0.28999999999999998</v>
      </c>
      <c r="H88" s="509">
        <v>0.28999999999999998</v>
      </c>
    </row>
    <row r="89" spans="1:8">
      <c r="A89" s="464" t="s">
        <v>63</v>
      </c>
      <c r="B89" s="470">
        <v>0.54</v>
      </c>
      <c r="C89" s="470">
        <v>0.43</v>
      </c>
      <c r="D89" s="470">
        <v>0.67</v>
      </c>
      <c r="E89" s="471">
        <v>0.67</v>
      </c>
      <c r="F89" s="472">
        <v>0.38</v>
      </c>
      <c r="G89" s="473">
        <v>0.33</v>
      </c>
      <c r="H89" s="509">
        <v>0.33</v>
      </c>
    </row>
    <row r="90" spans="1:8">
      <c r="A90" s="464" t="s">
        <v>64</v>
      </c>
      <c r="B90" s="470">
        <v>0.12</v>
      </c>
      <c r="C90" s="470">
        <v>0.22</v>
      </c>
      <c r="D90" s="470">
        <v>0.18</v>
      </c>
      <c r="E90" s="471">
        <v>0.17</v>
      </c>
      <c r="F90" s="472">
        <v>0.19</v>
      </c>
      <c r="G90" s="473">
        <v>0.21</v>
      </c>
      <c r="H90" s="509">
        <v>0.21</v>
      </c>
    </row>
    <row r="91" spans="1:8">
      <c r="A91" s="464" t="s">
        <v>703</v>
      </c>
      <c r="B91" s="470">
        <v>0.01</v>
      </c>
      <c r="C91" s="470">
        <v>7.0000000000000007E-2</v>
      </c>
      <c r="D91" s="470">
        <v>0.15</v>
      </c>
      <c r="E91" s="471">
        <v>0.16</v>
      </c>
      <c r="F91" s="472">
        <v>0.05</v>
      </c>
      <c r="G91" s="473">
        <v>0.03</v>
      </c>
      <c r="H91" s="509">
        <v>0.03</v>
      </c>
    </row>
    <row r="92" spans="1:8">
      <c r="A92" s="474" t="s">
        <v>23</v>
      </c>
      <c r="B92" s="475">
        <v>2010</v>
      </c>
      <c r="C92" s="476">
        <v>2011</v>
      </c>
      <c r="D92" s="476">
        <v>2012</v>
      </c>
      <c r="E92" s="477">
        <v>2013</v>
      </c>
      <c r="F92" s="478">
        <v>2014</v>
      </c>
      <c r="G92" s="478">
        <v>2015</v>
      </c>
      <c r="H92" s="502">
        <v>2016</v>
      </c>
    </row>
    <row r="93" spans="1:8">
      <c r="A93" s="464" t="s">
        <v>2284</v>
      </c>
      <c r="B93" s="465" t="s">
        <v>1530</v>
      </c>
      <c r="C93" s="465" t="s">
        <v>1530</v>
      </c>
      <c r="D93" s="466">
        <v>4667097</v>
      </c>
      <c r="E93" s="467">
        <v>4667096</v>
      </c>
      <c r="F93" s="468">
        <v>4773130</v>
      </c>
      <c r="G93" s="482">
        <v>4872000</v>
      </c>
      <c r="H93" s="505">
        <v>4897297</v>
      </c>
    </row>
    <row r="94" spans="1:8">
      <c r="A94" s="464" t="s">
        <v>61</v>
      </c>
      <c r="B94" s="470">
        <v>0.49</v>
      </c>
      <c r="C94" s="470">
        <v>0.49</v>
      </c>
      <c r="D94" s="470">
        <v>0.48</v>
      </c>
      <c r="E94" s="471">
        <v>0.48</v>
      </c>
      <c r="F94" s="472">
        <v>0.49</v>
      </c>
      <c r="G94" s="473">
        <v>0.49</v>
      </c>
      <c r="H94" s="501">
        <v>0.41</v>
      </c>
    </row>
    <row r="95" spans="1:8">
      <c r="A95" s="464" t="s">
        <v>62</v>
      </c>
      <c r="B95" s="470">
        <v>0.51</v>
      </c>
      <c r="C95" s="470">
        <v>0.51</v>
      </c>
      <c r="D95" s="470">
        <v>0.52</v>
      </c>
      <c r="E95" s="471">
        <v>0.52</v>
      </c>
      <c r="F95" s="472">
        <v>0.51</v>
      </c>
      <c r="G95" s="473">
        <v>0.51</v>
      </c>
      <c r="H95" s="501">
        <v>0.59</v>
      </c>
    </row>
    <row r="96" spans="1:8">
      <c r="A96" s="464" t="s">
        <v>701</v>
      </c>
      <c r="B96" s="470"/>
      <c r="C96" s="470">
        <v>0</v>
      </c>
      <c r="D96" s="470">
        <v>0</v>
      </c>
      <c r="E96" s="471">
        <v>0</v>
      </c>
      <c r="F96" s="472">
        <v>0.15</v>
      </c>
      <c r="G96" s="473">
        <v>0.14000000000000001</v>
      </c>
      <c r="H96" s="501">
        <v>0.14000000000000001</v>
      </c>
    </row>
    <row r="97" spans="1:8">
      <c r="A97" s="464" t="s">
        <v>93</v>
      </c>
      <c r="B97" s="470">
        <v>0.28999999999999998</v>
      </c>
      <c r="C97" s="470">
        <v>0.17</v>
      </c>
      <c r="D97" s="470">
        <v>0.15</v>
      </c>
      <c r="E97" s="471">
        <v>0.15</v>
      </c>
      <c r="F97" s="472">
        <v>0.23</v>
      </c>
      <c r="G97" s="473">
        <v>0.28999999999999998</v>
      </c>
      <c r="H97" s="501">
        <v>0.28999999999999998</v>
      </c>
    </row>
    <row r="98" spans="1:8">
      <c r="A98" s="464" t="s">
        <v>63</v>
      </c>
      <c r="B98" s="470">
        <v>0.45</v>
      </c>
      <c r="C98" s="470">
        <v>0.67</v>
      </c>
      <c r="D98" s="470">
        <v>0.69</v>
      </c>
      <c r="E98" s="471">
        <v>0.69</v>
      </c>
      <c r="F98" s="472">
        <v>0.38</v>
      </c>
      <c r="G98" s="473">
        <v>0.33</v>
      </c>
      <c r="H98" s="501">
        <v>0.33</v>
      </c>
    </row>
    <row r="99" spans="1:8">
      <c r="A99" s="464" t="s">
        <v>64</v>
      </c>
      <c r="B99" s="470">
        <v>0.18</v>
      </c>
      <c r="C99" s="470">
        <v>0.18</v>
      </c>
      <c r="D99" s="470">
        <v>0.19</v>
      </c>
      <c r="E99" s="471">
        <v>0.2</v>
      </c>
      <c r="F99" s="472">
        <v>0.19</v>
      </c>
      <c r="G99" s="473">
        <v>0.21</v>
      </c>
      <c r="H99" s="501">
        <v>0.21</v>
      </c>
    </row>
    <row r="100" spans="1:8">
      <c r="A100" s="464" t="s">
        <v>703</v>
      </c>
      <c r="B100" s="470">
        <v>0.08</v>
      </c>
      <c r="C100" s="470">
        <v>0.15</v>
      </c>
      <c r="D100" s="470">
        <v>0.14000000000000001</v>
      </c>
      <c r="E100" s="471">
        <v>0.13</v>
      </c>
      <c r="F100" s="472">
        <v>0.05</v>
      </c>
      <c r="G100" s="473">
        <v>0.03</v>
      </c>
      <c r="H100" s="501">
        <v>0.03</v>
      </c>
    </row>
    <row r="101" spans="1:8">
      <c r="A101" s="474" t="s">
        <v>24</v>
      </c>
      <c r="B101" s="475">
        <v>2010</v>
      </c>
      <c r="C101" s="476">
        <v>2011</v>
      </c>
      <c r="D101" s="476">
        <v>2012</v>
      </c>
      <c r="E101" s="477">
        <v>2013</v>
      </c>
      <c r="F101" s="478">
        <v>2014</v>
      </c>
      <c r="G101" s="478">
        <v>2015</v>
      </c>
      <c r="H101" s="502">
        <v>2016</v>
      </c>
    </row>
    <row r="102" spans="1:8">
      <c r="A102" s="464" t="s">
        <v>2284</v>
      </c>
      <c r="B102" s="465" t="s">
        <v>1530</v>
      </c>
      <c r="C102" s="465" t="s">
        <v>1530</v>
      </c>
      <c r="D102" s="466">
        <v>5602628</v>
      </c>
      <c r="E102" s="467">
        <v>5627235</v>
      </c>
      <c r="F102" s="468">
        <v>5659715</v>
      </c>
      <c r="G102" s="469">
        <v>5707251</v>
      </c>
      <c r="H102" s="505">
        <v>5720250</v>
      </c>
    </row>
    <row r="103" spans="1:8">
      <c r="A103" s="464" t="s">
        <v>61</v>
      </c>
      <c r="B103" s="470">
        <v>0</v>
      </c>
      <c r="C103" s="470">
        <v>0.48700000000000004</v>
      </c>
      <c r="D103" s="470">
        <v>0.49</v>
      </c>
      <c r="E103" s="471">
        <v>0.49</v>
      </c>
      <c r="F103" s="472">
        <v>0.48</v>
      </c>
      <c r="G103" s="473">
        <v>0.49719999999999998</v>
      </c>
      <c r="H103" s="501">
        <v>0.49719999999999998</v>
      </c>
    </row>
    <row r="104" spans="1:8">
      <c r="A104" s="464" t="s">
        <v>62</v>
      </c>
      <c r="B104" s="470">
        <v>0</v>
      </c>
      <c r="C104" s="470">
        <v>0.51300000000000001</v>
      </c>
      <c r="D104" s="470">
        <v>0.51</v>
      </c>
      <c r="E104" s="471">
        <v>0.51</v>
      </c>
      <c r="F104" s="472">
        <v>0.52</v>
      </c>
      <c r="G104" s="473">
        <v>0.50280000000000002</v>
      </c>
      <c r="H104" s="501">
        <v>0.50280000000000002</v>
      </c>
    </row>
    <row r="105" spans="1:8">
      <c r="A105" s="464" t="s">
        <v>701</v>
      </c>
      <c r="B105" s="470">
        <v>0.17</v>
      </c>
      <c r="C105" s="470">
        <v>0.16574894095150397</v>
      </c>
      <c r="D105" s="470">
        <v>6.4000000000000001E-2</v>
      </c>
      <c r="E105" s="471">
        <v>0.21</v>
      </c>
      <c r="F105" s="472">
        <v>0.06</v>
      </c>
      <c r="G105" s="473">
        <v>0.16800000000000001</v>
      </c>
      <c r="H105" s="501">
        <v>0.16800000000000001</v>
      </c>
    </row>
    <row r="106" spans="1:8">
      <c r="A106" s="464" t="s">
        <v>93</v>
      </c>
      <c r="B106" s="470">
        <v>0.08</v>
      </c>
      <c r="C106" s="470">
        <v>7.6167744907145701E-2</v>
      </c>
      <c r="D106" s="470">
        <v>6.0999999999999999E-2</v>
      </c>
      <c r="E106" s="471">
        <v>4.6591889559965488E-2</v>
      </c>
      <c r="F106" s="472">
        <v>0.05</v>
      </c>
      <c r="G106" s="473">
        <v>3.5999999999999997E-2</v>
      </c>
      <c r="H106" s="501">
        <v>3.5999999999999997E-2</v>
      </c>
    </row>
    <row r="107" spans="1:8">
      <c r="A107" s="464" t="s">
        <v>63</v>
      </c>
      <c r="B107" s="470">
        <v>0.32</v>
      </c>
      <c r="C107" s="470">
        <v>0.30968881072517801</v>
      </c>
      <c r="D107" s="470">
        <v>0.32299999999999995</v>
      </c>
      <c r="E107" s="471">
        <v>0.27</v>
      </c>
      <c r="F107" s="472">
        <v>0.33</v>
      </c>
      <c r="G107" s="473">
        <v>0.21299999999999999</v>
      </c>
      <c r="H107" s="501">
        <v>0.21299999999999999</v>
      </c>
    </row>
    <row r="108" spans="1:8">
      <c r="A108" s="464" t="s">
        <v>64</v>
      </c>
      <c r="B108" s="470">
        <v>0.23</v>
      </c>
      <c r="C108" s="470">
        <v>0.229431428790766</v>
      </c>
      <c r="D108" s="470">
        <v>0.27800000000000002</v>
      </c>
      <c r="E108" s="471">
        <v>0.21</v>
      </c>
      <c r="F108" s="472">
        <v>0.25</v>
      </c>
      <c r="G108" s="473">
        <v>0.20100000000000001</v>
      </c>
      <c r="H108" s="501">
        <v>0.20100000000000001</v>
      </c>
    </row>
    <row r="109" spans="1:8">
      <c r="A109" s="464" t="s">
        <v>703</v>
      </c>
      <c r="B109" s="470">
        <v>0.21</v>
      </c>
      <c r="C109" s="470">
        <v>0.21896307462540701</v>
      </c>
      <c r="D109" s="470">
        <v>0.27300000000000002</v>
      </c>
      <c r="E109" s="471">
        <v>0.26</v>
      </c>
      <c r="F109" s="472">
        <v>0.31</v>
      </c>
      <c r="G109" s="473">
        <v>0.38100000000000001</v>
      </c>
      <c r="H109" s="501">
        <v>0.38100000000000001</v>
      </c>
    </row>
    <row r="110" spans="1:8">
      <c r="A110" s="474" t="s">
        <v>25</v>
      </c>
      <c r="B110" s="475">
        <v>2010</v>
      </c>
      <c r="C110" s="476">
        <v>2011</v>
      </c>
      <c r="D110" s="476">
        <v>2012</v>
      </c>
      <c r="E110" s="477">
        <v>2013</v>
      </c>
      <c r="F110" s="478">
        <v>2014</v>
      </c>
      <c r="G110" s="478">
        <v>2015</v>
      </c>
      <c r="H110" s="502">
        <v>2016</v>
      </c>
    </row>
    <row r="111" spans="1:8">
      <c r="A111" s="464" t="s">
        <v>2284</v>
      </c>
      <c r="B111" s="465" t="s">
        <v>1530</v>
      </c>
      <c r="C111" s="465" t="s">
        <v>1530</v>
      </c>
      <c r="D111" s="466">
        <v>6183000</v>
      </c>
      <c r="E111" s="467">
        <v>6340000</v>
      </c>
      <c r="F111" s="468">
        <v>6401240</v>
      </c>
      <c r="G111" s="482">
        <v>6340000</v>
      </c>
      <c r="H111" s="505">
        <v>6163586</v>
      </c>
    </row>
    <row r="112" spans="1:8">
      <c r="A112" s="464" t="s">
        <v>61</v>
      </c>
      <c r="B112" s="470">
        <v>0.49</v>
      </c>
      <c r="C112" s="470">
        <v>0.49</v>
      </c>
      <c r="D112" s="470">
        <v>0.49</v>
      </c>
      <c r="E112" s="471">
        <v>0.49</v>
      </c>
      <c r="F112" s="472">
        <v>0.49</v>
      </c>
      <c r="G112" s="473">
        <v>0.49</v>
      </c>
      <c r="H112" s="501">
        <v>0.41</v>
      </c>
    </row>
    <row r="113" spans="1:8">
      <c r="A113" s="464" t="s">
        <v>62</v>
      </c>
      <c r="B113" s="470">
        <v>0.51</v>
      </c>
      <c r="C113" s="470">
        <v>0.51</v>
      </c>
      <c r="D113" s="470">
        <v>0.51</v>
      </c>
      <c r="E113" s="471">
        <v>0.51</v>
      </c>
      <c r="F113" s="472">
        <v>0.51</v>
      </c>
      <c r="G113" s="473">
        <v>0.51</v>
      </c>
      <c r="H113" s="501">
        <v>0.59</v>
      </c>
    </row>
    <row r="114" spans="1:8">
      <c r="A114" s="464" t="s">
        <v>701</v>
      </c>
      <c r="B114" s="470"/>
      <c r="C114" s="470">
        <v>0</v>
      </c>
      <c r="D114" s="470">
        <v>0</v>
      </c>
      <c r="E114" s="471">
        <v>0</v>
      </c>
      <c r="F114" s="472">
        <v>0.15</v>
      </c>
      <c r="G114" s="473">
        <v>0.14000000000000001</v>
      </c>
      <c r="H114" s="501">
        <v>0.14000000000000001</v>
      </c>
    </row>
    <row r="115" spans="1:8">
      <c r="A115" s="464" t="s">
        <v>93</v>
      </c>
      <c r="B115" s="470">
        <v>0.28999999999999998</v>
      </c>
      <c r="C115" s="470">
        <v>0.17</v>
      </c>
      <c r="D115" s="470">
        <v>0.17</v>
      </c>
      <c r="E115" s="471">
        <v>0.17</v>
      </c>
      <c r="F115" s="472">
        <v>0.23</v>
      </c>
      <c r="G115" s="473">
        <v>0.28999999999999998</v>
      </c>
      <c r="H115" s="501">
        <v>0.28999999999999998</v>
      </c>
    </row>
    <row r="116" spans="1:8">
      <c r="A116" s="464" t="s">
        <v>63</v>
      </c>
      <c r="B116" s="470">
        <v>0.45</v>
      </c>
      <c r="C116" s="470">
        <v>0.67</v>
      </c>
      <c r="D116" s="470">
        <v>0.67</v>
      </c>
      <c r="E116" s="471">
        <v>0.67</v>
      </c>
      <c r="F116" s="472">
        <v>0.38</v>
      </c>
      <c r="G116" s="473">
        <v>0.33</v>
      </c>
      <c r="H116" s="501">
        <v>0.33</v>
      </c>
    </row>
    <row r="117" spans="1:8">
      <c r="A117" s="464" t="s">
        <v>64</v>
      </c>
      <c r="B117" s="470">
        <v>0.18</v>
      </c>
      <c r="C117" s="470">
        <v>0.18</v>
      </c>
      <c r="D117" s="470">
        <v>0.18</v>
      </c>
      <c r="E117" s="471">
        <v>0.18</v>
      </c>
      <c r="F117" s="472">
        <v>0.19</v>
      </c>
      <c r="G117" s="473">
        <v>0.21</v>
      </c>
      <c r="H117" s="501">
        <v>0.21</v>
      </c>
    </row>
    <row r="118" spans="1:8">
      <c r="A118" s="464" t="s">
        <v>703</v>
      </c>
      <c r="B118" s="470">
        <v>0.08</v>
      </c>
      <c r="C118" s="470">
        <v>0.15</v>
      </c>
      <c r="D118" s="470">
        <v>0.15</v>
      </c>
      <c r="E118" s="471">
        <v>0.15</v>
      </c>
      <c r="F118" s="472">
        <v>0.05</v>
      </c>
      <c r="G118" s="473">
        <v>0.03</v>
      </c>
      <c r="H118" s="501">
        <v>0.03</v>
      </c>
    </row>
    <row r="119" spans="1:8">
      <c r="A119" s="474" t="s">
        <v>26</v>
      </c>
      <c r="B119" s="475">
        <v>2010</v>
      </c>
      <c r="C119" s="476">
        <v>2011</v>
      </c>
      <c r="D119" s="476">
        <v>2012</v>
      </c>
      <c r="E119" s="477">
        <v>2013</v>
      </c>
      <c r="F119" s="478">
        <v>2014</v>
      </c>
      <c r="G119" s="478">
        <v>2015</v>
      </c>
      <c r="H119" s="502">
        <v>2016</v>
      </c>
    </row>
    <row r="120" spans="1:8">
      <c r="A120" s="464" t="s">
        <v>2284</v>
      </c>
      <c r="B120" s="465" t="s">
        <v>1530</v>
      </c>
      <c r="C120" s="465" t="s">
        <v>1530</v>
      </c>
      <c r="D120" s="466">
        <v>5432340</v>
      </c>
      <c r="E120" s="467">
        <v>5452821</v>
      </c>
      <c r="F120" s="468">
        <v>5475526</v>
      </c>
      <c r="G120" s="469">
        <v>5493822</v>
      </c>
      <c r="H120" s="505">
        <v>5503347</v>
      </c>
    </row>
    <row r="121" spans="1:8">
      <c r="A121" s="464" t="s">
        <v>61</v>
      </c>
      <c r="B121" s="470">
        <v>0.48</v>
      </c>
      <c r="C121" s="470">
        <v>0.5</v>
      </c>
      <c r="D121" s="470">
        <v>0.5</v>
      </c>
      <c r="E121" s="471">
        <v>0.496</v>
      </c>
      <c r="F121" s="472">
        <v>0.496</v>
      </c>
      <c r="G121" s="473">
        <v>0.46</v>
      </c>
      <c r="H121" s="501">
        <v>0.5</v>
      </c>
    </row>
    <row r="122" spans="1:8">
      <c r="A122" s="464" t="s">
        <v>62</v>
      </c>
      <c r="B122" s="470">
        <v>0.52</v>
      </c>
      <c r="C122" s="470">
        <v>0.5</v>
      </c>
      <c r="D122" s="470">
        <v>0.5</v>
      </c>
      <c r="E122" s="471">
        <v>0.504</v>
      </c>
      <c r="F122" s="472">
        <v>0.504</v>
      </c>
      <c r="G122" s="473">
        <v>0.54</v>
      </c>
      <c r="H122" s="501">
        <v>0.5</v>
      </c>
    </row>
    <row r="123" spans="1:8">
      <c r="A123" s="464" t="s">
        <v>701</v>
      </c>
      <c r="B123" s="470">
        <v>0.1</v>
      </c>
      <c r="C123" s="470">
        <v>0.09</v>
      </c>
      <c r="D123" s="470">
        <v>0.09</v>
      </c>
      <c r="E123" s="471">
        <v>0.02</v>
      </c>
      <c r="F123" s="472">
        <v>0.02</v>
      </c>
      <c r="G123" s="473">
        <v>0.05</v>
      </c>
      <c r="H123" s="501">
        <v>0.02</v>
      </c>
    </row>
    <row r="124" spans="1:8">
      <c r="A124" s="464" t="s">
        <v>93</v>
      </c>
      <c r="B124" s="470">
        <v>0.2</v>
      </c>
      <c r="C124" s="470">
        <v>0.1</v>
      </c>
      <c r="D124" s="470">
        <v>0.18</v>
      </c>
      <c r="E124" s="471">
        <v>1.2999999999999999E-2</v>
      </c>
      <c r="F124" s="472">
        <v>1.2999999999999999E-2</v>
      </c>
      <c r="G124" s="473">
        <v>0.3</v>
      </c>
      <c r="H124" s="501">
        <v>0.04</v>
      </c>
    </row>
    <row r="125" spans="1:8">
      <c r="A125" s="464" t="s">
        <v>63</v>
      </c>
      <c r="B125" s="470">
        <v>0.4</v>
      </c>
      <c r="C125" s="470">
        <v>0.34</v>
      </c>
      <c r="D125" s="470">
        <v>0.34</v>
      </c>
      <c r="E125" s="471">
        <v>0.47</v>
      </c>
      <c r="F125" s="472">
        <v>0.47</v>
      </c>
      <c r="G125" s="473">
        <v>0.4</v>
      </c>
      <c r="H125" s="501">
        <v>0.46</v>
      </c>
    </row>
    <row r="126" spans="1:8">
      <c r="A126" s="464" t="s">
        <v>64</v>
      </c>
      <c r="B126" s="470">
        <v>0.25</v>
      </c>
      <c r="C126" s="470">
        <v>0.28999999999999998</v>
      </c>
      <c r="D126" s="470">
        <v>0.21</v>
      </c>
      <c r="E126" s="471">
        <v>0.39</v>
      </c>
      <c r="F126" s="472">
        <v>0.39</v>
      </c>
      <c r="G126" s="473">
        <v>0.15</v>
      </c>
      <c r="H126" s="501">
        <v>0.38</v>
      </c>
    </row>
    <row r="127" spans="1:8">
      <c r="A127" s="464" t="s">
        <v>703</v>
      </c>
      <c r="B127" s="470">
        <v>0.05</v>
      </c>
      <c r="C127" s="470">
        <v>0.18</v>
      </c>
      <c r="D127" s="470">
        <v>0.18</v>
      </c>
      <c r="E127" s="471">
        <v>0.11</v>
      </c>
      <c r="F127" s="472">
        <v>0.11</v>
      </c>
      <c r="G127" s="473">
        <v>0.1</v>
      </c>
      <c r="H127" s="501">
        <v>0.1</v>
      </c>
    </row>
    <row r="128" spans="1:8">
      <c r="A128" s="474" t="s">
        <v>98</v>
      </c>
      <c r="B128" s="475">
        <v>2010</v>
      </c>
      <c r="C128" s="476">
        <v>2011</v>
      </c>
      <c r="D128" s="476">
        <v>2012</v>
      </c>
      <c r="E128" s="477">
        <v>2013</v>
      </c>
      <c r="F128" s="478">
        <v>2014</v>
      </c>
      <c r="G128" s="478">
        <v>2015</v>
      </c>
      <c r="H128" s="502">
        <v>2016</v>
      </c>
    </row>
    <row r="129" spans="1:8">
      <c r="A129" s="464" t="s">
        <v>2284</v>
      </c>
      <c r="B129" s="465" t="s">
        <v>1530</v>
      </c>
      <c r="C129" s="465" t="s">
        <v>1530</v>
      </c>
      <c r="D129" s="466">
        <v>65605000</v>
      </c>
      <c r="E129" s="467">
        <v>65885000</v>
      </c>
      <c r="F129" s="468">
        <v>65885000</v>
      </c>
      <c r="G129" s="468">
        <v>65885000</v>
      </c>
      <c r="H129" s="507"/>
    </row>
    <row r="130" spans="1:8">
      <c r="A130" s="464" t="s">
        <v>61</v>
      </c>
      <c r="B130" s="470">
        <v>0.47299999999999998</v>
      </c>
      <c r="C130" s="470">
        <v>0.45700000000000002</v>
      </c>
      <c r="D130" s="470">
        <v>0.45700000000000002</v>
      </c>
      <c r="E130" s="471">
        <v>0.45700000000000002</v>
      </c>
      <c r="F130" s="472">
        <v>0.45700000000000002</v>
      </c>
      <c r="G130" s="472">
        <v>0.45700000000000002</v>
      </c>
      <c r="H130" s="507"/>
    </row>
    <row r="131" spans="1:8">
      <c r="A131" s="464" t="s">
        <v>62</v>
      </c>
      <c r="B131" s="470">
        <v>0.52700000000000002</v>
      </c>
      <c r="C131" s="470">
        <v>0.54299999999999993</v>
      </c>
      <c r="D131" s="470">
        <v>0.54299999999999993</v>
      </c>
      <c r="E131" s="471">
        <v>0.54299999999999993</v>
      </c>
      <c r="F131" s="472">
        <v>0.54299999999999993</v>
      </c>
      <c r="G131" s="472">
        <v>0.54299999999999993</v>
      </c>
      <c r="H131" s="507"/>
    </row>
    <row r="132" spans="1:8">
      <c r="A132" s="464" t="s">
        <v>701</v>
      </c>
      <c r="B132" s="470">
        <v>0.121</v>
      </c>
      <c r="C132" s="470">
        <v>0.113</v>
      </c>
      <c r="D132" s="470">
        <v>0.113</v>
      </c>
      <c r="E132" s="471">
        <v>0.113</v>
      </c>
      <c r="F132" s="472">
        <v>0.113</v>
      </c>
      <c r="G132" s="472">
        <v>0.113</v>
      </c>
      <c r="H132" s="507"/>
    </row>
    <row r="133" spans="1:8">
      <c r="A133" s="464" t="s">
        <v>93</v>
      </c>
      <c r="B133" s="470">
        <v>0.106</v>
      </c>
      <c r="C133" s="470">
        <v>8.5000000000000006E-2</v>
      </c>
      <c r="D133" s="470">
        <v>8.5000000000000006E-2</v>
      </c>
      <c r="E133" s="471">
        <v>8.5000000000000006E-2</v>
      </c>
      <c r="F133" s="472">
        <v>8.5000000000000006E-2</v>
      </c>
      <c r="G133" s="472">
        <v>8.5000000000000006E-2</v>
      </c>
      <c r="H133" s="507"/>
    </row>
    <row r="134" spans="1:8">
      <c r="A134" s="464" t="s">
        <v>63</v>
      </c>
      <c r="B134" s="470">
        <v>0.27100000000000002</v>
      </c>
      <c r="C134" s="470">
        <v>0.26300000000000001</v>
      </c>
      <c r="D134" s="470">
        <v>0.26300000000000001</v>
      </c>
      <c r="E134" s="471">
        <v>0.26300000000000001</v>
      </c>
      <c r="F134" s="472">
        <v>0.26300000000000001</v>
      </c>
      <c r="G134" s="472">
        <v>0.26300000000000001</v>
      </c>
      <c r="H134" s="507"/>
    </row>
    <row r="135" spans="1:8">
      <c r="A135" s="464" t="s">
        <v>64</v>
      </c>
      <c r="B135" s="470">
        <v>0.191</v>
      </c>
      <c r="C135" s="470">
        <v>0.19699999999999998</v>
      </c>
      <c r="D135" s="470">
        <v>0.19699999999999998</v>
      </c>
      <c r="E135" s="471">
        <v>0.19699999999999998</v>
      </c>
      <c r="F135" s="472">
        <v>0.19699999999999998</v>
      </c>
      <c r="G135" s="472">
        <v>0.19699999999999998</v>
      </c>
      <c r="H135" s="507"/>
    </row>
    <row r="136" spans="1:8">
      <c r="A136" s="464" t="s">
        <v>703</v>
      </c>
      <c r="B136" s="470">
        <v>0.311</v>
      </c>
      <c r="C136" s="470">
        <v>0.34200000000000003</v>
      </c>
      <c r="D136" s="470">
        <v>0.34200000000000003</v>
      </c>
      <c r="E136" s="471">
        <v>0.34200000000000003</v>
      </c>
      <c r="F136" s="472">
        <v>0.34200000000000003</v>
      </c>
      <c r="G136" s="472">
        <v>0.34200000000000003</v>
      </c>
      <c r="H136" s="507"/>
    </row>
    <row r="137" spans="1:8">
      <c r="A137" s="474" t="s">
        <v>27</v>
      </c>
      <c r="B137" s="475">
        <v>2010</v>
      </c>
      <c r="C137" s="476">
        <v>2011</v>
      </c>
      <c r="D137" s="476">
        <v>2012</v>
      </c>
      <c r="E137" s="477">
        <v>2013</v>
      </c>
      <c r="F137" s="478">
        <v>2014</v>
      </c>
      <c r="G137" s="478">
        <v>2015</v>
      </c>
      <c r="H137" s="502">
        <v>2016</v>
      </c>
    </row>
    <row r="138" spans="1:8">
      <c r="A138" s="464" t="s">
        <v>2284</v>
      </c>
      <c r="B138" s="465" t="s">
        <v>1530</v>
      </c>
      <c r="C138" s="465" t="s">
        <v>1530</v>
      </c>
      <c r="D138" s="466">
        <v>81843743</v>
      </c>
      <c r="E138" s="467">
        <v>80619000</v>
      </c>
      <c r="F138" s="468">
        <v>80833000</v>
      </c>
      <c r="G138" s="469">
        <v>81197000</v>
      </c>
      <c r="H138" s="505" t="s">
        <v>6641</v>
      </c>
    </row>
    <row r="139" spans="1:8">
      <c r="A139" s="464" t="s">
        <v>61</v>
      </c>
      <c r="B139" s="470">
        <v>0.52600000000000002</v>
      </c>
      <c r="C139" s="470">
        <v>0.53</v>
      </c>
      <c r="D139" s="470">
        <v>0.44</v>
      </c>
      <c r="E139" s="471">
        <v>0.54</v>
      </c>
      <c r="F139" s="472">
        <v>0.54</v>
      </c>
      <c r="G139" s="473">
        <v>0.53180661164449627</v>
      </c>
      <c r="H139" s="501">
        <v>0.54</v>
      </c>
    </row>
    <row r="140" spans="1:8">
      <c r="A140" s="464" t="s">
        <v>62</v>
      </c>
      <c r="B140" s="470">
        <v>0.47399999999999998</v>
      </c>
      <c r="C140" s="470">
        <v>0.47</v>
      </c>
      <c r="D140" s="470">
        <v>0.56000000000000005</v>
      </c>
      <c r="E140" s="471">
        <v>0.46</v>
      </c>
      <c r="F140" s="472">
        <v>0.46</v>
      </c>
      <c r="G140" s="473">
        <v>0.46819338835544178</v>
      </c>
      <c r="H140" s="501">
        <v>0.46</v>
      </c>
    </row>
    <row r="141" spans="1:8">
      <c r="A141" s="464" t="s">
        <v>701</v>
      </c>
      <c r="B141" s="470">
        <v>0</v>
      </c>
      <c r="C141" s="470">
        <v>0</v>
      </c>
      <c r="D141" s="470">
        <v>0</v>
      </c>
      <c r="E141" s="471">
        <v>8.4000000000000005E-2</v>
      </c>
      <c r="F141" s="472">
        <v>0.1</v>
      </c>
      <c r="G141" s="473">
        <v>0.19076206224896514</v>
      </c>
      <c r="H141" s="501">
        <v>0.19</v>
      </c>
    </row>
    <row r="142" spans="1:8">
      <c r="A142" s="464" t="s">
        <v>93</v>
      </c>
      <c r="B142" s="470">
        <v>0.14599999999999999</v>
      </c>
      <c r="C142" s="470">
        <v>0.15</v>
      </c>
      <c r="D142" s="470">
        <v>0</v>
      </c>
      <c r="E142" s="471">
        <v>5.7000000000000002E-2</v>
      </c>
      <c r="F142" s="472">
        <v>0.05</v>
      </c>
      <c r="G142" s="473">
        <v>5.7688828758854553E-2</v>
      </c>
      <c r="H142" s="501">
        <v>0.05</v>
      </c>
    </row>
    <row r="143" spans="1:8">
      <c r="A143" s="464" t="s">
        <v>63</v>
      </c>
      <c r="B143" s="470">
        <v>0.52400000000000002</v>
      </c>
      <c r="C143" s="470">
        <v>0.54</v>
      </c>
      <c r="D143" s="470">
        <v>0</v>
      </c>
      <c r="E143" s="471">
        <v>0.504</v>
      </c>
      <c r="F143" s="472">
        <v>0.48</v>
      </c>
      <c r="G143" s="473">
        <v>0.33392551547356286</v>
      </c>
      <c r="H143" s="501">
        <v>0.36</v>
      </c>
    </row>
    <row r="144" spans="1:8">
      <c r="A144" s="464" t="s">
        <v>64</v>
      </c>
      <c r="B144" s="470">
        <v>0.21600000000000003</v>
      </c>
      <c r="C144" s="470">
        <v>0.21</v>
      </c>
      <c r="D144" s="470">
        <v>0</v>
      </c>
      <c r="E144" s="471">
        <v>0.26500000000000001</v>
      </c>
      <c r="F144" s="472">
        <v>0.27</v>
      </c>
      <c r="G144" s="473">
        <v>0.29439281448141441</v>
      </c>
      <c r="H144" s="501">
        <v>0.27</v>
      </c>
    </row>
    <row r="145" spans="1:8">
      <c r="A145" s="464" t="s">
        <v>703</v>
      </c>
      <c r="B145" s="470">
        <v>0.114</v>
      </c>
      <c r="C145" s="470">
        <v>0.11</v>
      </c>
      <c r="D145" s="470">
        <v>0</v>
      </c>
      <c r="E145" s="471">
        <v>9.0999999999999998E-2</v>
      </c>
      <c r="F145" s="472">
        <v>0.1</v>
      </c>
      <c r="G145" s="473">
        <v>0.12323077903713843</v>
      </c>
      <c r="H145" s="501">
        <v>0.14000000000000001</v>
      </c>
    </row>
    <row r="146" spans="1:8">
      <c r="A146" s="474" t="s">
        <v>28</v>
      </c>
      <c r="B146" s="475">
        <v>2010</v>
      </c>
      <c r="C146" s="476">
        <v>2011</v>
      </c>
      <c r="D146" s="476">
        <v>2012</v>
      </c>
      <c r="E146" s="477">
        <v>2013</v>
      </c>
      <c r="F146" s="478">
        <v>2014</v>
      </c>
      <c r="G146" s="478">
        <v>2015</v>
      </c>
      <c r="H146" s="502">
        <v>2016</v>
      </c>
    </row>
    <row r="147" spans="1:8">
      <c r="A147" s="464" t="s">
        <v>2284</v>
      </c>
      <c r="B147" s="465" t="s">
        <v>1530</v>
      </c>
      <c r="C147" s="465" t="s">
        <v>1530</v>
      </c>
      <c r="D147" s="466">
        <v>10815197</v>
      </c>
      <c r="E147" s="467">
        <v>10815197</v>
      </c>
      <c r="F147" s="468">
        <v>10815197</v>
      </c>
      <c r="G147" s="469">
        <v>10815197</v>
      </c>
      <c r="H147" s="505">
        <v>10783748</v>
      </c>
    </row>
    <row r="148" spans="1:8">
      <c r="A148" s="464" t="s">
        <v>61</v>
      </c>
      <c r="B148" s="470">
        <v>0.49</v>
      </c>
      <c r="C148" s="470">
        <v>0.51</v>
      </c>
      <c r="D148" s="470">
        <v>0.5</v>
      </c>
      <c r="E148" s="471">
        <v>0.52</v>
      </c>
      <c r="F148" s="472">
        <v>0.5</v>
      </c>
      <c r="G148" s="473">
        <v>0.51</v>
      </c>
      <c r="H148" s="510">
        <v>0.51</v>
      </c>
    </row>
    <row r="149" spans="1:8">
      <c r="A149" s="464" t="s">
        <v>62</v>
      </c>
      <c r="B149" s="470">
        <v>0.51</v>
      </c>
      <c r="C149" s="470">
        <v>0.49</v>
      </c>
      <c r="D149" s="470">
        <v>0.5</v>
      </c>
      <c r="E149" s="471">
        <v>0.48</v>
      </c>
      <c r="F149" s="472">
        <v>0.5</v>
      </c>
      <c r="G149" s="473">
        <v>0.49</v>
      </c>
      <c r="H149" s="510">
        <v>0.49</v>
      </c>
    </row>
    <row r="150" spans="1:8">
      <c r="A150" s="464" t="s">
        <v>701</v>
      </c>
      <c r="B150" s="470">
        <v>0.13</v>
      </c>
      <c r="C150" s="470">
        <v>0.09</v>
      </c>
      <c r="D150" s="470" t="s">
        <v>1568</v>
      </c>
      <c r="E150" s="471" t="s">
        <v>1568</v>
      </c>
      <c r="F150" s="472" t="s">
        <v>1186</v>
      </c>
      <c r="G150" s="473" t="s">
        <v>1186</v>
      </c>
      <c r="H150" s="510" t="s">
        <v>1186</v>
      </c>
    </row>
    <row r="151" spans="1:8">
      <c r="A151" s="464" t="s">
        <v>93</v>
      </c>
      <c r="B151" s="470">
        <v>0.53</v>
      </c>
      <c r="C151" s="470">
        <v>0.09</v>
      </c>
      <c r="D151" s="470">
        <v>0.11</v>
      </c>
      <c r="E151" s="471">
        <v>0.12</v>
      </c>
      <c r="F151" s="472" t="s">
        <v>1568</v>
      </c>
      <c r="G151" s="473">
        <v>0.1</v>
      </c>
      <c r="H151" s="510">
        <v>0.1</v>
      </c>
    </row>
    <row r="152" spans="1:8">
      <c r="A152" s="464" t="s">
        <v>63</v>
      </c>
      <c r="B152" s="470">
        <v>0.22</v>
      </c>
      <c r="C152" s="470">
        <v>0.57999999999999996</v>
      </c>
      <c r="D152" s="470">
        <v>0.63</v>
      </c>
      <c r="E152" s="471">
        <v>0.63</v>
      </c>
      <c r="F152" s="472">
        <v>0.62</v>
      </c>
      <c r="G152" s="473">
        <v>0.61</v>
      </c>
      <c r="H152" s="510">
        <v>0.55000000000000004</v>
      </c>
    </row>
    <row r="153" spans="1:8">
      <c r="A153" s="464" t="s">
        <v>64</v>
      </c>
      <c r="B153" s="470">
        <v>0.12</v>
      </c>
      <c r="C153" s="470">
        <v>0.17</v>
      </c>
      <c r="D153" s="470">
        <v>0.21</v>
      </c>
      <c r="E153" s="471">
        <v>0.19</v>
      </c>
      <c r="F153" s="472">
        <v>0.21</v>
      </c>
      <c r="G153" s="473">
        <v>0.22</v>
      </c>
      <c r="H153" s="510">
        <v>0.25</v>
      </c>
    </row>
    <row r="154" spans="1:8">
      <c r="A154" s="464" t="s">
        <v>703</v>
      </c>
      <c r="B154" s="470"/>
      <c r="C154" s="470">
        <v>7.0000000000000007E-2</v>
      </c>
      <c r="D154" s="470">
        <v>0.05</v>
      </c>
      <c r="E154" s="471">
        <v>0.06</v>
      </c>
      <c r="F154" s="472">
        <v>0.06</v>
      </c>
      <c r="G154" s="473">
        <v>7.0000000000000007E-2</v>
      </c>
      <c r="H154" s="510">
        <v>0.1</v>
      </c>
    </row>
    <row r="155" spans="1:8">
      <c r="A155" s="474" t="s">
        <v>29</v>
      </c>
      <c r="B155" s="475">
        <v>2010</v>
      </c>
      <c r="C155" s="476">
        <v>2011</v>
      </c>
      <c r="D155" s="476">
        <v>2012</v>
      </c>
      <c r="E155" s="477">
        <v>2013</v>
      </c>
      <c r="F155" s="478">
        <v>2014</v>
      </c>
      <c r="G155" s="478">
        <v>2015</v>
      </c>
      <c r="H155" s="502">
        <v>2016</v>
      </c>
    </row>
    <row r="156" spans="1:8">
      <c r="A156" s="464" t="s">
        <v>2284</v>
      </c>
      <c r="B156" s="465" t="s">
        <v>1530</v>
      </c>
      <c r="C156" s="465" t="s">
        <v>1530</v>
      </c>
      <c r="D156" s="466">
        <v>15438384</v>
      </c>
      <c r="E156" s="467">
        <v>15438384</v>
      </c>
      <c r="F156" s="468">
        <v>15806675</v>
      </c>
      <c r="G156" s="482">
        <v>16470000</v>
      </c>
      <c r="H156" s="505" t="s">
        <v>6619</v>
      </c>
    </row>
    <row r="157" spans="1:8">
      <c r="A157" s="464" t="s">
        <v>61</v>
      </c>
      <c r="B157" s="470">
        <v>0.46</v>
      </c>
      <c r="C157" s="470">
        <v>0.49</v>
      </c>
      <c r="D157" s="470">
        <v>0.49</v>
      </c>
      <c r="E157" s="471">
        <v>0.48</v>
      </c>
      <c r="F157" s="472">
        <v>0.49</v>
      </c>
      <c r="G157" s="473">
        <v>0.49</v>
      </c>
      <c r="H157" s="501">
        <v>0.41</v>
      </c>
    </row>
    <row r="158" spans="1:8">
      <c r="A158" s="464" t="s">
        <v>62</v>
      </c>
      <c r="B158" s="470">
        <v>0.54</v>
      </c>
      <c r="C158" s="470">
        <v>0.51</v>
      </c>
      <c r="D158" s="470">
        <v>0.51</v>
      </c>
      <c r="E158" s="471">
        <v>0.52</v>
      </c>
      <c r="F158" s="472">
        <v>0.51</v>
      </c>
      <c r="G158" s="473">
        <v>0.51</v>
      </c>
      <c r="H158" s="501">
        <v>0.59</v>
      </c>
    </row>
    <row r="159" spans="1:8">
      <c r="A159" s="464" t="s">
        <v>701</v>
      </c>
      <c r="B159" s="470"/>
      <c r="C159" s="470">
        <v>0</v>
      </c>
      <c r="D159" s="470">
        <v>0</v>
      </c>
      <c r="E159" s="471">
        <v>0</v>
      </c>
      <c r="F159" s="472">
        <v>0.15</v>
      </c>
      <c r="G159" s="473">
        <v>0.14000000000000001</v>
      </c>
      <c r="H159" s="501">
        <v>0.14000000000000001</v>
      </c>
    </row>
    <row r="160" spans="1:8">
      <c r="A160" s="464" t="s">
        <v>93</v>
      </c>
      <c r="B160" s="470">
        <v>0.3</v>
      </c>
      <c r="C160" s="470">
        <v>0.17</v>
      </c>
      <c r="D160" s="470">
        <v>0.17</v>
      </c>
      <c r="E160" s="471">
        <v>0.18</v>
      </c>
      <c r="F160" s="472">
        <v>0.23</v>
      </c>
      <c r="G160" s="473">
        <v>0.28999999999999998</v>
      </c>
      <c r="H160" s="501">
        <v>0.28999999999999998</v>
      </c>
    </row>
    <row r="161" spans="1:8">
      <c r="A161" s="464" t="s">
        <v>63</v>
      </c>
      <c r="B161" s="470">
        <v>0.47</v>
      </c>
      <c r="C161" s="470">
        <v>0.67</v>
      </c>
      <c r="D161" s="470">
        <v>0.67</v>
      </c>
      <c r="E161" s="471">
        <v>0.66</v>
      </c>
      <c r="F161" s="472">
        <v>0.38</v>
      </c>
      <c r="G161" s="473">
        <v>0.33</v>
      </c>
      <c r="H161" s="501">
        <v>0.33</v>
      </c>
    </row>
    <row r="162" spans="1:8">
      <c r="A162" s="464" t="s">
        <v>64</v>
      </c>
      <c r="B162" s="470">
        <v>0.22</v>
      </c>
      <c r="C162" s="470">
        <v>0.18</v>
      </c>
      <c r="D162" s="470">
        <v>0.18</v>
      </c>
      <c r="E162" s="471">
        <v>0.18</v>
      </c>
      <c r="F162" s="472">
        <v>0.19</v>
      </c>
      <c r="G162" s="473">
        <v>0.21</v>
      </c>
      <c r="H162" s="501">
        <v>0.21</v>
      </c>
    </row>
    <row r="163" spans="1:8">
      <c r="A163" s="464" t="s">
        <v>703</v>
      </c>
      <c r="B163" s="470">
        <v>0.01</v>
      </c>
      <c r="C163" s="470">
        <v>0.15</v>
      </c>
      <c r="D163" s="470">
        <v>0.15</v>
      </c>
      <c r="E163" s="471">
        <v>0.15</v>
      </c>
      <c r="F163" s="472">
        <v>0.05</v>
      </c>
      <c r="G163" s="473">
        <v>0.03</v>
      </c>
      <c r="H163" s="501">
        <v>0.03</v>
      </c>
    </row>
    <row r="164" spans="1:8">
      <c r="A164" s="474" t="s">
        <v>30</v>
      </c>
      <c r="B164" s="475">
        <v>2010</v>
      </c>
      <c r="C164" s="476">
        <v>2011</v>
      </c>
      <c r="D164" s="476">
        <v>2012</v>
      </c>
      <c r="E164" s="477">
        <v>2013</v>
      </c>
      <c r="F164" s="478">
        <v>2014</v>
      </c>
      <c r="G164" s="478">
        <v>2015</v>
      </c>
      <c r="H164" s="502">
        <v>2016</v>
      </c>
    </row>
    <row r="165" spans="1:8">
      <c r="A165" s="464" t="s">
        <v>2284</v>
      </c>
      <c r="B165" s="465" t="s">
        <v>1530</v>
      </c>
      <c r="C165" s="465" t="s">
        <v>1530</v>
      </c>
      <c r="D165" s="466">
        <v>8385072</v>
      </c>
      <c r="E165" s="467">
        <v>8555072</v>
      </c>
      <c r="F165" s="468">
        <v>8725111</v>
      </c>
      <c r="G165" s="482">
        <v>8098000</v>
      </c>
      <c r="H165" s="505">
        <v>0</v>
      </c>
    </row>
    <row r="166" spans="1:8">
      <c r="A166" s="464" t="s">
        <v>61</v>
      </c>
      <c r="B166" s="470">
        <v>0.49</v>
      </c>
      <c r="C166" s="470">
        <v>0.49</v>
      </c>
      <c r="D166" s="470">
        <v>0.49</v>
      </c>
      <c r="E166" s="471">
        <v>0.49</v>
      </c>
      <c r="F166" s="472">
        <v>0.49</v>
      </c>
      <c r="G166" s="473">
        <v>0.49</v>
      </c>
      <c r="H166" s="501">
        <v>0.49</v>
      </c>
    </row>
    <row r="167" spans="1:8">
      <c r="A167" s="464" t="s">
        <v>62</v>
      </c>
      <c r="B167" s="470">
        <v>0.51</v>
      </c>
      <c r="C167" s="470">
        <v>0.51</v>
      </c>
      <c r="D167" s="470">
        <v>0.51</v>
      </c>
      <c r="E167" s="471">
        <v>0.51</v>
      </c>
      <c r="F167" s="472">
        <v>0.51</v>
      </c>
      <c r="G167" s="473">
        <v>0.51</v>
      </c>
      <c r="H167" s="501">
        <v>0.51</v>
      </c>
    </row>
    <row r="168" spans="1:8">
      <c r="A168" s="464" t="s">
        <v>701</v>
      </c>
      <c r="B168" s="470"/>
      <c r="C168" s="470">
        <v>0</v>
      </c>
      <c r="D168" s="470">
        <v>0</v>
      </c>
      <c r="E168" s="471">
        <v>0</v>
      </c>
      <c r="F168" s="472">
        <v>0.15</v>
      </c>
      <c r="G168" s="473">
        <v>0.14000000000000001</v>
      </c>
      <c r="H168" s="501">
        <v>0.14000000000000001</v>
      </c>
    </row>
    <row r="169" spans="1:8">
      <c r="A169" s="464" t="s">
        <v>93</v>
      </c>
      <c r="B169" s="470">
        <v>0.28999999999999998</v>
      </c>
      <c r="C169" s="470">
        <v>0.17</v>
      </c>
      <c r="D169" s="470">
        <v>0.17</v>
      </c>
      <c r="E169" s="471">
        <v>0.17</v>
      </c>
      <c r="F169" s="472">
        <v>0.23</v>
      </c>
      <c r="G169" s="473">
        <v>0.28999999999999998</v>
      </c>
      <c r="H169" s="501">
        <v>0.28999999999999998</v>
      </c>
    </row>
    <row r="170" spans="1:8">
      <c r="A170" s="464" t="s">
        <v>63</v>
      </c>
      <c r="B170" s="470">
        <v>0.45</v>
      </c>
      <c r="C170" s="470">
        <v>0.67</v>
      </c>
      <c r="D170" s="470">
        <v>0.67</v>
      </c>
      <c r="E170" s="471">
        <v>0.67</v>
      </c>
      <c r="F170" s="472">
        <v>0.38</v>
      </c>
      <c r="G170" s="473">
        <v>0.33</v>
      </c>
      <c r="H170" s="501">
        <v>0.33</v>
      </c>
    </row>
    <row r="171" spans="1:8">
      <c r="A171" s="464" t="s">
        <v>64</v>
      </c>
      <c r="B171" s="470">
        <v>0.21</v>
      </c>
      <c r="C171" s="470">
        <v>0.18</v>
      </c>
      <c r="D171" s="470">
        <v>0.18</v>
      </c>
      <c r="E171" s="471">
        <v>0.18</v>
      </c>
      <c r="F171" s="472">
        <v>0.19</v>
      </c>
      <c r="G171" s="473">
        <v>0.21</v>
      </c>
      <c r="H171" s="501">
        <v>0.21</v>
      </c>
    </row>
    <row r="172" spans="1:8">
      <c r="A172" s="464" t="s">
        <v>703</v>
      </c>
      <c r="B172" s="470">
        <v>0.05</v>
      </c>
      <c r="C172" s="470">
        <v>0.15</v>
      </c>
      <c r="D172" s="470">
        <v>0.15</v>
      </c>
      <c r="E172" s="471">
        <v>0.15</v>
      </c>
      <c r="F172" s="472">
        <v>0.05</v>
      </c>
      <c r="G172" s="473">
        <v>0.03</v>
      </c>
      <c r="H172" s="501">
        <v>0.03</v>
      </c>
    </row>
    <row r="173" spans="1:8">
      <c r="A173" s="474" t="s">
        <v>3995</v>
      </c>
      <c r="B173" s="475">
        <v>2010</v>
      </c>
      <c r="C173" s="476">
        <v>2011</v>
      </c>
      <c r="D173" s="476">
        <v>2012</v>
      </c>
      <c r="E173" s="477">
        <v>2013</v>
      </c>
      <c r="F173" s="478">
        <v>2014</v>
      </c>
      <c r="G173" s="478">
        <v>2015</v>
      </c>
      <c r="H173" s="502">
        <v>2016</v>
      </c>
    </row>
    <row r="174" spans="1:8">
      <c r="A174" s="464" t="s">
        <v>2284</v>
      </c>
      <c r="B174" s="465" t="s">
        <v>1530</v>
      </c>
      <c r="C174" s="465" t="s">
        <v>1530</v>
      </c>
      <c r="D174" s="465" t="s">
        <v>1530</v>
      </c>
      <c r="E174" s="467">
        <v>1249620000</v>
      </c>
      <c r="F174" s="468">
        <v>1267450000</v>
      </c>
      <c r="G174" s="468">
        <v>1326073788</v>
      </c>
      <c r="H174" s="505">
        <v>1349588923</v>
      </c>
    </row>
    <row r="175" spans="1:8">
      <c r="A175" s="464" t="s">
        <v>61</v>
      </c>
      <c r="B175" s="470"/>
      <c r="C175" s="470"/>
      <c r="D175" s="470"/>
      <c r="E175" s="471"/>
      <c r="F175" s="472">
        <v>0.62</v>
      </c>
      <c r="G175" s="472">
        <v>0.6</v>
      </c>
      <c r="H175" s="501">
        <v>0.55000000000000004</v>
      </c>
    </row>
    <row r="176" spans="1:8">
      <c r="A176" s="464" t="s">
        <v>62</v>
      </c>
      <c r="B176" s="470"/>
      <c r="C176" s="470"/>
      <c r="D176" s="470"/>
      <c r="E176" s="471"/>
      <c r="F176" s="472">
        <v>0.38</v>
      </c>
      <c r="G176" s="472">
        <v>0.4</v>
      </c>
      <c r="H176" s="501">
        <v>0.45</v>
      </c>
    </row>
    <row r="177" spans="1:8">
      <c r="A177" s="464" t="s">
        <v>701</v>
      </c>
      <c r="B177" s="470"/>
      <c r="C177" s="470"/>
      <c r="D177" s="470"/>
      <c r="E177" s="471"/>
      <c r="F177" s="472">
        <v>0.05</v>
      </c>
      <c r="G177" s="472">
        <v>0.08</v>
      </c>
      <c r="H177" s="501">
        <v>0.08</v>
      </c>
    </row>
    <row r="178" spans="1:8">
      <c r="A178" s="464" t="s">
        <v>93</v>
      </c>
      <c r="B178" s="470"/>
      <c r="C178" s="470"/>
      <c r="D178" s="470"/>
      <c r="E178" s="471"/>
      <c r="F178" s="472">
        <v>0.2</v>
      </c>
      <c r="G178" s="472">
        <v>0.18</v>
      </c>
      <c r="H178" s="501">
        <v>0.17</v>
      </c>
    </row>
    <row r="179" spans="1:8">
      <c r="A179" s="464" t="s">
        <v>63</v>
      </c>
      <c r="B179" s="470"/>
      <c r="C179" s="470"/>
      <c r="D179" s="470"/>
      <c r="E179" s="471"/>
      <c r="F179" s="472">
        <v>0.4</v>
      </c>
      <c r="G179" s="472">
        <v>0.4</v>
      </c>
      <c r="H179" s="501">
        <v>0.46</v>
      </c>
    </row>
    <row r="180" spans="1:8">
      <c r="A180" s="464" t="s">
        <v>64</v>
      </c>
      <c r="B180" s="470"/>
      <c r="C180" s="470"/>
      <c r="D180" s="470"/>
      <c r="E180" s="471"/>
      <c r="F180" s="472">
        <v>0.24</v>
      </c>
      <c r="G180" s="472">
        <v>0.24</v>
      </c>
      <c r="H180" s="501">
        <v>0.2</v>
      </c>
    </row>
    <row r="181" spans="1:8">
      <c r="A181" s="464" t="s">
        <v>703</v>
      </c>
      <c r="B181" s="470"/>
      <c r="C181" s="470"/>
      <c r="D181" s="470"/>
      <c r="E181" s="471"/>
      <c r="F181" s="472">
        <v>0.11</v>
      </c>
      <c r="G181" s="472">
        <v>0.1</v>
      </c>
      <c r="H181" s="501">
        <v>0.09</v>
      </c>
    </row>
    <row r="182" spans="1:8">
      <c r="A182" s="474" t="s">
        <v>3713</v>
      </c>
      <c r="B182" s="475">
        <v>2010</v>
      </c>
      <c r="C182" s="476">
        <v>2011</v>
      </c>
      <c r="D182" s="476">
        <v>2012</v>
      </c>
      <c r="E182" s="477">
        <v>2013</v>
      </c>
      <c r="F182" s="478">
        <v>2014</v>
      </c>
      <c r="G182" s="478">
        <v>2015</v>
      </c>
      <c r="H182" s="502">
        <v>2016</v>
      </c>
    </row>
    <row r="183" spans="1:8">
      <c r="A183" s="464" t="s">
        <v>2284</v>
      </c>
      <c r="B183" s="465" t="s">
        <v>1530</v>
      </c>
      <c r="C183" s="465" t="s">
        <v>1530</v>
      </c>
      <c r="D183" s="465" t="s">
        <v>1530</v>
      </c>
      <c r="E183" s="467">
        <v>4609600</v>
      </c>
      <c r="F183" s="468">
        <v>4609600</v>
      </c>
      <c r="G183" s="482">
        <v>4595000</v>
      </c>
      <c r="H183" s="511">
        <v>4761865</v>
      </c>
    </row>
    <row r="184" spans="1:8">
      <c r="A184" s="464" t="s">
        <v>61</v>
      </c>
      <c r="B184" s="470"/>
      <c r="C184" s="470"/>
      <c r="D184" s="470"/>
      <c r="E184" s="471"/>
      <c r="F184" s="483">
        <v>0.49</v>
      </c>
      <c r="G184" s="473">
        <v>0.46</v>
      </c>
      <c r="H184" s="512">
        <v>0.46</v>
      </c>
    </row>
    <row r="185" spans="1:8">
      <c r="A185" s="464" t="s">
        <v>62</v>
      </c>
      <c r="B185" s="470"/>
      <c r="C185" s="470"/>
      <c r="D185" s="470"/>
      <c r="E185" s="471"/>
      <c r="F185" s="483">
        <v>0.51</v>
      </c>
      <c r="G185" s="473">
        <v>0.54</v>
      </c>
      <c r="H185" s="512">
        <v>0.54</v>
      </c>
    </row>
    <row r="186" spans="1:8">
      <c r="A186" s="464" t="s">
        <v>701</v>
      </c>
      <c r="B186" s="470"/>
      <c r="C186" s="470"/>
      <c r="D186" s="470"/>
      <c r="E186" s="471"/>
      <c r="F186" s="483">
        <v>0.1</v>
      </c>
      <c r="G186" s="473">
        <v>0.11</v>
      </c>
      <c r="H186" s="512">
        <v>0.11</v>
      </c>
    </row>
    <row r="187" spans="1:8">
      <c r="A187" s="464" t="s">
        <v>93</v>
      </c>
      <c r="B187" s="470"/>
      <c r="C187" s="470"/>
      <c r="D187" s="470"/>
      <c r="E187" s="471"/>
      <c r="F187" s="483">
        <v>0.08</v>
      </c>
      <c r="G187" s="473">
        <v>0.3</v>
      </c>
      <c r="H187" s="512">
        <v>0.12</v>
      </c>
    </row>
    <row r="188" spans="1:8">
      <c r="A188" s="464" t="s">
        <v>63</v>
      </c>
      <c r="B188" s="470"/>
      <c r="C188" s="470"/>
      <c r="D188" s="470"/>
      <c r="E188" s="471"/>
      <c r="F188" s="483">
        <v>0.48</v>
      </c>
      <c r="G188" s="473">
        <v>0.25</v>
      </c>
      <c r="H188" s="512">
        <v>0.44</v>
      </c>
    </row>
    <row r="189" spans="1:8">
      <c r="A189" s="464" t="s">
        <v>64</v>
      </c>
      <c r="B189" s="470"/>
      <c r="C189" s="470"/>
      <c r="D189" s="470"/>
      <c r="E189" s="471"/>
      <c r="F189" s="483">
        <v>0.22</v>
      </c>
      <c r="G189" s="473">
        <v>0.16</v>
      </c>
      <c r="H189" s="512">
        <v>0.19</v>
      </c>
    </row>
    <row r="190" spans="1:8">
      <c r="A190" s="464" t="s">
        <v>703</v>
      </c>
      <c r="B190" s="470"/>
      <c r="C190" s="470"/>
      <c r="D190" s="470"/>
      <c r="E190" s="471"/>
      <c r="F190" s="483">
        <v>0.12</v>
      </c>
      <c r="G190" s="473">
        <v>0.18</v>
      </c>
      <c r="H190" s="512">
        <v>0.14000000000000001</v>
      </c>
    </row>
    <row r="191" spans="1:8">
      <c r="A191" s="474" t="s">
        <v>31</v>
      </c>
      <c r="B191" s="475">
        <v>2010</v>
      </c>
      <c r="C191" s="476">
        <v>2011</v>
      </c>
      <c r="D191" s="476">
        <v>2012</v>
      </c>
      <c r="E191" s="477">
        <v>2013</v>
      </c>
      <c r="F191" s="478">
        <v>2014</v>
      </c>
      <c r="G191" s="478">
        <v>2015</v>
      </c>
      <c r="H191" s="502">
        <v>2016</v>
      </c>
    </row>
    <row r="192" spans="1:8">
      <c r="A192" s="464" t="s">
        <v>2284</v>
      </c>
      <c r="B192" s="465" t="s">
        <v>1530</v>
      </c>
      <c r="C192" s="465" t="s">
        <v>1530</v>
      </c>
      <c r="D192" s="466">
        <v>61261254</v>
      </c>
      <c r="E192" s="467">
        <v>59943933</v>
      </c>
      <c r="F192" s="468">
        <v>60782309</v>
      </c>
      <c r="G192" s="484">
        <v>59830000</v>
      </c>
      <c r="H192" s="513">
        <v>60800000</v>
      </c>
    </row>
    <row r="193" spans="1:8">
      <c r="A193" s="464" t="s">
        <v>61</v>
      </c>
      <c r="B193" s="470">
        <v>0.48700000000000004</v>
      </c>
      <c r="C193" s="470">
        <v>0.495</v>
      </c>
      <c r="D193" s="470">
        <v>0.48099999999999998</v>
      </c>
      <c r="E193" s="471">
        <v>0.47899999999999998</v>
      </c>
      <c r="F193" s="472">
        <v>0.51</v>
      </c>
      <c r="G193" s="456">
        <v>0.48</v>
      </c>
      <c r="H193" s="512">
        <v>0.51</v>
      </c>
    </row>
    <row r="194" spans="1:8">
      <c r="A194" s="464" t="s">
        <v>62</v>
      </c>
      <c r="B194" s="470">
        <v>0.51300000000000001</v>
      </c>
      <c r="C194" s="470">
        <v>0.505</v>
      </c>
      <c r="D194" s="470">
        <v>0.51900000000000002</v>
      </c>
      <c r="E194" s="471">
        <v>0.52100000000000002</v>
      </c>
      <c r="F194" s="472">
        <v>0.49</v>
      </c>
      <c r="G194" s="456">
        <v>0.52</v>
      </c>
      <c r="H194" s="512">
        <v>0.49</v>
      </c>
    </row>
    <row r="195" spans="1:8">
      <c r="A195" s="464" t="s">
        <v>701</v>
      </c>
      <c r="B195" s="470">
        <v>0.122</v>
      </c>
      <c r="C195" s="470">
        <v>0.11</v>
      </c>
      <c r="D195" s="470" t="s">
        <v>1530</v>
      </c>
      <c r="E195" s="471" t="s">
        <v>1530</v>
      </c>
      <c r="F195" s="472">
        <v>0</v>
      </c>
      <c r="G195" s="485">
        <v>0</v>
      </c>
      <c r="H195" s="512">
        <v>0</v>
      </c>
    </row>
    <row r="196" spans="1:8">
      <c r="A196" s="464" t="s">
        <v>93</v>
      </c>
      <c r="B196" s="470">
        <v>7.4999999999999997E-2</v>
      </c>
      <c r="C196" s="470">
        <v>6.7000000000000004E-2</v>
      </c>
      <c r="D196" s="470">
        <v>4.2999999999999997E-2</v>
      </c>
      <c r="E196" s="471">
        <v>0.10199999999999999</v>
      </c>
      <c r="F196" s="472">
        <v>0.11</v>
      </c>
      <c r="G196" s="485">
        <v>4.2999999999999997E-2</v>
      </c>
      <c r="H196" s="512">
        <v>0.08</v>
      </c>
    </row>
    <row r="197" spans="1:8">
      <c r="A197" s="464" t="s">
        <v>63</v>
      </c>
      <c r="B197" s="470">
        <v>0.27400000000000002</v>
      </c>
      <c r="C197" s="470">
        <v>0.26500000000000001</v>
      </c>
      <c r="D197" s="470">
        <v>0.22600000000000001</v>
      </c>
      <c r="E197" s="471">
        <v>0.221</v>
      </c>
      <c r="F197" s="472">
        <v>0.36</v>
      </c>
      <c r="G197" s="485">
        <v>0.215</v>
      </c>
      <c r="H197" s="512">
        <v>0.32</v>
      </c>
    </row>
    <row r="198" spans="1:8">
      <c r="A198" s="464" t="s">
        <v>64</v>
      </c>
      <c r="B198" s="470" t="s">
        <v>1530</v>
      </c>
      <c r="C198" s="470" t="s">
        <v>1530</v>
      </c>
      <c r="D198" s="470">
        <v>0.184</v>
      </c>
      <c r="E198" s="471">
        <v>0.18</v>
      </c>
      <c r="F198" s="472">
        <v>0</v>
      </c>
      <c r="G198" s="485">
        <v>0.17799999999999999</v>
      </c>
      <c r="H198" s="512">
        <v>0.2</v>
      </c>
    </row>
    <row r="199" spans="1:8">
      <c r="A199" s="464" t="s">
        <v>703</v>
      </c>
      <c r="B199" s="470">
        <v>0.28999999999999998</v>
      </c>
      <c r="C199" s="470">
        <v>0.29799999999999999</v>
      </c>
      <c r="D199" s="470" t="s">
        <v>1530</v>
      </c>
      <c r="E199" s="471" t="s">
        <v>1530</v>
      </c>
      <c r="F199" s="472">
        <v>0.36</v>
      </c>
      <c r="G199" s="485">
        <v>0.56299999999999994</v>
      </c>
      <c r="H199" s="512">
        <v>0.4</v>
      </c>
    </row>
    <row r="200" spans="1:8">
      <c r="A200" s="464" t="s">
        <v>705</v>
      </c>
      <c r="B200" s="465" t="s">
        <v>1530</v>
      </c>
      <c r="C200" s="465" t="s">
        <v>1530</v>
      </c>
      <c r="D200" s="470">
        <v>0.54600000000000004</v>
      </c>
      <c r="E200" s="486">
        <v>0.55600000000000005</v>
      </c>
      <c r="F200" s="472">
        <v>0</v>
      </c>
      <c r="G200" s="485" t="s">
        <v>1530</v>
      </c>
      <c r="H200" s="507"/>
    </row>
    <row r="201" spans="1:8">
      <c r="A201" s="464" t="s">
        <v>2324</v>
      </c>
      <c r="B201" s="487">
        <v>0.23899999999999999</v>
      </c>
      <c r="C201" s="470">
        <v>0.25900000000000001</v>
      </c>
      <c r="D201" s="465" t="s">
        <v>1530</v>
      </c>
      <c r="E201" s="471" t="s">
        <v>1530</v>
      </c>
      <c r="F201" s="472">
        <v>0</v>
      </c>
      <c r="G201" s="485" t="s">
        <v>1530</v>
      </c>
      <c r="H201" s="507"/>
    </row>
    <row r="202" spans="1:8">
      <c r="A202" s="474" t="s">
        <v>2282</v>
      </c>
      <c r="B202" s="475">
        <v>2010</v>
      </c>
      <c r="C202" s="476">
        <v>2011</v>
      </c>
      <c r="D202" s="476">
        <v>2012</v>
      </c>
      <c r="E202" s="477">
        <v>2013</v>
      </c>
      <c r="F202" s="478">
        <v>2014</v>
      </c>
      <c r="G202" s="478">
        <v>2015</v>
      </c>
      <c r="H202" s="502">
        <v>2016</v>
      </c>
    </row>
    <row r="203" spans="1:8">
      <c r="A203" s="464" t="s">
        <v>2284</v>
      </c>
      <c r="B203" s="465" t="s">
        <v>1530</v>
      </c>
      <c r="C203" s="465" t="s">
        <v>1530</v>
      </c>
      <c r="D203" s="466">
        <v>127360000</v>
      </c>
      <c r="E203" s="467">
        <v>127180000</v>
      </c>
      <c r="F203" s="468">
        <v>126970000</v>
      </c>
      <c r="G203" s="469">
        <v>126920000</v>
      </c>
      <c r="H203" s="514">
        <v>126760000</v>
      </c>
    </row>
    <row r="204" spans="1:8">
      <c r="A204" s="464" t="s">
        <v>61</v>
      </c>
      <c r="B204" s="470">
        <v>0.4</v>
      </c>
      <c r="C204" s="470">
        <v>0.4</v>
      </c>
      <c r="D204" s="470">
        <v>0.4</v>
      </c>
      <c r="E204" s="471">
        <v>0.4</v>
      </c>
      <c r="F204" s="472">
        <v>0.4</v>
      </c>
      <c r="G204" s="473">
        <v>0.48</v>
      </c>
      <c r="H204" s="515">
        <v>0.48</v>
      </c>
    </row>
    <row r="205" spans="1:8">
      <c r="A205" s="464" t="s">
        <v>62</v>
      </c>
      <c r="B205" s="470">
        <v>0.6</v>
      </c>
      <c r="C205" s="470">
        <v>0.6</v>
      </c>
      <c r="D205" s="470">
        <v>0.6</v>
      </c>
      <c r="E205" s="471">
        <v>0.6</v>
      </c>
      <c r="F205" s="472">
        <v>0.6</v>
      </c>
      <c r="G205" s="473">
        <v>0.52</v>
      </c>
      <c r="H205" s="515">
        <v>0.52</v>
      </c>
    </row>
    <row r="206" spans="1:8">
      <c r="A206" s="464" t="s">
        <v>701</v>
      </c>
      <c r="B206" s="470">
        <v>0.12</v>
      </c>
      <c r="C206" s="470">
        <v>0.12</v>
      </c>
      <c r="D206" s="470">
        <v>0.12</v>
      </c>
      <c r="E206" s="471">
        <v>0.12</v>
      </c>
      <c r="F206" s="472">
        <v>0.12</v>
      </c>
      <c r="G206" s="473">
        <v>8.5000000000000006E-2</v>
      </c>
      <c r="H206" s="515">
        <v>0.09</v>
      </c>
    </row>
    <row r="207" spans="1:8">
      <c r="A207" s="464" t="s">
        <v>93</v>
      </c>
      <c r="B207" s="470">
        <v>0.05</v>
      </c>
      <c r="C207" s="470">
        <v>0.05</v>
      </c>
      <c r="D207" s="470">
        <v>0.05</v>
      </c>
      <c r="E207" s="471">
        <v>0.05</v>
      </c>
      <c r="F207" s="472">
        <v>0.05</v>
      </c>
      <c r="G207" s="473">
        <v>4.4999999999999998E-2</v>
      </c>
      <c r="H207" s="515">
        <v>0.05</v>
      </c>
    </row>
    <row r="208" spans="1:8">
      <c r="A208" s="464" t="s">
        <v>63</v>
      </c>
      <c r="B208" s="470">
        <v>0.23</v>
      </c>
      <c r="C208" s="470">
        <v>0.23</v>
      </c>
      <c r="D208" s="470">
        <v>0.23</v>
      </c>
      <c r="E208" s="471">
        <v>0.23</v>
      </c>
      <c r="F208" s="472">
        <v>0.23</v>
      </c>
      <c r="G208" s="473">
        <v>0.26</v>
      </c>
      <c r="H208" s="515">
        <v>0.26</v>
      </c>
    </row>
    <row r="209" spans="1:8">
      <c r="A209" s="464" t="s">
        <v>64</v>
      </c>
      <c r="B209" s="470">
        <v>0.3</v>
      </c>
      <c r="C209" s="470">
        <v>0.3</v>
      </c>
      <c r="D209" s="470">
        <v>0.3</v>
      </c>
      <c r="E209" s="471">
        <v>0.3</v>
      </c>
      <c r="F209" s="472">
        <v>0.3</v>
      </c>
      <c r="G209" s="473">
        <v>0.33</v>
      </c>
      <c r="H209" s="515">
        <v>0.33</v>
      </c>
    </row>
    <row r="210" spans="1:8">
      <c r="A210" s="464" t="s">
        <v>703</v>
      </c>
      <c r="B210" s="470">
        <v>0.3</v>
      </c>
      <c r="C210" s="470">
        <v>0.3</v>
      </c>
      <c r="D210" s="470">
        <v>0.3</v>
      </c>
      <c r="E210" s="471">
        <v>0.3</v>
      </c>
      <c r="F210" s="472">
        <v>0.3</v>
      </c>
      <c r="G210" s="473">
        <v>0.28000000000000003</v>
      </c>
      <c r="H210" s="515">
        <v>0.28000000000000003</v>
      </c>
    </row>
    <row r="211" spans="1:8">
      <c r="A211" s="474" t="s">
        <v>32</v>
      </c>
      <c r="B211" s="475">
        <v>2010</v>
      </c>
      <c r="C211" s="476">
        <v>2011</v>
      </c>
      <c r="D211" s="476">
        <v>2012</v>
      </c>
      <c r="E211" s="477">
        <v>2013</v>
      </c>
      <c r="F211" s="478">
        <v>2014</v>
      </c>
      <c r="G211" s="478">
        <v>2015</v>
      </c>
      <c r="H211" s="502">
        <v>2016</v>
      </c>
    </row>
    <row r="212" spans="1:8">
      <c r="A212" s="464" t="s">
        <v>2284</v>
      </c>
      <c r="B212" s="465" t="s">
        <v>1530</v>
      </c>
      <c r="C212" s="465" t="s">
        <v>1530</v>
      </c>
      <c r="D212" s="466">
        <v>4462000</v>
      </c>
      <c r="E212" s="467">
        <v>4515900</v>
      </c>
      <c r="F212" s="468">
        <v>4564640</v>
      </c>
      <c r="G212" s="469">
        <v>4600000</v>
      </c>
      <c r="H212" s="514">
        <v>4400000</v>
      </c>
    </row>
    <row r="213" spans="1:8">
      <c r="A213" s="464" t="s">
        <v>61</v>
      </c>
      <c r="B213" s="470">
        <v>0.47</v>
      </c>
      <c r="C213" s="470">
        <v>0.48</v>
      </c>
      <c r="D213" s="470">
        <v>0.47</v>
      </c>
      <c r="E213" s="471">
        <v>0.47</v>
      </c>
      <c r="F213" s="472">
        <v>0.45</v>
      </c>
      <c r="G213" s="473">
        <v>0.46</v>
      </c>
      <c r="H213" s="516">
        <v>0.51</v>
      </c>
    </row>
    <row r="214" spans="1:8">
      <c r="A214" s="464" t="s">
        <v>62</v>
      </c>
      <c r="B214" s="470">
        <v>0.53</v>
      </c>
      <c r="C214" s="470">
        <v>0.52</v>
      </c>
      <c r="D214" s="470">
        <v>0.53</v>
      </c>
      <c r="E214" s="471">
        <v>0.53</v>
      </c>
      <c r="F214" s="472">
        <v>0.55000000000000004</v>
      </c>
      <c r="G214" s="473">
        <v>0.54</v>
      </c>
      <c r="H214" s="516">
        <v>0.49</v>
      </c>
    </row>
    <row r="215" spans="1:8">
      <c r="A215" s="464" t="s">
        <v>701</v>
      </c>
      <c r="B215" s="470"/>
      <c r="C215" s="470"/>
      <c r="D215" s="470">
        <v>0</v>
      </c>
      <c r="E215" s="471" t="s">
        <v>3250</v>
      </c>
      <c r="F215" s="472">
        <v>0.12</v>
      </c>
      <c r="G215" s="473">
        <v>0.14000000000000001</v>
      </c>
      <c r="H215" s="516">
        <v>0.15</v>
      </c>
    </row>
    <row r="216" spans="1:8">
      <c r="A216" s="464" t="s">
        <v>93</v>
      </c>
      <c r="B216" s="470">
        <v>0.12</v>
      </c>
      <c r="C216" s="470">
        <v>0.12</v>
      </c>
      <c r="D216" s="470">
        <v>0.11</v>
      </c>
      <c r="E216" s="471">
        <v>0.11</v>
      </c>
      <c r="F216" s="472">
        <v>0.09</v>
      </c>
      <c r="G216" s="473">
        <v>7.0000000000000007E-2</v>
      </c>
      <c r="H216" s="516">
        <v>0.06</v>
      </c>
    </row>
    <row r="217" spans="1:8">
      <c r="A217" s="464" t="s">
        <v>63</v>
      </c>
      <c r="B217" s="470">
        <v>0.35</v>
      </c>
      <c r="C217" s="470">
        <v>0.35</v>
      </c>
      <c r="D217" s="470">
        <v>0.36</v>
      </c>
      <c r="E217" s="471">
        <v>0.36</v>
      </c>
      <c r="F217" s="472">
        <v>0.4</v>
      </c>
      <c r="G217" s="473">
        <v>0.41</v>
      </c>
      <c r="H217" s="516">
        <v>0.43</v>
      </c>
    </row>
    <row r="218" spans="1:8">
      <c r="A218" s="464" t="s">
        <v>64</v>
      </c>
      <c r="B218" s="470">
        <v>0.25</v>
      </c>
      <c r="C218" s="470">
        <v>0.25</v>
      </c>
      <c r="D218" s="470">
        <v>0.22</v>
      </c>
      <c r="E218" s="471">
        <v>0.21</v>
      </c>
      <c r="F218" s="472">
        <v>0.45</v>
      </c>
      <c r="G218" s="473">
        <v>0.22</v>
      </c>
      <c r="H218" s="516">
        <v>0.2</v>
      </c>
    </row>
    <row r="219" spans="1:8">
      <c r="A219" s="464" t="s">
        <v>703</v>
      </c>
      <c r="B219" s="470">
        <v>0.28000000000000003</v>
      </c>
      <c r="C219" s="470">
        <v>0.28000000000000003</v>
      </c>
      <c r="D219" s="470">
        <v>0.31</v>
      </c>
      <c r="E219" s="471">
        <v>0.32</v>
      </c>
      <c r="F219" s="472">
        <v>0.16</v>
      </c>
      <c r="G219" s="473">
        <v>0.16</v>
      </c>
      <c r="H219" s="516">
        <v>0.16</v>
      </c>
    </row>
    <row r="220" spans="1:8">
      <c r="A220" s="474" t="s">
        <v>33</v>
      </c>
      <c r="B220" s="475">
        <v>2010</v>
      </c>
      <c r="C220" s="476">
        <v>2011</v>
      </c>
      <c r="D220" s="476">
        <v>2012</v>
      </c>
      <c r="E220" s="477">
        <v>2013</v>
      </c>
      <c r="F220" s="478">
        <v>2014</v>
      </c>
      <c r="G220" s="478">
        <v>2015</v>
      </c>
      <c r="H220" s="502">
        <v>2016</v>
      </c>
    </row>
    <row r="221" spans="1:8">
      <c r="A221" s="464" t="s">
        <v>2284</v>
      </c>
      <c r="B221" s="465" t="s">
        <v>1530</v>
      </c>
      <c r="C221" s="465" t="s">
        <v>1530</v>
      </c>
      <c r="D221" s="466">
        <v>6071045</v>
      </c>
      <c r="E221" s="467">
        <v>6071045</v>
      </c>
      <c r="F221" s="468">
        <v>6134270</v>
      </c>
      <c r="G221" s="482">
        <v>6080000</v>
      </c>
      <c r="H221" s="517">
        <v>6206129</v>
      </c>
    </row>
    <row r="222" spans="1:8">
      <c r="A222" s="464" t="s">
        <v>61</v>
      </c>
      <c r="B222" s="470">
        <v>0.49</v>
      </c>
      <c r="C222" s="470">
        <v>0.49</v>
      </c>
      <c r="D222" s="470">
        <v>0.49</v>
      </c>
      <c r="E222" s="471">
        <v>0.49</v>
      </c>
      <c r="F222" s="472">
        <v>0.49</v>
      </c>
      <c r="G222" s="473">
        <v>0.49</v>
      </c>
      <c r="H222" s="518">
        <v>0.41</v>
      </c>
    </row>
    <row r="223" spans="1:8">
      <c r="A223" s="464" t="s">
        <v>62</v>
      </c>
      <c r="B223" s="470">
        <v>0.51</v>
      </c>
      <c r="C223" s="470">
        <v>0.51</v>
      </c>
      <c r="D223" s="470">
        <v>0.51</v>
      </c>
      <c r="E223" s="471">
        <v>0.51</v>
      </c>
      <c r="F223" s="472">
        <v>0.51</v>
      </c>
      <c r="G223" s="473">
        <v>0.51</v>
      </c>
      <c r="H223" s="518">
        <v>0.59</v>
      </c>
    </row>
    <row r="224" spans="1:8">
      <c r="A224" s="464" t="s">
        <v>701</v>
      </c>
      <c r="B224" s="470"/>
      <c r="C224" s="470">
        <v>0</v>
      </c>
      <c r="D224" s="470">
        <v>0</v>
      </c>
      <c r="E224" s="471">
        <v>0</v>
      </c>
      <c r="F224" s="472">
        <v>0.15</v>
      </c>
      <c r="G224" s="473">
        <v>0.14000000000000001</v>
      </c>
      <c r="H224" s="518">
        <v>0.01</v>
      </c>
    </row>
    <row r="225" spans="1:8">
      <c r="A225" s="464" t="s">
        <v>93</v>
      </c>
      <c r="B225" s="470">
        <v>0.15</v>
      </c>
      <c r="C225" s="470">
        <v>0.17</v>
      </c>
      <c r="D225" s="470">
        <v>0.17</v>
      </c>
      <c r="E225" s="471">
        <v>0.17</v>
      </c>
      <c r="F225" s="472">
        <v>0.23</v>
      </c>
      <c r="G225" s="473">
        <v>0.28999999999999998</v>
      </c>
      <c r="H225" s="518">
        <v>0.28999999999999998</v>
      </c>
    </row>
    <row r="226" spans="1:8">
      <c r="A226" s="464" t="s">
        <v>63</v>
      </c>
      <c r="B226" s="470">
        <v>0.41</v>
      </c>
      <c r="C226" s="470">
        <v>0.67</v>
      </c>
      <c r="D226" s="470">
        <v>0.67</v>
      </c>
      <c r="E226" s="471">
        <v>0.67</v>
      </c>
      <c r="F226" s="472">
        <v>0.38</v>
      </c>
      <c r="G226" s="473">
        <v>0.33</v>
      </c>
      <c r="H226" s="518">
        <v>0.33</v>
      </c>
    </row>
    <row r="227" spans="1:8">
      <c r="A227" s="464" t="s">
        <v>64</v>
      </c>
      <c r="B227" s="470">
        <v>0.36</v>
      </c>
      <c r="C227" s="470">
        <v>0.18</v>
      </c>
      <c r="D227" s="470">
        <v>0.18</v>
      </c>
      <c r="E227" s="471">
        <v>0.18</v>
      </c>
      <c r="F227" s="472">
        <v>0.19</v>
      </c>
      <c r="G227" s="473">
        <v>0.21</v>
      </c>
      <c r="H227" s="518">
        <v>0.21</v>
      </c>
    </row>
    <row r="228" spans="1:8">
      <c r="A228" s="464" t="s">
        <v>703</v>
      </c>
      <c r="B228" s="470">
        <v>0.08</v>
      </c>
      <c r="C228" s="470">
        <v>0.15</v>
      </c>
      <c r="D228" s="470">
        <v>0.15</v>
      </c>
      <c r="E228" s="471">
        <v>0.15</v>
      </c>
      <c r="F228" s="472">
        <v>0.05</v>
      </c>
      <c r="G228" s="473">
        <v>0.03</v>
      </c>
      <c r="H228" s="518">
        <v>0.03</v>
      </c>
    </row>
    <row r="229" spans="1:8">
      <c r="A229" s="474" t="s">
        <v>34</v>
      </c>
      <c r="B229" s="475">
        <v>2010</v>
      </c>
      <c r="C229" s="476">
        <v>2011</v>
      </c>
      <c r="D229" s="476">
        <v>2012</v>
      </c>
      <c r="E229" s="477">
        <v>2013</v>
      </c>
      <c r="F229" s="478">
        <v>2014</v>
      </c>
      <c r="G229" s="478">
        <v>2015</v>
      </c>
      <c r="H229" s="502">
        <v>2016</v>
      </c>
    </row>
    <row r="230" spans="1:8">
      <c r="A230" s="464" t="s">
        <v>2284</v>
      </c>
      <c r="B230" s="465" t="s">
        <v>1530</v>
      </c>
      <c r="C230" s="465" t="s">
        <v>1530</v>
      </c>
      <c r="D230" s="466">
        <v>5051275</v>
      </c>
      <c r="E230" s="467">
        <v>5109056</v>
      </c>
      <c r="F230" s="468">
        <v>5165802</v>
      </c>
      <c r="G230" s="482">
        <v>5084000</v>
      </c>
      <c r="H230" s="517">
        <v>5196000</v>
      </c>
    </row>
    <row r="231" spans="1:8">
      <c r="A231" s="464" t="s">
        <v>61</v>
      </c>
      <c r="B231" s="470">
        <v>0.49</v>
      </c>
      <c r="C231" s="470">
        <v>0.49</v>
      </c>
      <c r="D231" s="470">
        <v>0.51400000000000001</v>
      </c>
      <c r="E231" s="471">
        <v>0.51400000000000001</v>
      </c>
      <c r="F231" s="472">
        <v>0.51500000000000001</v>
      </c>
      <c r="G231" s="488">
        <v>0.49</v>
      </c>
      <c r="H231" s="519">
        <v>0.49299999999999999</v>
      </c>
    </row>
    <row r="232" spans="1:8">
      <c r="A232" s="464" t="s">
        <v>62</v>
      </c>
      <c r="B232" s="470">
        <v>0.51</v>
      </c>
      <c r="C232" s="470">
        <v>0.51</v>
      </c>
      <c r="D232" s="470">
        <v>0.48599999999999999</v>
      </c>
      <c r="E232" s="471">
        <v>0.48599999999999999</v>
      </c>
      <c r="F232" s="472">
        <v>0.48499999999999999</v>
      </c>
      <c r="G232" s="488">
        <v>0.51</v>
      </c>
      <c r="H232" s="519">
        <v>0.50700000000000001</v>
      </c>
    </row>
    <row r="233" spans="1:8">
      <c r="A233" s="464" t="s">
        <v>701</v>
      </c>
      <c r="B233" s="470">
        <v>2.5000000000000001E-2</v>
      </c>
      <c r="C233" s="470">
        <v>0.03</v>
      </c>
      <c r="D233" s="470">
        <v>0.14800000000000002</v>
      </c>
      <c r="E233" s="471">
        <v>0.14799999999999999</v>
      </c>
      <c r="F233" s="472">
        <v>2.9000000000000001E-2</v>
      </c>
      <c r="G233" s="488">
        <v>0.05</v>
      </c>
      <c r="H233" s="519">
        <v>2.1000000000000001E-2</v>
      </c>
    </row>
    <row r="234" spans="1:8">
      <c r="A234" s="464" t="s">
        <v>93</v>
      </c>
      <c r="B234" s="470">
        <v>9.6999999999999989E-2</v>
      </c>
      <c r="C234" s="470">
        <v>0.14000000000000001</v>
      </c>
      <c r="D234" s="470">
        <v>0.129</v>
      </c>
      <c r="E234" s="471">
        <v>0.129</v>
      </c>
      <c r="F234" s="472">
        <v>0.127</v>
      </c>
      <c r="G234" s="488">
        <v>0.1</v>
      </c>
      <c r="H234" s="519">
        <v>8.8999999999999996E-2</v>
      </c>
    </row>
    <row r="235" spans="1:8">
      <c r="A235" s="464" t="s">
        <v>63</v>
      </c>
      <c r="B235" s="470">
        <v>0.312</v>
      </c>
      <c r="C235" s="470">
        <v>0.38</v>
      </c>
      <c r="D235" s="470">
        <v>0.34600000000000003</v>
      </c>
      <c r="E235" s="471">
        <v>0.34699999999999998</v>
      </c>
      <c r="F235" s="472">
        <v>0.35899999999999999</v>
      </c>
      <c r="G235" s="488">
        <v>0.33</v>
      </c>
      <c r="H235" s="519">
        <v>0.32400000000000001</v>
      </c>
    </row>
    <row r="236" spans="1:8">
      <c r="A236" s="464" t="s">
        <v>64</v>
      </c>
      <c r="B236" s="470">
        <v>0.26899999999999996</v>
      </c>
      <c r="C236" s="470">
        <v>0.24</v>
      </c>
      <c r="D236" s="470">
        <v>0.185</v>
      </c>
      <c r="E236" s="471">
        <v>0.185</v>
      </c>
      <c r="F236" s="472">
        <v>0.23899999999999999</v>
      </c>
      <c r="G236" s="488">
        <v>0.26</v>
      </c>
      <c r="H236" s="519">
        <v>0.26</v>
      </c>
    </row>
    <row r="237" spans="1:8">
      <c r="A237" s="464" t="s">
        <v>703</v>
      </c>
      <c r="B237" s="470">
        <v>0.29699999999999999</v>
      </c>
      <c r="C237" s="470">
        <v>0.21</v>
      </c>
      <c r="D237" s="470">
        <v>0.191</v>
      </c>
      <c r="E237" s="471">
        <v>0.191</v>
      </c>
      <c r="F237" s="472">
        <v>0.245</v>
      </c>
      <c r="G237" s="488">
        <v>0.28999999999999998</v>
      </c>
      <c r="H237" s="519">
        <v>0.30599999999999999</v>
      </c>
    </row>
    <row r="238" spans="1:8">
      <c r="A238" s="474" t="s">
        <v>35</v>
      </c>
      <c r="B238" s="475">
        <v>2010</v>
      </c>
      <c r="C238" s="476">
        <v>2011</v>
      </c>
      <c r="D238" s="476">
        <v>2012</v>
      </c>
      <c r="E238" s="477">
        <v>2013</v>
      </c>
      <c r="F238" s="478">
        <v>2014</v>
      </c>
      <c r="G238" s="478">
        <v>2015</v>
      </c>
      <c r="H238" s="502">
        <v>2016</v>
      </c>
    </row>
    <row r="239" spans="1:8">
      <c r="A239" s="464" t="s">
        <v>2284</v>
      </c>
      <c r="B239" s="465" t="s">
        <v>1530</v>
      </c>
      <c r="C239" s="465" t="s">
        <v>1530</v>
      </c>
      <c r="D239" s="466">
        <v>3405813</v>
      </c>
      <c r="E239" s="467">
        <v>3405813</v>
      </c>
      <c r="F239" s="468">
        <v>3713312</v>
      </c>
      <c r="G239" s="482">
        <v>3864000</v>
      </c>
      <c r="H239" s="517">
        <v>4040790</v>
      </c>
    </row>
    <row r="240" spans="1:8">
      <c r="A240" s="464" t="s">
        <v>61</v>
      </c>
      <c r="B240" s="470">
        <v>0.49</v>
      </c>
      <c r="C240" s="470">
        <v>0.49</v>
      </c>
      <c r="D240" s="470">
        <v>0.49</v>
      </c>
      <c r="E240" s="471">
        <v>0.48</v>
      </c>
      <c r="F240" s="472">
        <v>0.49</v>
      </c>
      <c r="G240" s="473">
        <v>0.49</v>
      </c>
      <c r="H240" s="516">
        <v>0.41</v>
      </c>
    </row>
    <row r="241" spans="1:8">
      <c r="A241" s="464" t="s">
        <v>62</v>
      </c>
      <c r="B241" s="470">
        <v>0.51</v>
      </c>
      <c r="C241" s="470">
        <v>0.51</v>
      </c>
      <c r="D241" s="470">
        <v>0.51</v>
      </c>
      <c r="E241" s="471">
        <v>0.52</v>
      </c>
      <c r="F241" s="472">
        <v>0.51</v>
      </c>
      <c r="G241" s="473">
        <v>0.51</v>
      </c>
      <c r="H241" s="516">
        <v>0.59</v>
      </c>
    </row>
    <row r="242" spans="1:8">
      <c r="A242" s="464" t="s">
        <v>701</v>
      </c>
      <c r="B242" s="470"/>
      <c r="C242" s="470">
        <v>0</v>
      </c>
      <c r="D242" s="470">
        <v>0</v>
      </c>
      <c r="E242" s="471">
        <v>0</v>
      </c>
      <c r="F242" s="472">
        <v>0.15</v>
      </c>
      <c r="G242" s="473">
        <v>0.14000000000000001</v>
      </c>
      <c r="H242" s="516">
        <v>0.14000000000000001</v>
      </c>
    </row>
    <row r="243" spans="1:8">
      <c r="A243" s="464" t="s">
        <v>93</v>
      </c>
      <c r="B243" s="470">
        <v>0.15</v>
      </c>
      <c r="C243" s="470">
        <v>0.17</v>
      </c>
      <c r="D243" s="470">
        <v>0.17</v>
      </c>
      <c r="E243" s="471">
        <v>0.18</v>
      </c>
      <c r="F243" s="472">
        <v>0.23</v>
      </c>
      <c r="G243" s="473">
        <v>0.28999999999999998</v>
      </c>
      <c r="H243" s="516">
        <v>0.28999999999999998</v>
      </c>
    </row>
    <row r="244" spans="1:8">
      <c r="A244" s="464" t="s">
        <v>63</v>
      </c>
      <c r="B244" s="470">
        <v>0.41</v>
      </c>
      <c r="C244" s="470">
        <v>0.67</v>
      </c>
      <c r="D244" s="470">
        <v>0.67</v>
      </c>
      <c r="E244" s="471">
        <v>0.66</v>
      </c>
      <c r="F244" s="472">
        <v>0.38</v>
      </c>
      <c r="G244" s="473">
        <v>0.33</v>
      </c>
      <c r="H244" s="516">
        <v>0.33</v>
      </c>
    </row>
    <row r="245" spans="1:8">
      <c r="A245" s="464" t="s">
        <v>64</v>
      </c>
      <c r="B245" s="470">
        <v>0.36</v>
      </c>
      <c r="C245" s="470">
        <v>0.18</v>
      </c>
      <c r="D245" s="470">
        <v>0.18</v>
      </c>
      <c r="E245" s="471">
        <v>0.18</v>
      </c>
      <c r="F245" s="472">
        <v>0.19</v>
      </c>
      <c r="G245" s="473">
        <v>0.21</v>
      </c>
      <c r="H245" s="516">
        <v>0.21</v>
      </c>
    </row>
    <row r="246" spans="1:8">
      <c r="A246" s="464" t="s">
        <v>703</v>
      </c>
      <c r="B246" s="470">
        <v>0.08</v>
      </c>
      <c r="C246" s="470">
        <v>0.15</v>
      </c>
      <c r="D246" s="470">
        <v>0.15</v>
      </c>
      <c r="E246" s="471">
        <v>0.15</v>
      </c>
      <c r="F246" s="472">
        <v>0.05</v>
      </c>
      <c r="G246" s="473">
        <v>0.03</v>
      </c>
      <c r="H246" s="516">
        <v>0.03</v>
      </c>
    </row>
    <row r="247" spans="1:8">
      <c r="A247" s="474" t="s">
        <v>36</v>
      </c>
      <c r="B247" s="475">
        <v>2010</v>
      </c>
      <c r="C247" s="476">
        <v>2011</v>
      </c>
      <c r="D247" s="476">
        <v>2012</v>
      </c>
      <c r="E247" s="477">
        <v>2013</v>
      </c>
      <c r="F247" s="478">
        <v>2014</v>
      </c>
      <c r="G247" s="478">
        <v>2015</v>
      </c>
      <c r="H247" s="502">
        <v>2016</v>
      </c>
    </row>
    <row r="248" spans="1:8">
      <c r="A248" s="464" t="s">
        <v>2284</v>
      </c>
      <c r="B248" s="465" t="s">
        <v>1530</v>
      </c>
      <c r="C248" s="465" t="s">
        <v>1530</v>
      </c>
      <c r="D248" s="466">
        <v>38533789</v>
      </c>
      <c r="E248" s="489">
        <v>38502396</v>
      </c>
      <c r="F248" s="468">
        <v>38484000</v>
      </c>
      <c r="G248" s="469">
        <v>38484000</v>
      </c>
      <c r="H248" s="514">
        <v>38484000</v>
      </c>
    </row>
    <row r="249" spans="1:8">
      <c r="A249" s="464" t="s">
        <v>61</v>
      </c>
      <c r="B249" s="470">
        <v>0.47</v>
      </c>
      <c r="C249" s="470">
        <v>0.39</v>
      </c>
      <c r="D249" s="470">
        <v>0.51</v>
      </c>
      <c r="E249" s="471">
        <v>0.49</v>
      </c>
      <c r="F249" s="472">
        <v>0.49</v>
      </c>
      <c r="G249" s="473">
        <v>0.49</v>
      </c>
      <c r="H249" s="516">
        <v>0.49</v>
      </c>
    </row>
    <row r="250" spans="1:8">
      <c r="A250" s="464" t="s">
        <v>62</v>
      </c>
      <c r="B250" s="470">
        <v>0.53</v>
      </c>
      <c r="C250" s="470">
        <v>0.61</v>
      </c>
      <c r="D250" s="470">
        <v>0.49</v>
      </c>
      <c r="E250" s="471">
        <v>0.51</v>
      </c>
      <c r="F250" s="472">
        <v>0.51</v>
      </c>
      <c r="G250" s="473">
        <v>0.51</v>
      </c>
      <c r="H250" s="516">
        <v>0.51</v>
      </c>
    </row>
    <row r="251" spans="1:8">
      <c r="A251" s="464" t="s">
        <v>701</v>
      </c>
      <c r="B251" s="470">
        <v>0.2</v>
      </c>
      <c r="C251" s="470">
        <v>0.2</v>
      </c>
      <c r="D251" s="470">
        <v>0</v>
      </c>
      <c r="E251" s="471">
        <v>0</v>
      </c>
      <c r="F251" s="472">
        <v>0</v>
      </c>
      <c r="G251" s="473">
        <v>0</v>
      </c>
      <c r="H251" s="516">
        <v>0</v>
      </c>
    </row>
    <row r="252" spans="1:8">
      <c r="A252" s="464" t="s">
        <v>93</v>
      </c>
      <c r="B252" s="470">
        <v>0.1</v>
      </c>
      <c r="C252" s="470">
        <v>0.1</v>
      </c>
      <c r="D252" s="470">
        <v>0.13</v>
      </c>
      <c r="E252" s="471">
        <v>0.13</v>
      </c>
      <c r="F252" s="472">
        <v>0.13</v>
      </c>
      <c r="G252" s="473">
        <v>0.13</v>
      </c>
      <c r="H252" s="516">
        <v>0.13</v>
      </c>
    </row>
    <row r="253" spans="1:8">
      <c r="A253" s="464" t="s">
        <v>63</v>
      </c>
      <c r="B253" s="470">
        <v>0.5</v>
      </c>
      <c r="C253" s="470">
        <v>0.42</v>
      </c>
      <c r="D253" s="470">
        <v>0.63</v>
      </c>
      <c r="E253" s="471">
        <v>0.63</v>
      </c>
      <c r="F253" s="472">
        <v>0.63</v>
      </c>
      <c r="G253" s="473">
        <v>0.63</v>
      </c>
      <c r="H253" s="516">
        <v>0.63</v>
      </c>
    </row>
    <row r="254" spans="1:8">
      <c r="A254" s="464" t="s">
        <v>64</v>
      </c>
      <c r="B254" s="470">
        <v>0.15</v>
      </c>
      <c r="C254" s="470">
        <v>0.23</v>
      </c>
      <c r="D254" s="470">
        <v>0.2</v>
      </c>
      <c r="E254" s="471">
        <v>0.2</v>
      </c>
      <c r="F254" s="472">
        <v>0.2</v>
      </c>
      <c r="G254" s="473">
        <v>0.2</v>
      </c>
      <c r="H254" s="516">
        <v>0.2</v>
      </c>
    </row>
    <row r="255" spans="1:8">
      <c r="A255" s="464" t="s">
        <v>703</v>
      </c>
      <c r="B255" s="470">
        <v>0.05</v>
      </c>
      <c r="C255" s="470">
        <v>0.05</v>
      </c>
      <c r="D255" s="470">
        <v>0.04</v>
      </c>
      <c r="E255" s="471">
        <v>0.04</v>
      </c>
      <c r="F255" s="472">
        <v>0.04</v>
      </c>
      <c r="G255" s="473">
        <v>0.04</v>
      </c>
      <c r="H255" s="516">
        <v>0.04</v>
      </c>
    </row>
    <row r="256" spans="1:8">
      <c r="A256" s="474" t="s">
        <v>1152</v>
      </c>
      <c r="B256" s="475">
        <v>2010</v>
      </c>
      <c r="C256" s="476">
        <v>2011</v>
      </c>
      <c r="D256" s="476">
        <v>2012</v>
      </c>
      <c r="E256" s="477">
        <v>2013</v>
      </c>
      <c r="F256" s="478">
        <v>2014</v>
      </c>
      <c r="G256" s="478">
        <v>2015</v>
      </c>
      <c r="H256" s="502">
        <v>2016</v>
      </c>
    </row>
    <row r="257" spans="1:8">
      <c r="A257" s="464" t="s">
        <v>2284</v>
      </c>
      <c r="B257" s="465" t="s">
        <v>1530</v>
      </c>
      <c r="C257" s="465" t="s">
        <v>1530</v>
      </c>
      <c r="D257" s="466">
        <v>143369806</v>
      </c>
      <c r="E257" s="467">
        <v>143700000</v>
      </c>
      <c r="F257" s="468">
        <v>143700000</v>
      </c>
      <c r="G257" s="468">
        <v>143700000</v>
      </c>
      <c r="H257" s="517">
        <v>146804372</v>
      </c>
    </row>
    <row r="258" spans="1:8">
      <c r="A258" s="464" t="s">
        <v>61</v>
      </c>
      <c r="B258" s="470"/>
      <c r="C258" s="470">
        <v>0.43</v>
      </c>
      <c r="D258" s="470">
        <v>0.439</v>
      </c>
      <c r="E258" s="471">
        <v>0.439</v>
      </c>
      <c r="F258" s="472">
        <v>0.439</v>
      </c>
      <c r="G258" s="472">
        <v>0.439</v>
      </c>
      <c r="H258" s="519">
        <v>0.42099999999999999</v>
      </c>
    </row>
    <row r="259" spans="1:8">
      <c r="A259" s="464" t="s">
        <v>62</v>
      </c>
      <c r="B259" s="470"/>
      <c r="C259" s="470">
        <v>0.56999999999999995</v>
      </c>
      <c r="D259" s="470">
        <v>0.56100000000000005</v>
      </c>
      <c r="E259" s="471">
        <v>0.56100000000000005</v>
      </c>
      <c r="F259" s="472">
        <v>0.56100000000000005</v>
      </c>
      <c r="G259" s="472">
        <v>0.56100000000000005</v>
      </c>
      <c r="H259" s="519">
        <v>0.57899999999999996</v>
      </c>
    </row>
    <row r="260" spans="1:8">
      <c r="A260" s="464" t="s">
        <v>701</v>
      </c>
      <c r="B260" s="470"/>
      <c r="C260" s="470" t="s">
        <v>1165</v>
      </c>
      <c r="D260" s="470">
        <v>0</v>
      </c>
      <c r="E260" s="471">
        <v>0</v>
      </c>
      <c r="F260" s="472">
        <v>0</v>
      </c>
      <c r="G260" s="472">
        <v>0</v>
      </c>
      <c r="H260" s="507"/>
    </row>
    <row r="261" spans="1:8">
      <c r="A261" s="464" t="s">
        <v>93</v>
      </c>
      <c r="B261" s="470"/>
      <c r="C261" s="470">
        <v>5.0999999999999997E-2</v>
      </c>
      <c r="D261" s="470">
        <v>5.2000000000000005E-2</v>
      </c>
      <c r="E261" s="471">
        <v>0</v>
      </c>
      <c r="F261" s="472">
        <v>5.2000000000000005E-2</v>
      </c>
      <c r="G261" s="472">
        <v>5.2000000000000005E-2</v>
      </c>
      <c r="H261" s="507"/>
    </row>
    <row r="262" spans="1:8">
      <c r="A262" s="464" t="s">
        <v>63</v>
      </c>
      <c r="B262" s="470"/>
      <c r="C262" s="470">
        <v>0.53700000000000003</v>
      </c>
      <c r="D262" s="470">
        <v>0.52300000000000002</v>
      </c>
      <c r="E262" s="471">
        <v>0</v>
      </c>
      <c r="F262" s="472">
        <v>0.52300000000000002</v>
      </c>
      <c r="G262" s="472">
        <v>0.52300000000000002</v>
      </c>
      <c r="H262" s="507"/>
    </row>
    <row r="263" spans="1:8">
      <c r="A263" s="464" t="s">
        <v>64</v>
      </c>
      <c r="B263" s="470"/>
      <c r="C263" s="470">
        <v>0.249</v>
      </c>
      <c r="D263" s="470">
        <v>0.24600000000000002</v>
      </c>
      <c r="E263" s="471">
        <v>0</v>
      </c>
      <c r="F263" s="472">
        <v>0.24600000000000002</v>
      </c>
      <c r="G263" s="472">
        <v>0.24600000000000002</v>
      </c>
      <c r="H263" s="507"/>
    </row>
    <row r="264" spans="1:8">
      <c r="A264" s="464" t="s">
        <v>703</v>
      </c>
      <c r="B264" s="470"/>
      <c r="C264" s="470">
        <v>0.16300000000000001</v>
      </c>
      <c r="D264" s="470">
        <v>0.17899999999999999</v>
      </c>
      <c r="E264" s="471">
        <v>0</v>
      </c>
      <c r="F264" s="472">
        <v>0.17899999999999999</v>
      </c>
      <c r="G264" s="472">
        <v>0.17899999999999999</v>
      </c>
      <c r="H264" s="507"/>
    </row>
    <row r="265" spans="1:8" s="543" customFormat="1">
      <c r="A265" s="474" t="s">
        <v>6203</v>
      </c>
      <c r="B265" s="475">
        <v>2010</v>
      </c>
      <c r="C265" s="476">
        <v>2011</v>
      </c>
      <c r="D265" s="476">
        <v>2012</v>
      </c>
      <c r="E265" s="477">
        <v>2013</v>
      </c>
      <c r="F265" s="478">
        <v>2014</v>
      </c>
      <c r="G265" s="478">
        <v>2015</v>
      </c>
      <c r="H265" s="502">
        <v>2016</v>
      </c>
    </row>
    <row r="266" spans="1:8" s="543" customFormat="1">
      <c r="A266" s="464" t="s">
        <v>2284</v>
      </c>
      <c r="B266" s="709"/>
      <c r="C266" s="710"/>
      <c r="D266" s="710"/>
      <c r="E266" s="711"/>
      <c r="F266" s="472"/>
      <c r="G266" s="472"/>
      <c r="H266" s="507">
        <v>44300000</v>
      </c>
    </row>
    <row r="267" spans="1:8" s="543" customFormat="1">
      <c r="A267" s="464" t="s">
        <v>61</v>
      </c>
      <c r="B267" s="709"/>
      <c r="C267" s="710"/>
      <c r="D267" s="710"/>
      <c r="E267" s="711"/>
      <c r="F267" s="472"/>
      <c r="G267" s="472"/>
      <c r="H267" s="519">
        <v>0.43469999999999998</v>
      </c>
    </row>
    <row r="268" spans="1:8" s="543" customFormat="1">
      <c r="A268" s="464" t="s">
        <v>62</v>
      </c>
      <c r="B268" s="709"/>
      <c r="C268" s="710"/>
      <c r="D268" s="710"/>
      <c r="E268" s="711"/>
      <c r="F268" s="472"/>
      <c r="G268" s="472"/>
      <c r="H268" s="519">
        <v>0.56530000000000002</v>
      </c>
    </row>
    <row r="269" spans="1:8" s="543" customFormat="1">
      <c r="A269" s="464" t="s">
        <v>701</v>
      </c>
      <c r="B269" s="709"/>
      <c r="C269" s="710"/>
      <c r="D269" s="710"/>
      <c r="E269" s="711"/>
      <c r="F269" s="472"/>
      <c r="G269" s="472"/>
      <c r="H269" s="519">
        <v>0.03</v>
      </c>
    </row>
    <row r="270" spans="1:8" s="543" customFormat="1">
      <c r="A270" s="464" t="s">
        <v>93</v>
      </c>
      <c r="B270" s="709"/>
      <c r="C270" s="710"/>
      <c r="D270" s="710"/>
      <c r="E270" s="711"/>
      <c r="F270" s="472"/>
      <c r="G270" s="472"/>
      <c r="H270" s="519">
        <v>8.8200000000000001E-2</v>
      </c>
    </row>
    <row r="271" spans="1:8" s="543" customFormat="1">
      <c r="A271" s="464" t="s">
        <v>63</v>
      </c>
      <c r="B271" s="709"/>
      <c r="C271" s="710"/>
      <c r="D271" s="710"/>
      <c r="E271" s="711"/>
      <c r="F271" s="472"/>
      <c r="G271" s="472"/>
      <c r="H271" s="519">
        <v>0.30509999999999998</v>
      </c>
    </row>
    <row r="272" spans="1:8" s="543" customFormat="1">
      <c r="A272" s="464" t="s">
        <v>64</v>
      </c>
      <c r="B272" s="709"/>
      <c r="C272" s="710"/>
      <c r="D272" s="710"/>
      <c r="E272" s="711"/>
      <c r="F272" s="472"/>
      <c r="G272" s="472"/>
      <c r="H272" s="519">
        <v>0.18659999999999999</v>
      </c>
    </row>
    <row r="273" spans="1:8" s="543" customFormat="1">
      <c r="A273" s="464" t="s">
        <v>703</v>
      </c>
      <c r="B273" s="709"/>
      <c r="C273" s="710"/>
      <c r="D273" s="710"/>
      <c r="E273" s="711"/>
      <c r="F273" s="472"/>
      <c r="G273" s="472"/>
      <c r="H273" s="519">
        <v>0.3891</v>
      </c>
    </row>
    <row r="274" spans="1:8">
      <c r="A274" s="474" t="s">
        <v>37</v>
      </c>
      <c r="B274" s="475">
        <v>2010</v>
      </c>
      <c r="C274" s="476">
        <v>2011</v>
      </c>
      <c r="D274" s="476">
        <v>2012</v>
      </c>
      <c r="E274" s="477">
        <v>2013</v>
      </c>
      <c r="F274" s="478">
        <v>2014</v>
      </c>
      <c r="G274" s="478">
        <v>2015</v>
      </c>
      <c r="H274" s="502">
        <v>2016</v>
      </c>
    </row>
    <row r="275" spans="1:8">
      <c r="A275" s="464" t="s">
        <v>2284</v>
      </c>
      <c r="B275" s="465" t="s">
        <v>1530</v>
      </c>
      <c r="C275" s="465" t="s">
        <v>1530</v>
      </c>
      <c r="D275" s="466">
        <v>51770560</v>
      </c>
      <c r="E275" s="467">
        <v>52981991</v>
      </c>
      <c r="F275" s="468">
        <v>54002000</v>
      </c>
      <c r="G275" s="469">
        <v>55000000</v>
      </c>
      <c r="H275" s="514">
        <v>55000000</v>
      </c>
    </row>
    <row r="276" spans="1:8">
      <c r="A276" s="464" t="s">
        <v>61</v>
      </c>
      <c r="B276" s="470">
        <v>0.49</v>
      </c>
      <c r="C276" s="470">
        <v>0.47499999999999998</v>
      </c>
      <c r="D276" s="470">
        <v>0.47499999999999998</v>
      </c>
      <c r="E276" s="471">
        <v>0.503</v>
      </c>
      <c r="F276" s="472">
        <v>0.51600000000000001</v>
      </c>
      <c r="G276" s="473">
        <v>0.5</v>
      </c>
      <c r="H276" s="519">
        <v>0.5</v>
      </c>
    </row>
    <row r="277" spans="1:8">
      <c r="A277" s="464" t="s">
        <v>62</v>
      </c>
      <c r="B277" s="470">
        <v>0.51</v>
      </c>
      <c r="C277" s="470">
        <v>0.52500000000000002</v>
      </c>
      <c r="D277" s="470">
        <v>0.52500000000000002</v>
      </c>
      <c r="E277" s="471">
        <v>0.497</v>
      </c>
      <c r="F277" s="472">
        <v>0.48399999999999999</v>
      </c>
      <c r="G277" s="473">
        <v>0.5</v>
      </c>
      <c r="H277" s="519">
        <v>0.5</v>
      </c>
    </row>
    <row r="278" spans="1:8">
      <c r="A278" s="464" t="s">
        <v>723</v>
      </c>
      <c r="B278" s="470" t="s">
        <v>679</v>
      </c>
      <c r="C278" s="470">
        <v>0</v>
      </c>
      <c r="D278" s="470">
        <v>0</v>
      </c>
      <c r="E278" s="471" t="s">
        <v>3398</v>
      </c>
      <c r="F278" s="472" t="s">
        <v>4520</v>
      </c>
      <c r="G278" s="473">
        <v>0.1</v>
      </c>
      <c r="H278" s="519">
        <v>0.1</v>
      </c>
    </row>
    <row r="279" spans="1:8">
      <c r="A279" s="464" t="s">
        <v>724</v>
      </c>
      <c r="B279" s="470">
        <v>0.21290000000000001</v>
      </c>
      <c r="C279" s="470">
        <v>0.05</v>
      </c>
      <c r="D279" s="470">
        <v>0.05</v>
      </c>
      <c r="E279" s="471">
        <v>9.9000000000000005E-2</v>
      </c>
      <c r="F279" s="472">
        <v>9.2999999999999999E-2</v>
      </c>
      <c r="G279" s="473">
        <v>0.2</v>
      </c>
      <c r="H279" s="519">
        <v>0.2</v>
      </c>
    </row>
    <row r="280" spans="1:8">
      <c r="A280" s="464" t="s">
        <v>63</v>
      </c>
      <c r="B280" s="470">
        <v>0.47</v>
      </c>
      <c r="C280" s="470">
        <v>0.6</v>
      </c>
      <c r="D280" s="470">
        <v>0.6</v>
      </c>
      <c r="E280" s="471">
        <v>0.58099999999999996</v>
      </c>
      <c r="F280" s="472">
        <v>0.58099999999999996</v>
      </c>
      <c r="G280" s="473">
        <v>0.4</v>
      </c>
      <c r="H280" s="519">
        <v>0.4</v>
      </c>
    </row>
    <row r="281" spans="1:8">
      <c r="A281" s="464" t="s">
        <v>64</v>
      </c>
      <c r="B281" s="470">
        <v>0.218</v>
      </c>
      <c r="C281" s="470">
        <v>0.26</v>
      </c>
      <c r="D281" s="470">
        <v>0.26</v>
      </c>
      <c r="E281" s="471">
        <v>0.221</v>
      </c>
      <c r="F281" s="472">
        <v>0.22900000000000001</v>
      </c>
      <c r="G281" s="473">
        <v>0.2</v>
      </c>
      <c r="H281" s="519">
        <v>0.2</v>
      </c>
    </row>
    <row r="282" spans="1:8">
      <c r="A282" s="464" t="s">
        <v>65</v>
      </c>
      <c r="B282" s="470">
        <v>0.1</v>
      </c>
      <c r="C282" s="470">
        <v>0.09</v>
      </c>
      <c r="D282" s="470">
        <v>0.09</v>
      </c>
      <c r="E282" s="471">
        <v>9.5000000000000001E-2</v>
      </c>
      <c r="F282" s="472">
        <v>9.7000000000000003E-2</v>
      </c>
      <c r="G282" s="473">
        <v>0.1</v>
      </c>
      <c r="H282" s="519">
        <v>0.1</v>
      </c>
    </row>
    <row r="283" spans="1:8">
      <c r="A283" s="474" t="s">
        <v>38</v>
      </c>
      <c r="B283" s="475">
        <v>2010</v>
      </c>
      <c r="C283" s="476">
        <v>2011</v>
      </c>
      <c r="D283" s="476">
        <v>2012</v>
      </c>
      <c r="E283" s="477">
        <v>2013</v>
      </c>
      <c r="F283" s="478">
        <v>2014</v>
      </c>
      <c r="G283" s="478">
        <v>2015</v>
      </c>
      <c r="H283" s="502">
        <v>2016</v>
      </c>
    </row>
    <row r="284" spans="1:8">
      <c r="A284" s="464" t="s">
        <v>2284</v>
      </c>
      <c r="B284" s="465" t="s">
        <v>1530</v>
      </c>
      <c r="C284" s="465" t="s">
        <v>1530</v>
      </c>
      <c r="D284" s="466">
        <v>9561254</v>
      </c>
      <c r="E284" s="467">
        <v>9644864</v>
      </c>
      <c r="F284" s="468">
        <v>9747355</v>
      </c>
      <c r="G284" s="490">
        <v>9593000</v>
      </c>
      <c r="H284" s="514" t="s">
        <v>6583</v>
      </c>
    </row>
    <row r="285" spans="1:8">
      <c r="A285" s="464" t="s">
        <v>61</v>
      </c>
      <c r="B285" s="470">
        <v>0.5</v>
      </c>
      <c r="C285" s="470">
        <v>0.48100000000000004</v>
      </c>
      <c r="D285" s="470">
        <v>0.49299999999999999</v>
      </c>
      <c r="E285" s="471">
        <v>0.504</v>
      </c>
      <c r="F285" s="472">
        <v>0.48299999999999998</v>
      </c>
      <c r="G285" s="473">
        <v>0.49</v>
      </c>
      <c r="H285" s="519">
        <v>0.49</v>
      </c>
    </row>
    <row r="286" spans="1:8">
      <c r="A286" s="464" t="s">
        <v>62</v>
      </c>
      <c r="B286" s="470">
        <v>0.5</v>
      </c>
      <c r="C286" s="470">
        <v>0.51900000000000002</v>
      </c>
      <c r="D286" s="470">
        <v>0.50700000000000001</v>
      </c>
      <c r="E286" s="471">
        <v>0.496</v>
      </c>
      <c r="F286" s="472">
        <v>0.51700000000000002</v>
      </c>
      <c r="G286" s="473">
        <v>0.51</v>
      </c>
      <c r="H286" s="519">
        <v>0.51</v>
      </c>
    </row>
    <row r="287" spans="1:8">
      <c r="A287" s="464" t="s">
        <v>701</v>
      </c>
      <c r="B287" s="470">
        <v>0.115</v>
      </c>
      <c r="C287" s="470">
        <v>0.122</v>
      </c>
      <c r="D287" s="470">
        <v>0.115</v>
      </c>
      <c r="E287" s="471">
        <v>0.11932500000000001</v>
      </c>
      <c r="F287" s="472">
        <v>0.13300000000000001</v>
      </c>
      <c r="G287" s="473">
        <v>0.17</v>
      </c>
      <c r="H287" s="519">
        <v>0.17</v>
      </c>
    </row>
    <row r="288" spans="1:8">
      <c r="A288" s="464" t="s">
        <v>93</v>
      </c>
      <c r="B288" s="470">
        <v>0.105</v>
      </c>
      <c r="C288" s="470">
        <v>8.900000000000001E-2</v>
      </c>
      <c r="D288" s="470">
        <v>7.0000000000000007E-2</v>
      </c>
      <c r="E288" s="471">
        <v>6.7574999999999996E-2</v>
      </c>
      <c r="F288" s="472">
        <v>5.1999999999999998E-2</v>
      </c>
      <c r="G288" s="473">
        <v>0.05</v>
      </c>
      <c r="H288" s="519">
        <v>0.05</v>
      </c>
    </row>
    <row r="289" spans="1:8">
      <c r="A289" s="464" t="s">
        <v>63</v>
      </c>
      <c r="B289" s="470">
        <v>0.39</v>
      </c>
      <c r="C289" s="470">
        <v>0.36</v>
      </c>
      <c r="D289" s="470">
        <v>0.377</v>
      </c>
      <c r="E289" s="471">
        <v>0.36720000000000003</v>
      </c>
      <c r="F289" s="472">
        <v>0.34899999999999998</v>
      </c>
      <c r="G289" s="473">
        <v>0.34</v>
      </c>
      <c r="H289" s="519">
        <v>0.34</v>
      </c>
    </row>
    <row r="290" spans="1:8">
      <c r="A290" s="464" t="s">
        <v>64</v>
      </c>
      <c r="B290" s="470">
        <v>0.2</v>
      </c>
      <c r="C290" s="470">
        <v>0.20399999999999999</v>
      </c>
      <c r="D290" s="470">
        <v>0.20300000000000001</v>
      </c>
      <c r="E290" s="471">
        <v>0.20399999999999999</v>
      </c>
      <c r="F290" s="472">
        <v>0.20699999999999999</v>
      </c>
      <c r="G290" s="473">
        <v>0.21</v>
      </c>
      <c r="H290" s="519">
        <v>0.21</v>
      </c>
    </row>
    <row r="291" spans="1:8">
      <c r="A291" s="464" t="s">
        <v>703</v>
      </c>
      <c r="B291" s="470">
        <v>0.19</v>
      </c>
      <c r="C291" s="470">
        <v>0.22500000000000001</v>
      </c>
      <c r="D291" s="470">
        <v>0.23499999999999999</v>
      </c>
      <c r="E291" s="471">
        <v>0.24189999999999998</v>
      </c>
      <c r="F291" s="472">
        <v>0.25800000000000001</v>
      </c>
      <c r="G291" s="473">
        <v>0.23</v>
      </c>
      <c r="H291" s="519">
        <v>0.23</v>
      </c>
    </row>
    <row r="292" spans="1:8">
      <c r="A292" s="474" t="s">
        <v>39</v>
      </c>
      <c r="B292" s="475">
        <v>2010</v>
      </c>
      <c r="C292" s="476">
        <v>2011</v>
      </c>
      <c r="D292" s="476">
        <v>2012</v>
      </c>
      <c r="E292" s="477">
        <v>2013</v>
      </c>
      <c r="F292" s="478">
        <v>2014</v>
      </c>
      <c r="G292" s="478">
        <v>2015</v>
      </c>
      <c r="H292" s="502">
        <v>2016</v>
      </c>
    </row>
    <row r="293" spans="1:8">
      <c r="A293" s="464" t="s">
        <v>2284</v>
      </c>
      <c r="B293" s="465" t="s">
        <v>1530</v>
      </c>
      <c r="C293" s="465" t="s">
        <v>1530</v>
      </c>
      <c r="D293" s="466">
        <v>8041000</v>
      </c>
      <c r="E293" s="467">
        <v>8112200</v>
      </c>
      <c r="F293" s="468">
        <v>8211700</v>
      </c>
      <c r="G293" s="491">
        <v>8081000</v>
      </c>
      <c r="H293" s="514">
        <v>6565000</v>
      </c>
    </row>
    <row r="294" spans="1:8">
      <c r="A294" s="464" t="s">
        <v>61</v>
      </c>
      <c r="B294" s="470">
        <v>0.49</v>
      </c>
      <c r="C294" s="470">
        <v>0.48499999999999999</v>
      </c>
      <c r="D294" s="470">
        <v>0.49099999999999999</v>
      </c>
      <c r="E294" s="471">
        <v>0.49</v>
      </c>
      <c r="F294" s="472">
        <v>0.49</v>
      </c>
      <c r="G294" s="492">
        <v>0.48699999999999999</v>
      </c>
      <c r="H294" s="519">
        <v>0.49399999999999999</v>
      </c>
    </row>
    <row r="295" spans="1:8">
      <c r="A295" s="464" t="s">
        <v>62</v>
      </c>
      <c r="B295" s="470">
        <v>0.51</v>
      </c>
      <c r="C295" s="470">
        <v>0.51500000000000001</v>
      </c>
      <c r="D295" s="470">
        <v>0.50900000000000001</v>
      </c>
      <c r="E295" s="471">
        <v>0.51</v>
      </c>
      <c r="F295" s="472">
        <v>0.51</v>
      </c>
      <c r="G295" s="492">
        <v>0.51300000000000001</v>
      </c>
      <c r="H295" s="519">
        <v>0.50600000000000001</v>
      </c>
    </row>
    <row r="296" spans="1:8">
      <c r="A296" s="464" t="s">
        <v>701</v>
      </c>
      <c r="B296" s="470"/>
      <c r="C296" s="470"/>
      <c r="D296" s="470">
        <v>0</v>
      </c>
      <c r="E296" s="471">
        <v>0.02</v>
      </c>
      <c r="F296" s="472">
        <v>0.02</v>
      </c>
      <c r="G296" s="492">
        <v>2.9000000000000001E-2</v>
      </c>
      <c r="H296" s="519">
        <v>5.5E-2</v>
      </c>
    </row>
    <row r="297" spans="1:8">
      <c r="A297" s="464" t="s">
        <v>93</v>
      </c>
      <c r="B297" s="470">
        <v>0.109</v>
      </c>
      <c r="C297" s="470">
        <v>0.11800000000000001</v>
      </c>
      <c r="D297" s="470">
        <v>7.400000000000001E-2</v>
      </c>
      <c r="E297" s="471">
        <v>7.0000000000000007E-2</v>
      </c>
      <c r="F297" s="472">
        <v>7.0000000000000007E-2</v>
      </c>
      <c r="G297" s="492">
        <v>6.2E-2</v>
      </c>
      <c r="H297" s="519">
        <v>7.2999999999999995E-2</v>
      </c>
    </row>
    <row r="298" spans="1:8">
      <c r="A298" s="464" t="s">
        <v>63</v>
      </c>
      <c r="B298" s="470">
        <v>0.34700000000000003</v>
      </c>
      <c r="C298" s="470">
        <v>0.34700000000000003</v>
      </c>
      <c r="D298" s="470">
        <v>0.35499999999999998</v>
      </c>
      <c r="E298" s="471">
        <v>0.36</v>
      </c>
      <c r="F298" s="472">
        <v>0.36</v>
      </c>
      <c r="G298" s="492">
        <v>0.32900000000000001</v>
      </c>
      <c r="H298" s="519">
        <v>0.32800000000000001</v>
      </c>
    </row>
    <row r="299" spans="1:8">
      <c r="A299" s="464" t="s">
        <v>64</v>
      </c>
      <c r="B299" s="470">
        <v>0.29799999999999999</v>
      </c>
      <c r="C299" s="470">
        <v>0.29499999999999998</v>
      </c>
      <c r="D299" s="470">
        <v>0.29299999999999998</v>
      </c>
      <c r="E299" s="471">
        <v>0.27</v>
      </c>
      <c r="F299" s="472">
        <v>0.27</v>
      </c>
      <c r="G299" s="492">
        <v>0.28999999999999998</v>
      </c>
      <c r="H299" s="519">
        <v>0.28299999999999997</v>
      </c>
    </row>
    <row r="300" spans="1:8">
      <c r="A300" s="464" t="s">
        <v>703</v>
      </c>
      <c r="B300" s="470">
        <v>0.24600000000000002</v>
      </c>
      <c r="C300" s="470">
        <v>0.24</v>
      </c>
      <c r="D300" s="470">
        <v>0.249</v>
      </c>
      <c r="E300" s="471">
        <v>0.28000000000000003</v>
      </c>
      <c r="F300" s="472">
        <v>0.28000000000000003</v>
      </c>
      <c r="G300" s="492">
        <v>0.28999999999999998</v>
      </c>
      <c r="H300" s="519">
        <v>0.29399999999999998</v>
      </c>
    </row>
    <row r="301" spans="1:8">
      <c r="A301" s="474" t="s">
        <v>40</v>
      </c>
      <c r="B301" s="475">
        <v>2010</v>
      </c>
      <c r="C301" s="476">
        <v>2011</v>
      </c>
      <c r="D301" s="476">
        <v>2012</v>
      </c>
      <c r="E301" s="477">
        <v>2013</v>
      </c>
      <c r="F301" s="478">
        <v>2014</v>
      </c>
      <c r="G301" s="478">
        <v>2015</v>
      </c>
      <c r="H301" s="502">
        <v>2016</v>
      </c>
    </row>
    <row r="302" spans="1:8">
      <c r="A302" s="464" t="s">
        <v>2284</v>
      </c>
      <c r="B302" s="465" t="s">
        <v>1530</v>
      </c>
      <c r="C302" s="465" t="s">
        <v>1530</v>
      </c>
      <c r="D302" s="466">
        <v>16778806</v>
      </c>
      <c r="E302" s="467">
        <v>16840400</v>
      </c>
      <c r="F302" s="468">
        <v>16829289</v>
      </c>
      <c r="G302" s="482">
        <v>16900726</v>
      </c>
      <c r="H302" s="514">
        <v>16979120</v>
      </c>
    </row>
    <row r="303" spans="1:8">
      <c r="A303" s="464" t="s">
        <v>61</v>
      </c>
      <c r="B303" s="470">
        <v>0.504</v>
      </c>
      <c r="C303" s="470">
        <v>0.45</v>
      </c>
      <c r="D303" s="470">
        <v>0.51</v>
      </c>
      <c r="E303" s="471">
        <v>0.45</v>
      </c>
      <c r="F303" s="472">
        <v>0.495</v>
      </c>
      <c r="G303" s="473">
        <v>0.49</v>
      </c>
      <c r="H303" s="519">
        <v>0.49626281827125845</v>
      </c>
    </row>
    <row r="304" spans="1:8">
      <c r="A304" s="464" t="s">
        <v>62</v>
      </c>
      <c r="B304" s="470">
        <v>0.496</v>
      </c>
      <c r="C304" s="470">
        <v>0.55000000000000004</v>
      </c>
      <c r="D304" s="470">
        <v>0.49</v>
      </c>
      <c r="E304" s="471">
        <v>0.55000000000000004</v>
      </c>
      <c r="F304" s="472">
        <v>0.505</v>
      </c>
      <c r="G304" s="473">
        <v>0.51</v>
      </c>
      <c r="H304" s="519">
        <v>0.50480297703390054</v>
      </c>
    </row>
    <row r="305" spans="1:8">
      <c r="A305" s="464" t="s">
        <v>701</v>
      </c>
      <c r="B305" s="470">
        <v>8.8000000000000009E-2</v>
      </c>
      <c r="C305" s="470">
        <v>0.19</v>
      </c>
      <c r="D305" s="470">
        <v>0.2</v>
      </c>
      <c r="E305" s="471">
        <v>7.0000000000000007E-2</v>
      </c>
      <c r="F305" s="472">
        <v>0.17</v>
      </c>
      <c r="G305" s="473">
        <v>0.17</v>
      </c>
      <c r="H305" s="519">
        <v>0.1648950004476086</v>
      </c>
    </row>
    <row r="306" spans="1:8">
      <c r="A306" s="464" t="s">
        <v>93</v>
      </c>
      <c r="B306" s="470">
        <v>8.900000000000001E-2</v>
      </c>
      <c r="C306" s="470">
        <v>0.08</v>
      </c>
      <c r="D306" s="470">
        <v>0.08</v>
      </c>
      <c r="E306" s="471">
        <v>0.09</v>
      </c>
      <c r="F306" s="472">
        <v>0.04</v>
      </c>
      <c r="G306" s="473">
        <v>0.04</v>
      </c>
      <c r="H306" s="519">
        <v>3.6327501071904786E-2</v>
      </c>
    </row>
    <row r="307" spans="1:8">
      <c r="A307" s="464" t="s">
        <v>63</v>
      </c>
      <c r="B307" s="470">
        <v>8.4000000000000005E-2</v>
      </c>
      <c r="C307" s="470">
        <v>0.34</v>
      </c>
      <c r="D307" s="470">
        <v>0.39</v>
      </c>
      <c r="E307" s="471">
        <v>0.33</v>
      </c>
      <c r="F307" s="472">
        <v>0.21</v>
      </c>
      <c r="G307" s="473">
        <v>0.21</v>
      </c>
      <c r="H307" s="519">
        <v>0.20944589590037646</v>
      </c>
    </row>
    <row r="308" spans="1:8">
      <c r="A308" s="464" t="s">
        <v>64</v>
      </c>
      <c r="B308" s="470">
        <v>0.71</v>
      </c>
      <c r="C308" s="470">
        <v>0.16</v>
      </c>
      <c r="D308" s="470">
        <v>0.17</v>
      </c>
      <c r="E308" s="471">
        <v>0.19</v>
      </c>
      <c r="F308" s="472">
        <v>0.21</v>
      </c>
      <c r="G308" s="473">
        <v>0.21</v>
      </c>
      <c r="H308" s="519">
        <v>0.20119646954612488</v>
      </c>
    </row>
    <row r="309" spans="1:8">
      <c r="A309" s="464" t="s">
        <v>703</v>
      </c>
      <c r="B309" s="470">
        <v>3.7000000000000005E-2</v>
      </c>
      <c r="C309" s="470">
        <v>0.21</v>
      </c>
      <c r="D309" s="470">
        <v>0.16</v>
      </c>
      <c r="E309" s="471">
        <v>0.32</v>
      </c>
      <c r="F309" s="472">
        <v>0.37</v>
      </c>
      <c r="G309" s="473">
        <v>0.37</v>
      </c>
      <c r="H309" s="519">
        <v>0.38813513303398528</v>
      </c>
    </row>
    <row r="310" spans="1:8">
      <c r="A310" s="474" t="s">
        <v>41</v>
      </c>
      <c r="B310" s="475">
        <v>2010</v>
      </c>
      <c r="C310" s="476">
        <v>2011</v>
      </c>
      <c r="D310" s="476">
        <v>2012</v>
      </c>
      <c r="E310" s="477">
        <v>2013</v>
      </c>
      <c r="F310" s="478">
        <v>2014</v>
      </c>
      <c r="G310" s="478">
        <v>2015</v>
      </c>
      <c r="H310" s="502">
        <v>2016</v>
      </c>
    </row>
    <row r="311" spans="1:8">
      <c r="A311" s="464" t="s">
        <v>2284</v>
      </c>
      <c r="B311" s="465" t="s">
        <v>1530</v>
      </c>
      <c r="C311" s="465" t="s">
        <v>1530</v>
      </c>
      <c r="D311" s="466">
        <v>75627384</v>
      </c>
      <c r="E311" s="467">
        <v>76667846</v>
      </c>
      <c r="F311" s="468">
        <v>76667846</v>
      </c>
      <c r="G311" s="468">
        <v>77695904</v>
      </c>
      <c r="H311" s="514">
        <v>77695904</v>
      </c>
    </row>
    <row r="312" spans="1:8">
      <c r="A312" s="464" t="s">
        <v>61</v>
      </c>
      <c r="B312" s="470">
        <v>0.57999999999999996</v>
      </c>
      <c r="C312" s="470">
        <v>0.55000000000000004</v>
      </c>
      <c r="D312" s="470">
        <v>0.54</v>
      </c>
      <c r="E312" s="471">
        <v>0.55000000000000004</v>
      </c>
      <c r="F312" s="472">
        <v>0.55000000000000004</v>
      </c>
      <c r="G312" s="472">
        <v>0.55000000000000004</v>
      </c>
      <c r="H312" s="519">
        <v>0.55000000000000004</v>
      </c>
    </row>
    <row r="313" spans="1:8">
      <c r="A313" s="464" t="s">
        <v>62</v>
      </c>
      <c r="B313" s="470">
        <v>0.42</v>
      </c>
      <c r="C313" s="470">
        <v>0.45</v>
      </c>
      <c r="D313" s="470">
        <v>0.46</v>
      </c>
      <c r="E313" s="471">
        <v>0.45</v>
      </c>
      <c r="F313" s="472">
        <v>0.45</v>
      </c>
      <c r="G313" s="472">
        <v>0.45</v>
      </c>
      <c r="H313" s="519">
        <v>0.45</v>
      </c>
    </row>
    <row r="314" spans="1:8">
      <c r="A314" s="464" t="s">
        <v>701</v>
      </c>
      <c r="B314" s="470">
        <v>0.04</v>
      </c>
      <c r="C314" s="470">
        <v>0.04</v>
      </c>
      <c r="D314" s="470">
        <v>7.0000000000000007E-2</v>
      </c>
      <c r="E314" s="471">
        <v>0.1</v>
      </c>
      <c r="F314" s="472">
        <v>0.1</v>
      </c>
      <c r="G314" s="472">
        <v>0.1</v>
      </c>
      <c r="H314" s="519">
        <v>0.1</v>
      </c>
    </row>
    <row r="315" spans="1:8">
      <c r="A315" s="464" t="s">
        <v>93</v>
      </c>
      <c r="B315" s="470">
        <v>0.04</v>
      </c>
      <c r="C315" s="470">
        <v>0.04</v>
      </c>
      <c r="D315" s="470">
        <v>0.04</v>
      </c>
      <c r="E315" s="471">
        <v>0.04</v>
      </c>
      <c r="F315" s="472">
        <v>0.04</v>
      </c>
      <c r="G315" s="472">
        <v>0.04</v>
      </c>
      <c r="H315" s="519">
        <v>0.04</v>
      </c>
    </row>
    <row r="316" spans="1:8">
      <c r="A316" s="464" t="s">
        <v>63</v>
      </c>
      <c r="B316" s="470">
        <v>0.41</v>
      </c>
      <c r="C316" s="470">
        <v>0.41</v>
      </c>
      <c r="D316" s="470">
        <v>0.48</v>
      </c>
      <c r="E316" s="471">
        <v>0.49</v>
      </c>
      <c r="F316" s="472">
        <v>0.49</v>
      </c>
      <c r="G316" s="472">
        <v>0.49</v>
      </c>
      <c r="H316" s="519">
        <v>0.49</v>
      </c>
    </row>
    <row r="317" spans="1:8">
      <c r="A317" s="464" t="s">
        <v>64</v>
      </c>
      <c r="B317" s="470">
        <v>0.4</v>
      </c>
      <c r="C317" s="470">
        <v>0.4</v>
      </c>
      <c r="D317" s="470">
        <v>0.34</v>
      </c>
      <c r="E317" s="471">
        <v>0.32</v>
      </c>
      <c r="F317" s="472">
        <v>0.32</v>
      </c>
      <c r="G317" s="472">
        <v>0.32</v>
      </c>
      <c r="H317" s="519">
        <v>0.32</v>
      </c>
    </row>
    <row r="318" spans="1:8">
      <c r="A318" s="464" t="s">
        <v>703</v>
      </c>
      <c r="B318" s="470">
        <v>0.11</v>
      </c>
      <c r="C318" s="470">
        <v>0.11</v>
      </c>
      <c r="D318" s="470">
        <v>7.0000000000000007E-2</v>
      </c>
      <c r="E318" s="471">
        <v>0.05</v>
      </c>
      <c r="F318" s="472">
        <v>0.05</v>
      </c>
      <c r="G318" s="472">
        <v>0.05</v>
      </c>
      <c r="H318" s="519">
        <v>0.05</v>
      </c>
    </row>
    <row r="319" spans="1:8">
      <c r="A319" s="474" t="s">
        <v>42</v>
      </c>
      <c r="B319" s="475">
        <v>2010</v>
      </c>
      <c r="C319" s="476">
        <v>2011</v>
      </c>
      <c r="D319" s="476">
        <v>2012</v>
      </c>
      <c r="E319" s="477">
        <v>2013</v>
      </c>
      <c r="F319" s="478">
        <v>2014</v>
      </c>
      <c r="G319" s="478">
        <v>2015</v>
      </c>
      <c r="H319" s="502">
        <v>2016</v>
      </c>
    </row>
    <row r="320" spans="1:8">
      <c r="A320" s="464" t="s">
        <v>2284</v>
      </c>
      <c r="B320" s="465" t="s">
        <v>1530</v>
      </c>
      <c r="C320" s="465" t="s">
        <v>1530</v>
      </c>
      <c r="D320" s="466">
        <v>63181775</v>
      </c>
      <c r="E320" s="467">
        <v>63705000</v>
      </c>
      <c r="F320" s="468">
        <v>64105654</v>
      </c>
      <c r="G320" s="482">
        <v>64100000</v>
      </c>
      <c r="H320" s="514">
        <v>53747000</v>
      </c>
    </row>
    <row r="321" spans="1:8">
      <c r="A321" s="464" t="s">
        <v>61</v>
      </c>
      <c r="B321" s="470">
        <v>0.47</v>
      </c>
      <c r="C321" s="470">
        <v>0.47499999999999998</v>
      </c>
      <c r="D321" s="470">
        <v>0.49200000000000005</v>
      </c>
      <c r="E321" s="471">
        <v>0.48399999999999999</v>
      </c>
      <c r="F321" s="472">
        <v>0.51400000000000001</v>
      </c>
      <c r="G321" s="473">
        <v>0.47520000000000001</v>
      </c>
      <c r="H321" s="519">
        <v>0.49099999999999999</v>
      </c>
    </row>
    <row r="322" spans="1:8">
      <c r="A322" s="464" t="s">
        <v>62</v>
      </c>
      <c r="B322" s="470">
        <v>0.53</v>
      </c>
      <c r="C322" s="470">
        <v>0.52500000000000002</v>
      </c>
      <c r="D322" s="470">
        <v>0.50800000000000001</v>
      </c>
      <c r="E322" s="471">
        <v>0.51500000000000001</v>
      </c>
      <c r="F322" s="472">
        <v>0.48599999999999999</v>
      </c>
      <c r="G322" s="473">
        <v>0.52490000000000003</v>
      </c>
      <c r="H322" s="519">
        <v>0.50900000000000001</v>
      </c>
    </row>
    <row r="323" spans="1:8">
      <c r="A323" s="464" t="s">
        <v>701</v>
      </c>
      <c r="B323" s="470">
        <v>9.5000000000000001E-2</v>
      </c>
      <c r="C323" s="470">
        <v>8.8499999999999995E-2</v>
      </c>
      <c r="D323" s="470">
        <v>0.188</v>
      </c>
      <c r="E323" s="471">
        <v>0.16200000000000001</v>
      </c>
      <c r="F323" s="472">
        <v>1.04E-2</v>
      </c>
      <c r="G323" s="473">
        <v>0</v>
      </c>
      <c r="H323" s="519">
        <v>0.154</v>
      </c>
    </row>
    <row r="324" spans="1:8">
      <c r="A324" s="464" t="s">
        <v>93</v>
      </c>
      <c r="B324" s="470">
        <v>0.12</v>
      </c>
      <c r="C324" s="470">
        <v>8.1500000000000003E-2</v>
      </c>
      <c r="D324" s="470">
        <v>6.5000000000000002E-2</v>
      </c>
      <c r="E324" s="471">
        <v>7.8E-2</v>
      </c>
      <c r="F324" s="472">
        <v>8.3500000000000005E-2</v>
      </c>
      <c r="G324" s="473">
        <v>9.2499999999999999E-2</v>
      </c>
      <c r="H324" s="519">
        <v>5.3999999999999999E-2</v>
      </c>
    </row>
    <row r="325" spans="1:8">
      <c r="A325" s="464" t="s">
        <v>63</v>
      </c>
      <c r="B325" s="470">
        <v>0.42</v>
      </c>
      <c r="C325" s="470">
        <v>0.36499999999999999</v>
      </c>
      <c r="D325" s="470">
        <v>0.314</v>
      </c>
      <c r="E325" s="471">
        <v>0.38500000000000001</v>
      </c>
      <c r="F325" s="472">
        <v>0.41139999999999999</v>
      </c>
      <c r="G325" s="473">
        <v>0.42770000000000002</v>
      </c>
      <c r="H325" s="519">
        <v>0.30399999999999999</v>
      </c>
    </row>
    <row r="326" spans="1:8">
      <c r="A326" s="464" t="s">
        <v>64</v>
      </c>
      <c r="B326" s="470">
        <v>0.22</v>
      </c>
      <c r="C326" s="470">
        <v>0.19700000000000001</v>
      </c>
      <c r="D326" s="470">
        <v>0.22899999999999998</v>
      </c>
      <c r="E326" s="471">
        <v>0.188</v>
      </c>
      <c r="F326" s="472">
        <v>0.20169999999999999</v>
      </c>
      <c r="G326" s="473">
        <v>0.2949</v>
      </c>
      <c r="H326" s="519">
        <v>0.22800000000000001</v>
      </c>
    </row>
    <row r="327" spans="1:8">
      <c r="A327" s="464" t="s">
        <v>703</v>
      </c>
      <c r="B327" s="470">
        <v>0.14499999999999999</v>
      </c>
      <c r="C327" s="470">
        <v>0.27300000000000002</v>
      </c>
      <c r="D327" s="470">
        <v>0.20399999999999999</v>
      </c>
      <c r="E327" s="471">
        <v>0.187</v>
      </c>
      <c r="F327" s="472">
        <v>0.19980000000000001</v>
      </c>
      <c r="G327" s="473">
        <v>0.18479999999999999</v>
      </c>
      <c r="H327" s="519">
        <v>0.26</v>
      </c>
    </row>
    <row r="328" spans="1:8">
      <c r="A328" s="474" t="s">
        <v>43</v>
      </c>
      <c r="B328" s="475">
        <v>2010</v>
      </c>
      <c r="C328" s="476">
        <v>2011</v>
      </c>
      <c r="D328" s="476">
        <v>2012</v>
      </c>
      <c r="E328" s="477">
        <v>2013</v>
      </c>
      <c r="F328" s="478">
        <v>2014</v>
      </c>
      <c r="G328" s="478">
        <v>2015</v>
      </c>
      <c r="H328" s="502">
        <v>2016</v>
      </c>
    </row>
    <row r="329" spans="1:8">
      <c r="A329" s="464" t="s">
        <v>2284</v>
      </c>
      <c r="B329" s="465" t="s">
        <v>1530</v>
      </c>
      <c r="C329" s="465" t="s">
        <v>1530</v>
      </c>
      <c r="D329" s="466">
        <v>8264070</v>
      </c>
      <c r="E329" s="467">
        <v>8264070</v>
      </c>
      <c r="F329" s="468">
        <v>9577000</v>
      </c>
      <c r="G329" s="469">
        <v>10393672</v>
      </c>
      <c r="H329" s="514">
        <v>9397000</v>
      </c>
    </row>
    <row r="330" spans="1:8">
      <c r="A330" s="464" t="s">
        <v>61</v>
      </c>
      <c r="B330" s="470">
        <v>0.68</v>
      </c>
      <c r="C330" s="470">
        <v>0.68</v>
      </c>
      <c r="D330" s="470">
        <v>0.68</v>
      </c>
      <c r="E330" s="471">
        <v>0.6</v>
      </c>
      <c r="F330" s="472">
        <v>0.55000000000000004</v>
      </c>
      <c r="G330" s="473">
        <v>0.57999999999999996</v>
      </c>
      <c r="H330" s="519">
        <v>0.57999999999999996</v>
      </c>
    </row>
    <row r="331" spans="1:8">
      <c r="A331" s="464" t="s">
        <v>62</v>
      </c>
      <c r="B331" s="470">
        <v>0.32</v>
      </c>
      <c r="C331" s="470">
        <v>0.32</v>
      </c>
      <c r="D331" s="470">
        <v>0.32</v>
      </c>
      <c r="E331" s="471">
        <v>0.4</v>
      </c>
      <c r="F331" s="472">
        <v>0.45</v>
      </c>
      <c r="G331" s="473">
        <v>0.42</v>
      </c>
      <c r="H331" s="519">
        <v>0.42</v>
      </c>
    </row>
    <row r="332" spans="1:8">
      <c r="A332" s="464" t="s">
        <v>92</v>
      </c>
      <c r="B332" s="470">
        <v>0</v>
      </c>
      <c r="C332" s="470">
        <v>0.09</v>
      </c>
      <c r="D332" s="470">
        <v>0.09</v>
      </c>
      <c r="E332" s="471">
        <v>0.09</v>
      </c>
      <c r="F332" s="472">
        <v>0.05</v>
      </c>
      <c r="G332" s="473">
        <v>0.09</v>
      </c>
      <c r="H332" s="519">
        <v>0.09</v>
      </c>
    </row>
    <row r="333" spans="1:8">
      <c r="A333" s="464" t="s">
        <v>706</v>
      </c>
      <c r="B333" s="470">
        <v>0.3</v>
      </c>
      <c r="C333" s="470">
        <v>0.13</v>
      </c>
      <c r="D333" s="470">
        <v>0.13</v>
      </c>
      <c r="E333" s="471">
        <v>0.13</v>
      </c>
      <c r="F333" s="472">
        <v>7.0000000000000007E-2</v>
      </c>
      <c r="G333" s="473">
        <v>0.1</v>
      </c>
      <c r="H333" s="519">
        <v>0.1</v>
      </c>
    </row>
    <row r="334" spans="1:8">
      <c r="A334" s="464" t="s">
        <v>450</v>
      </c>
      <c r="B334" s="470">
        <v>0.39</v>
      </c>
      <c r="C334" s="470">
        <v>0.46</v>
      </c>
      <c r="D334" s="470">
        <v>0.46</v>
      </c>
      <c r="E334" s="471">
        <v>0.47</v>
      </c>
      <c r="F334" s="472">
        <v>0.49</v>
      </c>
      <c r="G334" s="473">
        <v>0.37</v>
      </c>
      <c r="H334" s="519">
        <v>0.37</v>
      </c>
    </row>
    <row r="335" spans="1:8">
      <c r="A335" s="464" t="s">
        <v>391</v>
      </c>
      <c r="B335" s="470">
        <v>0.21</v>
      </c>
      <c r="C335" s="470">
        <v>0.28000000000000003</v>
      </c>
      <c r="D335" s="470">
        <v>0.28000000000000003</v>
      </c>
      <c r="E335" s="471">
        <v>0.28999999999999998</v>
      </c>
      <c r="F335" s="472">
        <v>0.28999999999999998</v>
      </c>
      <c r="G335" s="473">
        <v>0.37</v>
      </c>
      <c r="H335" s="519">
        <v>0.37</v>
      </c>
    </row>
    <row r="336" spans="1:8">
      <c r="A336" s="464" t="s">
        <v>705</v>
      </c>
      <c r="B336" s="470">
        <v>0.09</v>
      </c>
      <c r="C336" s="470">
        <v>0.04</v>
      </c>
      <c r="D336" s="470">
        <v>0.04</v>
      </c>
      <c r="E336" s="471">
        <v>0.02</v>
      </c>
      <c r="F336" s="472">
        <v>0.1</v>
      </c>
      <c r="G336" s="473">
        <v>7.0000000000000007E-2</v>
      </c>
      <c r="H336" s="519">
        <v>7.0000000000000007E-2</v>
      </c>
    </row>
    <row r="337" spans="1:8">
      <c r="A337" s="474" t="s">
        <v>44</v>
      </c>
      <c r="B337" s="475">
        <v>2010</v>
      </c>
      <c r="C337" s="476">
        <v>2011</v>
      </c>
      <c r="D337" s="476">
        <v>2012</v>
      </c>
      <c r="E337" s="477">
        <v>2013</v>
      </c>
      <c r="F337" s="478">
        <v>2014</v>
      </c>
      <c r="G337" s="478">
        <v>2015</v>
      </c>
      <c r="H337" s="502">
        <v>2016</v>
      </c>
    </row>
    <row r="338" spans="1:8">
      <c r="A338" s="464" t="s">
        <v>2284</v>
      </c>
      <c r="B338" s="465" t="s">
        <v>1530</v>
      </c>
      <c r="C338" s="465" t="s">
        <v>1530</v>
      </c>
      <c r="D338" s="466">
        <v>315562000</v>
      </c>
      <c r="E338" s="493">
        <v>317632000</v>
      </c>
      <c r="F338" s="468">
        <v>320482000</v>
      </c>
      <c r="G338" s="469">
        <v>318900000</v>
      </c>
      <c r="H338" s="514">
        <v>320000000</v>
      </c>
    </row>
    <row r="339" spans="1:8">
      <c r="A339" s="464" t="s">
        <v>61</v>
      </c>
      <c r="B339" s="470">
        <v>0.48</v>
      </c>
      <c r="C339" s="470">
        <v>0.5</v>
      </c>
      <c r="D339" s="470">
        <v>0.5</v>
      </c>
      <c r="E339" s="471">
        <v>0.47</v>
      </c>
      <c r="F339" s="472">
        <v>0.47</v>
      </c>
      <c r="G339" s="473">
        <v>0.58199999999999996</v>
      </c>
      <c r="H339" s="519">
        <v>0.53</v>
      </c>
    </row>
    <row r="340" spans="1:8">
      <c r="A340" s="464" t="s">
        <v>62</v>
      </c>
      <c r="B340" s="470">
        <v>0.52</v>
      </c>
      <c r="C340" s="470">
        <v>0.5</v>
      </c>
      <c r="D340" s="470">
        <v>0.5</v>
      </c>
      <c r="E340" s="471">
        <v>0.53</v>
      </c>
      <c r="F340" s="472">
        <v>0.52</v>
      </c>
      <c r="G340" s="473">
        <v>0.42</v>
      </c>
      <c r="H340" s="519">
        <v>0.47</v>
      </c>
    </row>
    <row r="341" spans="1:8">
      <c r="A341" s="464" t="s">
        <v>701</v>
      </c>
      <c r="B341" s="470">
        <v>0.19500000000000001</v>
      </c>
      <c r="C341" s="470">
        <v>0.191</v>
      </c>
      <c r="D341" s="470">
        <v>0.18</v>
      </c>
      <c r="E341" s="471">
        <v>0.11</v>
      </c>
      <c r="F341" s="472">
        <v>0.16300000000000001</v>
      </c>
      <c r="G341" s="473">
        <v>0</v>
      </c>
      <c r="H341" s="519">
        <v>0.1</v>
      </c>
    </row>
    <row r="342" spans="1:8">
      <c r="A342" s="464" t="s">
        <v>93</v>
      </c>
      <c r="B342" s="470">
        <v>6.2E-2</v>
      </c>
      <c r="C342" s="470">
        <v>6.6000000000000003E-2</v>
      </c>
      <c r="D342" s="470">
        <v>7.0000000000000007E-2</v>
      </c>
      <c r="E342" s="471">
        <v>0.12</v>
      </c>
      <c r="F342" s="472">
        <v>7.3999999999999996E-2</v>
      </c>
      <c r="G342" s="473">
        <v>0</v>
      </c>
      <c r="H342" s="519">
        <v>0.05</v>
      </c>
    </row>
    <row r="343" spans="1:8">
      <c r="A343" s="464" t="s">
        <v>63</v>
      </c>
      <c r="B343" s="470">
        <v>0.316</v>
      </c>
      <c r="C343" s="470">
        <v>0.33100000000000002</v>
      </c>
      <c r="D343" s="470">
        <v>0.32</v>
      </c>
      <c r="E343" s="471">
        <v>0.35</v>
      </c>
      <c r="F343" s="472">
        <v>0.36499999999999999</v>
      </c>
      <c r="G343" s="473">
        <v>0.51</v>
      </c>
      <c r="H343" s="519">
        <v>0.48499999999999999</v>
      </c>
    </row>
    <row r="344" spans="1:8">
      <c r="A344" s="464" t="s">
        <v>64</v>
      </c>
      <c r="B344" s="470">
        <v>0.218</v>
      </c>
      <c r="C344" s="470">
        <v>0.20300000000000001</v>
      </c>
      <c r="D344" s="470">
        <v>0.21</v>
      </c>
      <c r="E344" s="471">
        <v>0.21</v>
      </c>
      <c r="F344" s="472">
        <v>0.219</v>
      </c>
      <c r="G344" s="473">
        <v>0.222</v>
      </c>
      <c r="H344" s="519">
        <v>0.23</v>
      </c>
    </row>
    <row r="345" spans="1:8" ht="13.5" thickBot="1">
      <c r="A345" s="494" t="s">
        <v>703</v>
      </c>
      <c r="B345" s="495">
        <v>0.20800000000000002</v>
      </c>
      <c r="C345" s="495">
        <v>0.20800000000000002</v>
      </c>
      <c r="D345" s="495">
        <v>0.22</v>
      </c>
      <c r="E345" s="496">
        <v>0.21</v>
      </c>
      <c r="F345" s="497">
        <v>0.627</v>
      </c>
      <c r="G345" s="498">
        <v>0.14000000000000001</v>
      </c>
      <c r="H345" s="520">
        <v>0.13</v>
      </c>
    </row>
  </sheetData>
  <mergeCells count="2">
    <mergeCell ref="C1:D2"/>
    <mergeCell ref="E1:F2"/>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8"/>
  <sheetViews>
    <sheetView zoomScale="80" zoomScaleNormal="80" workbookViewId="0">
      <pane xSplit="1" topLeftCell="B1" activePane="topRight" state="frozen"/>
      <selection pane="topRight" activeCell="D1" sqref="D1:E2"/>
    </sheetView>
  </sheetViews>
  <sheetFormatPr defaultRowHeight="12.75"/>
  <cols>
    <col min="1" max="1" width="46.7109375" style="609" bestFit="1" customWidth="1"/>
    <col min="2" max="7" width="24.7109375" style="609" customWidth="1"/>
    <col min="8" max="9" width="24.7109375" style="618" customWidth="1"/>
    <col min="10" max="16384" width="9.140625" style="609"/>
  </cols>
  <sheetData>
    <row r="1" spans="1:11">
      <c r="A1" s="618"/>
      <c r="B1" s="1423"/>
      <c r="C1" s="1423"/>
      <c r="D1" s="1423" t="s">
        <v>112</v>
      </c>
      <c r="E1" s="1423"/>
      <c r="F1" s="661"/>
    </row>
    <row r="2" spans="1:11" ht="12.75" customHeight="1">
      <c r="A2" s="618"/>
      <c r="B2" s="1423"/>
      <c r="C2" s="1423"/>
      <c r="D2" s="1423"/>
      <c r="E2" s="1423"/>
      <c r="F2" s="661"/>
    </row>
    <row r="3" spans="1:11">
      <c r="A3" s="618"/>
      <c r="B3" s="661"/>
      <c r="C3" s="661"/>
      <c r="D3" s="661"/>
      <c r="E3" s="58"/>
      <c r="F3" s="661"/>
    </row>
    <row r="4" spans="1:11">
      <c r="A4" s="618"/>
      <c r="B4" s="661"/>
      <c r="C4" s="661"/>
      <c r="D4" s="661"/>
      <c r="E4" s="58"/>
      <c r="F4" s="661"/>
    </row>
    <row r="5" spans="1:11">
      <c r="A5" s="618"/>
      <c r="B5" s="661"/>
      <c r="C5" s="661"/>
      <c r="D5" s="661"/>
      <c r="E5" s="58"/>
      <c r="F5" s="661"/>
    </row>
    <row r="6" spans="1:11">
      <c r="A6" s="618"/>
      <c r="B6" s="661"/>
      <c r="C6" s="661"/>
      <c r="D6" s="661"/>
      <c r="E6" s="58"/>
      <c r="F6" s="661"/>
    </row>
    <row r="7" spans="1:11">
      <c r="A7" s="618"/>
      <c r="B7" s="661"/>
      <c r="C7" s="661"/>
      <c r="D7" s="661"/>
      <c r="E7" s="58"/>
      <c r="F7" s="661"/>
    </row>
    <row r="8" spans="1:11">
      <c r="A8" s="618"/>
      <c r="B8" s="661"/>
      <c r="C8" s="661"/>
      <c r="D8" s="661"/>
      <c r="E8" s="58"/>
      <c r="F8" s="661"/>
    </row>
    <row r="9" spans="1:11" ht="13.5" thickBot="1">
      <c r="B9" s="661"/>
      <c r="C9" s="661"/>
      <c r="D9" s="661"/>
      <c r="E9" s="58"/>
      <c r="F9" s="661"/>
    </row>
    <row r="10" spans="1:11" ht="26.25" thickBot="1">
      <c r="A10" s="34" t="s">
        <v>66</v>
      </c>
      <c r="B10" s="35">
        <v>2010</v>
      </c>
      <c r="C10" s="549">
        <v>2011</v>
      </c>
      <c r="D10" s="549">
        <v>2012</v>
      </c>
      <c r="E10" s="549">
        <v>2013</v>
      </c>
      <c r="F10" s="549">
        <v>2014</v>
      </c>
      <c r="G10" s="698">
        <v>2015</v>
      </c>
      <c r="H10" s="698">
        <v>2016</v>
      </c>
      <c r="I10" s="55" t="s">
        <v>6915</v>
      </c>
    </row>
    <row r="11" spans="1:11" ht="15">
      <c r="A11" s="1284" t="s">
        <v>17</v>
      </c>
      <c r="B11" s="1286">
        <v>1.2999999999999999E-2</v>
      </c>
      <c r="C11" s="1287">
        <v>1.3000000000000001E-2</v>
      </c>
      <c r="D11" s="1287">
        <v>1.2999999999999999E-2</v>
      </c>
      <c r="E11" s="1288">
        <v>1.2999999999999999E-2</v>
      </c>
      <c r="F11" s="1289">
        <v>1.2999999999999999E-2</v>
      </c>
      <c r="G11" s="1290">
        <v>1.2999999999999999E-2</v>
      </c>
      <c r="H11" s="1290">
        <v>1.2999999999999999E-2</v>
      </c>
      <c r="I11" s="1291">
        <v>1.2999999999999999E-2</v>
      </c>
      <c r="J11" s="419"/>
      <c r="K11" s="419"/>
    </row>
    <row r="12" spans="1:11">
      <c r="A12" s="1285" t="s">
        <v>18</v>
      </c>
      <c r="B12" s="1292">
        <v>6.0000000000000001E-3</v>
      </c>
      <c r="C12" s="61">
        <v>6.0000000000000001E-3</v>
      </c>
      <c r="D12" s="61">
        <v>7.0000000000000001E-3</v>
      </c>
      <c r="E12" s="602">
        <v>7.0000000000000001E-3</v>
      </c>
      <c r="F12" s="59">
        <v>0.01</v>
      </c>
      <c r="G12" s="699">
        <v>0.01</v>
      </c>
      <c r="H12" s="699">
        <v>0.01</v>
      </c>
      <c r="I12" s="1171">
        <v>0.01</v>
      </c>
      <c r="J12" s="419"/>
      <c r="K12" s="419"/>
    </row>
    <row r="13" spans="1:11">
      <c r="A13" s="1284" t="s">
        <v>19</v>
      </c>
      <c r="B13" s="1293">
        <v>4.0000000000000001E-3</v>
      </c>
      <c r="C13" s="61">
        <v>6.0000000000000001E-3</v>
      </c>
      <c r="D13" s="61">
        <v>5.0000000000000001E-3</v>
      </c>
      <c r="E13" s="602">
        <v>5.0000000000000001E-3</v>
      </c>
      <c r="F13" s="59">
        <v>4.0000000000000001E-3</v>
      </c>
      <c r="G13" s="699">
        <v>4.0000000000000001E-3</v>
      </c>
      <c r="H13" s="699">
        <v>4.0000000000000001E-3</v>
      </c>
      <c r="I13" s="1294">
        <v>4.0000000000000001E-3</v>
      </c>
      <c r="J13" s="419"/>
      <c r="K13" s="419"/>
    </row>
    <row r="14" spans="1:11" ht="15">
      <c r="A14" s="1285" t="s">
        <v>20</v>
      </c>
      <c r="B14" s="1292">
        <v>8.0000000000000002E-3</v>
      </c>
      <c r="C14" s="61">
        <v>8.6999999999999994E-3</v>
      </c>
      <c r="D14" s="61">
        <v>9.1000000000000004E-3</v>
      </c>
      <c r="E14" s="602">
        <v>0.01</v>
      </c>
      <c r="F14" s="59">
        <v>0.01</v>
      </c>
      <c r="G14" s="700">
        <v>9.7999999999999997E-3</v>
      </c>
      <c r="H14" s="700">
        <v>9.7999999999999997E-3</v>
      </c>
      <c r="I14" s="1295">
        <v>0.01</v>
      </c>
      <c r="J14" s="419"/>
      <c r="K14" s="419"/>
    </row>
    <row r="15" spans="1:11">
      <c r="A15" s="1284" t="s">
        <v>2283</v>
      </c>
      <c r="B15" s="1293">
        <v>6.0000000000000001E-3</v>
      </c>
      <c r="C15" s="61">
        <v>3.0000000000000001E-3</v>
      </c>
      <c r="D15" s="61">
        <v>3.5000000000000001E-3</v>
      </c>
      <c r="E15" s="602">
        <v>3.2000000000000002E-3</v>
      </c>
      <c r="F15" s="59">
        <v>3.0000000000000001E-3</v>
      </c>
      <c r="G15" s="700">
        <v>3.0000000000000001E-3</v>
      </c>
      <c r="H15" s="700">
        <v>3.0000000000000001E-3</v>
      </c>
      <c r="I15" s="1294">
        <v>3.0000000000000001E-3</v>
      </c>
      <c r="J15" s="419"/>
      <c r="K15" s="419"/>
    </row>
    <row r="16" spans="1:11">
      <c r="A16" s="1285" t="s">
        <v>21</v>
      </c>
      <c r="B16" s="1292">
        <v>5.0000000000000001E-3</v>
      </c>
      <c r="C16" s="61">
        <v>5.0000000000000001E-3</v>
      </c>
      <c r="D16" s="61">
        <v>5.0000000000000001E-3</v>
      </c>
      <c r="E16" s="602">
        <v>5.0000000000000001E-3</v>
      </c>
      <c r="F16" s="59">
        <v>6.0000000000000001E-3</v>
      </c>
      <c r="G16" s="700">
        <v>6.0000000000000001E-3</v>
      </c>
      <c r="H16" s="700">
        <v>6.0000000000000001E-3</v>
      </c>
      <c r="I16" s="1294">
        <v>7.0000000000000001E-3</v>
      </c>
      <c r="J16" s="419"/>
      <c r="K16" s="419"/>
    </row>
    <row r="17" spans="1:11" ht="15">
      <c r="A17" s="1285" t="s">
        <v>717</v>
      </c>
      <c r="B17" s="1296">
        <v>2E-3</v>
      </c>
      <c r="C17" s="61">
        <v>2E-3</v>
      </c>
      <c r="D17" s="61">
        <v>3.0000000000000001E-3</v>
      </c>
      <c r="E17" s="602">
        <v>5.0000000000000001E-3</v>
      </c>
      <c r="F17" s="59">
        <v>4.0000000000000001E-3</v>
      </c>
      <c r="G17" s="59">
        <v>4.0000000000000001E-3</v>
      </c>
      <c r="H17" s="59">
        <v>4.0000000000000001E-3</v>
      </c>
      <c r="I17" s="1297">
        <v>0.03</v>
      </c>
      <c r="J17" s="419"/>
      <c r="K17" s="419"/>
    </row>
    <row r="18" spans="1:11">
      <c r="A18" s="1285" t="s">
        <v>2932</v>
      </c>
      <c r="B18" s="1298" t="s">
        <v>1530</v>
      </c>
      <c r="C18" s="601" t="s">
        <v>1530</v>
      </c>
      <c r="D18" s="601" t="s">
        <v>1530</v>
      </c>
      <c r="E18" s="602">
        <v>7.0000000000000001E-3</v>
      </c>
      <c r="F18" s="59" t="s">
        <v>1186</v>
      </c>
      <c r="G18" s="59" t="s">
        <v>1186</v>
      </c>
      <c r="H18" s="59" t="s">
        <v>1186</v>
      </c>
      <c r="I18" s="1267" t="s">
        <v>1186</v>
      </c>
      <c r="J18" s="419"/>
      <c r="K18" s="419"/>
    </row>
    <row r="19" spans="1:11">
      <c r="A19" s="1284" t="s">
        <v>22</v>
      </c>
      <c r="B19" s="1299">
        <v>9.0000000000000011E-3</v>
      </c>
      <c r="C19" s="61">
        <v>0.01</v>
      </c>
      <c r="D19" s="61">
        <v>5.0000000000000001E-3</v>
      </c>
      <c r="E19" s="602">
        <v>6.0000000000000001E-3</v>
      </c>
      <c r="F19" s="59">
        <v>0.01</v>
      </c>
      <c r="G19" s="700">
        <v>0.01</v>
      </c>
      <c r="H19" s="700">
        <v>0.01</v>
      </c>
      <c r="I19" s="1294">
        <v>3.5000000000000001E-3</v>
      </c>
      <c r="J19" s="419"/>
      <c r="K19" s="419"/>
    </row>
    <row r="20" spans="1:11">
      <c r="A20" s="1285" t="s">
        <v>23</v>
      </c>
      <c r="B20" s="1300">
        <v>9.0000000000000011E-3</v>
      </c>
      <c r="C20" s="61">
        <v>0.01</v>
      </c>
      <c r="D20" s="61">
        <v>5.0000000000000001E-3</v>
      </c>
      <c r="E20" s="602">
        <v>6.0000000000000001E-3</v>
      </c>
      <c r="F20" s="59">
        <v>0.01</v>
      </c>
      <c r="G20" s="700">
        <v>0.01</v>
      </c>
      <c r="H20" s="700">
        <v>0.01</v>
      </c>
      <c r="I20" s="1294">
        <v>5.0000000000000001E-3</v>
      </c>
      <c r="J20" s="419"/>
      <c r="K20" s="419"/>
    </row>
    <row r="21" spans="1:11">
      <c r="A21" s="1284" t="s">
        <v>24</v>
      </c>
      <c r="B21" s="1299">
        <v>0.01</v>
      </c>
      <c r="C21" s="61">
        <v>0.01</v>
      </c>
      <c r="D21" s="61">
        <v>0.01</v>
      </c>
      <c r="E21" s="602">
        <v>1.0999999999999999E-2</v>
      </c>
      <c r="F21" s="59">
        <v>1.2E-2</v>
      </c>
      <c r="G21" s="700">
        <v>0.01</v>
      </c>
      <c r="H21" s="700">
        <v>0.01</v>
      </c>
      <c r="I21" s="1294">
        <v>1.4999999999999999E-2</v>
      </c>
      <c r="J21" s="419"/>
      <c r="K21" s="419"/>
    </row>
    <row r="22" spans="1:11">
      <c r="A22" s="1285" t="s">
        <v>25</v>
      </c>
      <c r="B22" s="1300">
        <v>9.0000000000000011E-3</v>
      </c>
      <c r="C22" s="61">
        <v>0.01</v>
      </c>
      <c r="D22" s="61">
        <v>5.0000000000000001E-3</v>
      </c>
      <c r="E22" s="602">
        <v>6.0000000000000001E-3</v>
      </c>
      <c r="F22" s="59">
        <v>0.01</v>
      </c>
      <c r="G22" s="699">
        <v>0.01</v>
      </c>
      <c r="H22" s="699">
        <v>0.01</v>
      </c>
      <c r="I22" s="1294">
        <v>5.0000000000000001E-3</v>
      </c>
      <c r="J22" s="419"/>
      <c r="K22" s="419"/>
    </row>
    <row r="23" spans="1:11">
      <c r="A23" s="1284" t="s">
        <v>26</v>
      </c>
      <c r="B23" s="1299">
        <v>2E-3</v>
      </c>
      <c r="C23" s="61">
        <v>2E-3</v>
      </c>
      <c r="D23" s="61">
        <v>2E-3</v>
      </c>
      <c r="E23" s="602">
        <v>2E-3</v>
      </c>
      <c r="F23" s="59">
        <v>3.0000000000000001E-3</v>
      </c>
      <c r="G23" s="700">
        <v>4.0000000000000001E-3</v>
      </c>
      <c r="H23" s="700">
        <v>4.0000000000000001E-3</v>
      </c>
      <c r="I23" s="1294">
        <v>5.0000000000000001E-4</v>
      </c>
      <c r="J23" s="419"/>
      <c r="K23" s="419"/>
    </row>
    <row r="24" spans="1:11">
      <c r="A24" s="1285" t="s">
        <v>98</v>
      </c>
      <c r="B24" s="1300">
        <v>8.0000000000000002E-3</v>
      </c>
      <c r="C24" s="61">
        <v>1.3999999999999999E-2</v>
      </c>
      <c r="D24" s="61">
        <v>0</v>
      </c>
      <c r="E24" s="602" t="s">
        <v>1530</v>
      </c>
      <c r="F24" s="59" t="s">
        <v>1530</v>
      </c>
      <c r="G24" s="701" t="s">
        <v>1530</v>
      </c>
      <c r="H24" s="701" t="s">
        <v>1530</v>
      </c>
      <c r="I24" s="507"/>
      <c r="J24" s="419"/>
      <c r="K24" s="419"/>
    </row>
    <row r="25" spans="1:11">
      <c r="A25" s="1284" t="s">
        <v>27</v>
      </c>
      <c r="B25" s="1299">
        <v>5.0000000000000001E-3</v>
      </c>
      <c r="C25" s="61">
        <v>3.0000000000000001E-3</v>
      </c>
      <c r="D25" s="61">
        <v>4.0000000000000001E-3</v>
      </c>
      <c r="E25" s="602">
        <v>4.0000000000000001E-3</v>
      </c>
      <c r="F25" s="59">
        <v>4.0000000000000001E-3</v>
      </c>
      <c r="G25" s="700">
        <v>5.0000000000000001E-3</v>
      </c>
      <c r="H25" s="700">
        <v>5.0000000000000001E-3</v>
      </c>
      <c r="I25" s="1294">
        <v>5.0000000000000001E-3</v>
      </c>
      <c r="J25" s="419"/>
      <c r="K25" s="419"/>
    </row>
    <row r="26" spans="1:11">
      <c r="A26" s="1285" t="s">
        <v>28</v>
      </c>
      <c r="B26" s="1300">
        <v>0.01</v>
      </c>
      <c r="C26" s="61">
        <v>0.01</v>
      </c>
      <c r="D26" s="61">
        <v>0.01</v>
      </c>
      <c r="E26" s="602">
        <v>0.01</v>
      </c>
      <c r="F26" s="59">
        <v>8.9999999999999993E-3</v>
      </c>
      <c r="G26" s="700">
        <v>7.0000000000000001E-3</v>
      </c>
      <c r="H26" s="700">
        <v>7.0000000000000001E-3</v>
      </c>
      <c r="I26" s="1294">
        <v>6.0000000000000001E-3</v>
      </c>
      <c r="J26" s="419"/>
      <c r="K26" s="419"/>
    </row>
    <row r="27" spans="1:11">
      <c r="A27" s="1284" t="s">
        <v>29</v>
      </c>
      <c r="B27" s="1299">
        <v>9.0000000000000011E-3</v>
      </c>
      <c r="C27" s="61">
        <v>0.01</v>
      </c>
      <c r="D27" s="61">
        <v>5.0000000000000001E-3</v>
      </c>
      <c r="E27" s="602">
        <v>6.0000000000000001E-3</v>
      </c>
      <c r="F27" s="59">
        <v>0.01</v>
      </c>
      <c r="G27" s="700">
        <v>0.01</v>
      </c>
      <c r="H27" s="700">
        <v>0.01</v>
      </c>
      <c r="I27" s="1294">
        <v>5.0000000000000001E-3</v>
      </c>
      <c r="J27" s="419"/>
      <c r="K27" s="419"/>
    </row>
    <row r="28" spans="1:11">
      <c r="A28" s="1285" t="s">
        <v>30</v>
      </c>
      <c r="B28" s="1300">
        <v>9.0000000000000011E-3</v>
      </c>
      <c r="C28" s="61">
        <v>0.01</v>
      </c>
      <c r="D28" s="61">
        <v>5.0000000000000001E-3</v>
      </c>
      <c r="E28" s="602">
        <v>6.0000000000000001E-3</v>
      </c>
      <c r="F28" s="59">
        <v>0.01</v>
      </c>
      <c r="G28" s="700">
        <v>0.01</v>
      </c>
      <c r="H28" s="700">
        <v>0.01</v>
      </c>
      <c r="I28" s="1294">
        <v>5.0000000000000001E-3</v>
      </c>
      <c r="J28" s="419"/>
      <c r="K28" s="419"/>
    </row>
    <row r="29" spans="1:11">
      <c r="A29" s="1285" t="s">
        <v>3995</v>
      </c>
      <c r="B29" s="1298" t="s">
        <v>1530</v>
      </c>
      <c r="C29" s="601" t="s">
        <v>1530</v>
      </c>
      <c r="D29" s="601" t="s">
        <v>1530</v>
      </c>
      <c r="E29" s="602" t="s">
        <v>1530</v>
      </c>
      <c r="F29" s="59" t="s">
        <v>4313</v>
      </c>
      <c r="G29" s="59">
        <v>0.01</v>
      </c>
      <c r="H29" s="59">
        <v>0.01</v>
      </c>
      <c r="I29" s="1172">
        <v>1.6E-2</v>
      </c>
      <c r="J29" s="419"/>
      <c r="K29" s="419"/>
    </row>
    <row r="30" spans="1:11">
      <c r="A30" s="1285" t="s">
        <v>3713</v>
      </c>
      <c r="B30" s="1298" t="s">
        <v>1530</v>
      </c>
      <c r="C30" s="601" t="s">
        <v>1530</v>
      </c>
      <c r="D30" s="601" t="s">
        <v>1530</v>
      </c>
      <c r="E30" s="602" t="s">
        <v>1530</v>
      </c>
      <c r="F30" s="59">
        <v>0.01</v>
      </c>
      <c r="G30" s="699">
        <v>0.01</v>
      </c>
      <c r="H30" s="699">
        <v>0.01</v>
      </c>
      <c r="I30" s="1173">
        <v>0.01</v>
      </c>
      <c r="J30" s="419"/>
      <c r="K30" s="419"/>
    </row>
    <row r="31" spans="1:11">
      <c r="A31" s="1284" t="s">
        <v>704</v>
      </c>
      <c r="B31" s="1299">
        <v>7.3000000000000001E-3</v>
      </c>
      <c r="C31" s="61">
        <v>6.0000000000000001E-3</v>
      </c>
      <c r="D31" s="61">
        <v>5.0000000000000001E-3</v>
      </c>
      <c r="E31" s="602">
        <v>5.0000000000000001E-3</v>
      </c>
      <c r="F31" s="59">
        <v>3.0000000000000001E-3</v>
      </c>
      <c r="G31" s="699">
        <v>3.0000000000000001E-3</v>
      </c>
      <c r="H31" s="699">
        <v>3.0000000000000001E-3</v>
      </c>
      <c r="I31" s="1174">
        <v>4.0000000000000001E-3</v>
      </c>
      <c r="J31" s="419"/>
      <c r="K31" s="419"/>
    </row>
    <row r="32" spans="1:11">
      <c r="A32" s="1285" t="s">
        <v>2282</v>
      </c>
      <c r="B32" s="1293">
        <v>8.0000000000000002E-3</v>
      </c>
      <c r="C32" s="61">
        <v>8.0000000000000002E-3</v>
      </c>
      <c r="D32" s="61">
        <v>6.9999999999999999E-4</v>
      </c>
      <c r="E32" s="602">
        <v>6.9999999999999999E-4</v>
      </c>
      <c r="F32" s="60">
        <v>8.0000000000000004E-4</v>
      </c>
      <c r="G32" s="699">
        <v>8.0000000000000004E-4</v>
      </c>
      <c r="H32" s="699">
        <v>8.0000000000000004E-4</v>
      </c>
      <c r="I32" s="1175">
        <v>1.6000000000000001E-3</v>
      </c>
      <c r="J32" s="419"/>
      <c r="K32" s="419"/>
    </row>
    <row r="33" spans="1:11">
      <c r="A33" s="1284" t="s">
        <v>32</v>
      </c>
      <c r="B33" s="1292">
        <v>4.0000000000000001E-3</v>
      </c>
      <c r="C33" s="61">
        <v>4.0000000000000001E-3</v>
      </c>
      <c r="D33" s="61">
        <v>3.0000000000000001E-3</v>
      </c>
      <c r="E33" s="602">
        <v>4.0000000000000001E-3</v>
      </c>
      <c r="F33" s="59">
        <v>0.01</v>
      </c>
      <c r="G33" s="699">
        <v>0.01</v>
      </c>
      <c r="H33" s="699">
        <v>0.01</v>
      </c>
      <c r="I33" s="1176">
        <v>8.9999999999999993E-3</v>
      </c>
      <c r="J33" s="419"/>
      <c r="K33" s="419"/>
    </row>
    <row r="34" spans="1:11">
      <c r="A34" s="1285" t="s">
        <v>33</v>
      </c>
      <c r="B34" s="1292">
        <v>9.0000000000000011E-3</v>
      </c>
      <c r="C34" s="61">
        <v>0.01</v>
      </c>
      <c r="D34" s="61">
        <v>5.0000000000000001E-3</v>
      </c>
      <c r="E34" s="602">
        <v>6.0000000000000001E-3</v>
      </c>
      <c r="F34" s="59">
        <v>0.01</v>
      </c>
      <c r="G34" s="699">
        <v>0.01</v>
      </c>
      <c r="H34" s="699">
        <v>0.01</v>
      </c>
      <c r="I34" s="1294">
        <v>5.0000000000000001E-3</v>
      </c>
      <c r="J34" s="419"/>
      <c r="K34" s="419"/>
    </row>
    <row r="35" spans="1:11">
      <c r="A35" s="1284" t="s">
        <v>34</v>
      </c>
      <c r="B35" s="1293">
        <v>7.4999999999999997E-3</v>
      </c>
      <c r="C35" s="61">
        <v>9.1999999999999998E-3</v>
      </c>
      <c r="D35" s="61">
        <v>0.01</v>
      </c>
      <c r="E35" s="602">
        <v>8.0000000000000002E-3</v>
      </c>
      <c r="F35" s="59">
        <v>8.3999999999999995E-3</v>
      </c>
      <c r="G35" s="699">
        <v>7.0000000000000001E-3</v>
      </c>
      <c r="H35" s="699">
        <v>7.0000000000000001E-3</v>
      </c>
      <c r="I35" s="1174">
        <v>1.15E-2</v>
      </c>
      <c r="J35" s="419"/>
      <c r="K35" s="419"/>
    </row>
    <row r="36" spans="1:11">
      <c r="A36" s="1285" t="s">
        <v>35</v>
      </c>
      <c r="B36" s="1292">
        <v>9.0000000000000011E-3</v>
      </c>
      <c r="C36" s="61">
        <v>0.01</v>
      </c>
      <c r="D36" s="61">
        <v>5.0000000000000001E-3</v>
      </c>
      <c r="E36" s="602">
        <v>6.0000000000000001E-3</v>
      </c>
      <c r="F36" s="59">
        <v>0.01</v>
      </c>
      <c r="G36" s="699">
        <v>0.01</v>
      </c>
      <c r="H36" s="699">
        <v>0.01</v>
      </c>
      <c r="I36" s="1294">
        <v>5.0000000000000001E-3</v>
      </c>
      <c r="J36" s="419"/>
      <c r="K36" s="419"/>
    </row>
    <row r="37" spans="1:11">
      <c r="A37" s="1284" t="s">
        <v>36</v>
      </c>
      <c r="B37" s="1293">
        <v>2.5000000000000001E-2</v>
      </c>
      <c r="C37" s="61">
        <v>2.4E-2</v>
      </c>
      <c r="D37" s="61" t="s">
        <v>1796</v>
      </c>
      <c r="E37" s="602">
        <v>0.03</v>
      </c>
      <c r="F37" s="59">
        <v>4.2999999999999997E-2</v>
      </c>
      <c r="G37" s="699">
        <v>4.1000000000000002E-2</v>
      </c>
      <c r="H37" s="699">
        <v>4.1000000000000002E-2</v>
      </c>
      <c r="I37" s="1177">
        <v>0.06</v>
      </c>
      <c r="J37" s="419"/>
      <c r="K37" s="419"/>
    </row>
    <row r="38" spans="1:11">
      <c r="A38" s="1284" t="s">
        <v>1152</v>
      </c>
      <c r="B38" s="1293"/>
      <c r="C38" s="61">
        <v>3.0000000000000001E-3</v>
      </c>
      <c r="D38" s="61">
        <v>3.7000000000000002E-3</v>
      </c>
      <c r="E38" s="602" t="s">
        <v>1530</v>
      </c>
      <c r="F38" s="59" t="s">
        <v>1530</v>
      </c>
      <c r="G38" s="59" t="s">
        <v>1530</v>
      </c>
      <c r="H38" s="701" t="s">
        <v>1530</v>
      </c>
      <c r="I38" s="507" t="s">
        <v>1186</v>
      </c>
      <c r="J38" s="419"/>
      <c r="K38" s="419"/>
    </row>
    <row r="39" spans="1:11">
      <c r="A39" s="1284" t="s">
        <v>6203</v>
      </c>
      <c r="B39" s="1293"/>
      <c r="C39" s="61"/>
      <c r="D39" s="61"/>
      <c r="E39" s="602"/>
      <c r="F39" s="59"/>
      <c r="G39" s="59" t="s">
        <v>1530</v>
      </c>
      <c r="H39" s="701" t="s">
        <v>1530</v>
      </c>
      <c r="I39" s="1178">
        <v>3.0000000000000001E-3</v>
      </c>
      <c r="J39" s="419"/>
      <c r="K39" s="419"/>
    </row>
    <row r="40" spans="1:11">
      <c r="A40" s="1284" t="s">
        <v>37</v>
      </c>
      <c r="B40" s="1293">
        <v>0.01</v>
      </c>
      <c r="C40" s="61">
        <v>0.01</v>
      </c>
      <c r="D40" s="61">
        <v>0.01</v>
      </c>
      <c r="E40" s="602">
        <v>1.2999999999999999E-2</v>
      </c>
      <c r="F40" s="59">
        <v>1.2999999999999999E-2</v>
      </c>
      <c r="G40" s="699">
        <v>1.2E-2</v>
      </c>
      <c r="H40" s="699">
        <v>1.2E-2</v>
      </c>
      <c r="I40" s="1178">
        <v>0.01</v>
      </c>
      <c r="J40" s="419"/>
      <c r="K40" s="419"/>
    </row>
    <row r="41" spans="1:11">
      <c r="A41" s="1285" t="s">
        <v>38</v>
      </c>
      <c r="B41" s="1292">
        <v>7.0000000000000001E-3</v>
      </c>
      <c r="C41" s="61">
        <v>4.0000000000000001E-3</v>
      </c>
      <c r="D41" s="61">
        <v>3.7000000000000002E-3</v>
      </c>
      <c r="E41" s="602">
        <v>4.0000000000000001E-3</v>
      </c>
      <c r="F41" s="59">
        <v>4.1999999999999997E-3</v>
      </c>
      <c r="G41" s="699">
        <v>4.1999999999999997E-3</v>
      </c>
      <c r="H41" s="699">
        <v>4.1999999999999997E-3</v>
      </c>
      <c r="I41" s="1178">
        <v>4.4999999999999997E-3</v>
      </c>
      <c r="J41" s="419"/>
      <c r="K41" s="419"/>
    </row>
    <row r="42" spans="1:11">
      <c r="A42" s="1284" t="s">
        <v>39</v>
      </c>
      <c r="B42" s="1293">
        <v>0.01</v>
      </c>
      <c r="C42" s="61">
        <v>0.01</v>
      </c>
      <c r="D42" s="61">
        <v>7.0000000000000001E-3</v>
      </c>
      <c r="E42" s="602">
        <v>6.0000000000000001E-3</v>
      </c>
      <c r="F42" s="59">
        <v>6.0000000000000001E-3</v>
      </c>
      <c r="G42" s="699">
        <v>8.9999999999999993E-3</v>
      </c>
      <c r="H42" s="699">
        <v>8.9999999999999993E-3</v>
      </c>
      <c r="I42" s="1178">
        <v>8.0000000000000002E-3</v>
      </c>
      <c r="J42" s="419"/>
      <c r="K42" s="419"/>
    </row>
    <row r="43" spans="1:11">
      <c r="A43" s="1285" t="s">
        <v>40</v>
      </c>
      <c r="B43" s="1292">
        <v>3.0000000000000001E-3</v>
      </c>
      <c r="C43" s="61">
        <v>2E-3</v>
      </c>
      <c r="D43" s="61">
        <v>2E-3</v>
      </c>
      <c r="E43" s="602">
        <v>2.5000000000000001E-3</v>
      </c>
      <c r="F43" s="59">
        <v>4.4999999999999997E-3</v>
      </c>
      <c r="G43" s="699">
        <v>7.4999999999999997E-3</v>
      </c>
      <c r="H43" s="699">
        <v>7.4999999999999997E-3</v>
      </c>
      <c r="I43" s="1173">
        <v>3.0000000000000001E-3</v>
      </c>
      <c r="J43" s="419"/>
      <c r="K43" s="419"/>
    </row>
    <row r="44" spans="1:11">
      <c r="A44" s="1284" t="s">
        <v>41</v>
      </c>
      <c r="B44" s="1293">
        <v>1.26E-2</v>
      </c>
      <c r="C44" s="61">
        <v>1.3000000000000001E-2</v>
      </c>
      <c r="D44" s="61">
        <v>1.1599999999999999E-2</v>
      </c>
      <c r="E44" s="602">
        <v>1.2E-2</v>
      </c>
      <c r="F44" s="59">
        <v>1.2E-2</v>
      </c>
      <c r="G44" s="699">
        <v>1.0999999999999999E-2</v>
      </c>
      <c r="H44" s="699">
        <v>1.0999999999999999E-2</v>
      </c>
      <c r="I44" s="1179">
        <v>1.1299999999999999E-2</v>
      </c>
      <c r="J44" s="419"/>
      <c r="K44" s="419"/>
    </row>
    <row r="45" spans="1:11">
      <c r="A45" s="1285" t="s">
        <v>42</v>
      </c>
      <c r="B45" s="1292">
        <v>0.02</v>
      </c>
      <c r="C45" s="61">
        <v>0.02</v>
      </c>
      <c r="D45" s="61">
        <v>1.12E-2</v>
      </c>
      <c r="E45" s="602">
        <v>1.7399999999999999E-2</v>
      </c>
      <c r="F45" s="59">
        <v>1.04E-2</v>
      </c>
      <c r="G45" s="699">
        <v>2.5999999999999999E-2</v>
      </c>
      <c r="H45" s="699">
        <v>2.5999999999999999E-2</v>
      </c>
      <c r="I45" s="1174">
        <v>1.9599999999999999E-2</v>
      </c>
      <c r="J45" s="419"/>
      <c r="K45" s="419"/>
    </row>
    <row r="46" spans="1:11">
      <c r="A46" s="1284" t="s">
        <v>43</v>
      </c>
      <c r="B46" s="1293">
        <v>0.01</v>
      </c>
      <c r="C46" s="61">
        <v>0.01</v>
      </c>
      <c r="D46" s="61">
        <v>0.01</v>
      </c>
      <c r="E46" s="602">
        <v>0.01</v>
      </c>
      <c r="F46" s="59">
        <v>0.01</v>
      </c>
      <c r="G46" s="699">
        <v>0.01</v>
      </c>
      <c r="H46" s="699">
        <v>0.01</v>
      </c>
      <c r="I46" s="1180">
        <v>0.1</v>
      </c>
      <c r="J46" s="419" t="s">
        <v>7179</v>
      </c>
      <c r="K46" s="419"/>
    </row>
    <row r="47" spans="1:11" ht="13.5" thickBot="1">
      <c r="A47" s="41" t="s">
        <v>44</v>
      </c>
      <c r="B47" s="1301">
        <v>5.0000000000000001E-3</v>
      </c>
      <c r="C47" s="662">
        <v>1.2E-2</v>
      </c>
      <c r="D47" s="662">
        <v>4.3E-3</v>
      </c>
      <c r="E47" s="663">
        <v>4.8999999999999998E-3</v>
      </c>
      <c r="F47" s="62">
        <v>2E-3</v>
      </c>
      <c r="G47" s="702">
        <v>0.01</v>
      </c>
      <c r="H47" s="702">
        <v>0.01</v>
      </c>
      <c r="I47" s="1181">
        <v>0.01</v>
      </c>
      <c r="J47" s="419"/>
      <c r="K47" s="419"/>
    </row>
    <row r="48" spans="1:11">
      <c r="B48" s="661"/>
      <c r="C48" s="661"/>
      <c r="D48" s="661"/>
      <c r="E48" s="58"/>
      <c r="F48" s="606"/>
      <c r="I48" s="417"/>
      <c r="J48" s="419"/>
      <c r="K48" s="419"/>
    </row>
    <row r="49" spans="1:11">
      <c r="A49" s="672" t="s">
        <v>1797</v>
      </c>
      <c r="B49" s="661"/>
      <c r="C49" s="661"/>
      <c r="D49" s="661"/>
      <c r="E49" s="58"/>
      <c r="F49" s="606"/>
      <c r="I49" s="417"/>
      <c r="J49" s="419"/>
      <c r="K49" s="419"/>
    </row>
    <row r="50" spans="1:11" ht="13.5" thickBot="1">
      <c r="B50" s="661"/>
      <c r="C50" s="661"/>
      <c r="D50" s="661"/>
      <c r="E50" s="58"/>
      <c r="F50" s="606"/>
    </row>
    <row r="51" spans="1:11" ht="26.25" thickBot="1">
      <c r="A51" s="550" t="s">
        <v>67</v>
      </c>
      <c r="B51" s="551">
        <v>2010</v>
      </c>
      <c r="C51" s="551">
        <v>2011</v>
      </c>
      <c r="D51" s="549">
        <v>2012</v>
      </c>
      <c r="E51" s="549">
        <v>2013</v>
      </c>
      <c r="F51" s="551">
        <v>2014</v>
      </c>
      <c r="G51" s="551">
        <v>2015</v>
      </c>
      <c r="H51" s="748">
        <v>2016</v>
      </c>
    </row>
    <row r="52" spans="1:11">
      <c r="A52" s="544" t="s">
        <v>17</v>
      </c>
      <c r="B52" s="547" t="s">
        <v>123</v>
      </c>
      <c r="C52" s="664" t="s">
        <v>123</v>
      </c>
      <c r="D52" s="664" t="s">
        <v>123</v>
      </c>
      <c r="E52" s="602" t="s">
        <v>1475</v>
      </c>
      <c r="F52" s="606" t="s">
        <v>1475</v>
      </c>
      <c r="G52" s="618" t="s">
        <v>123</v>
      </c>
      <c r="H52" s="673" t="s">
        <v>123</v>
      </c>
    </row>
    <row r="53" spans="1:11">
      <c r="A53" s="545" t="s">
        <v>18</v>
      </c>
      <c r="B53" s="547" t="s">
        <v>113</v>
      </c>
      <c r="C53" s="664" t="s">
        <v>725</v>
      </c>
      <c r="D53" s="664" t="s">
        <v>121</v>
      </c>
      <c r="E53" s="602" t="s">
        <v>121</v>
      </c>
      <c r="F53" s="606" t="s">
        <v>121</v>
      </c>
      <c r="G53" s="618" t="s">
        <v>113</v>
      </c>
      <c r="H53" s="674" t="s">
        <v>113</v>
      </c>
    </row>
    <row r="54" spans="1:11">
      <c r="A54" s="544" t="s">
        <v>19</v>
      </c>
      <c r="B54" s="547" t="s">
        <v>121</v>
      </c>
      <c r="C54" s="664" t="s">
        <v>121</v>
      </c>
      <c r="D54" s="664" t="s">
        <v>121</v>
      </c>
      <c r="E54" s="602" t="s">
        <v>121</v>
      </c>
      <c r="F54" s="606" t="s">
        <v>121</v>
      </c>
      <c r="G54" s="618" t="s">
        <v>121</v>
      </c>
      <c r="H54" s="674" t="s">
        <v>121</v>
      </c>
    </row>
    <row r="55" spans="1:11">
      <c r="A55" s="545" t="s">
        <v>20</v>
      </c>
      <c r="B55" s="547" t="s">
        <v>113</v>
      </c>
      <c r="C55" s="664" t="s">
        <v>725</v>
      </c>
      <c r="D55" s="664" t="s">
        <v>725</v>
      </c>
      <c r="E55" s="602" t="s">
        <v>725</v>
      </c>
      <c r="F55" s="606" t="s">
        <v>725</v>
      </c>
      <c r="G55" s="618" t="s">
        <v>113</v>
      </c>
      <c r="H55" s="675" t="s">
        <v>113</v>
      </c>
    </row>
    <row r="56" spans="1:11">
      <c r="A56" s="544" t="s">
        <v>1801</v>
      </c>
      <c r="B56" s="548" t="s">
        <v>113</v>
      </c>
      <c r="C56" s="664" t="s">
        <v>725</v>
      </c>
      <c r="D56" s="664" t="s">
        <v>725</v>
      </c>
      <c r="E56" s="602" t="s">
        <v>725</v>
      </c>
      <c r="F56" s="606" t="s">
        <v>725</v>
      </c>
      <c r="G56" s="618" t="s">
        <v>113</v>
      </c>
      <c r="H56" s="674" t="s">
        <v>113</v>
      </c>
    </row>
    <row r="57" spans="1:11">
      <c r="A57" s="545" t="s">
        <v>21</v>
      </c>
      <c r="B57" s="547" t="s">
        <v>113</v>
      </c>
      <c r="C57" s="664" t="s">
        <v>725</v>
      </c>
      <c r="D57" s="664" t="s">
        <v>725</v>
      </c>
      <c r="E57" s="602" t="s">
        <v>113</v>
      </c>
      <c r="F57" s="665" t="s">
        <v>725</v>
      </c>
      <c r="G57" s="618" t="s">
        <v>113</v>
      </c>
      <c r="H57" s="674" t="s">
        <v>113</v>
      </c>
    </row>
    <row r="58" spans="1:11">
      <c r="A58" s="545" t="s">
        <v>717</v>
      </c>
      <c r="B58" s="564" t="s">
        <v>1530</v>
      </c>
      <c r="C58" s="664" t="s">
        <v>726</v>
      </c>
      <c r="D58" s="664" t="s">
        <v>121</v>
      </c>
      <c r="E58" s="602" t="s">
        <v>2292</v>
      </c>
      <c r="F58" s="666" t="s">
        <v>121</v>
      </c>
      <c r="G58" s="666" t="s">
        <v>121</v>
      </c>
      <c r="H58" s="673" t="s">
        <v>121</v>
      </c>
    </row>
    <row r="59" spans="1:11">
      <c r="A59" s="545" t="s">
        <v>2932</v>
      </c>
      <c r="B59" s="564" t="s">
        <v>1530</v>
      </c>
      <c r="C59" s="564" t="s">
        <v>1530</v>
      </c>
      <c r="D59" s="564" t="s">
        <v>1530</v>
      </c>
      <c r="E59" s="599" t="s">
        <v>2292</v>
      </c>
      <c r="F59" s="747" t="s">
        <v>121</v>
      </c>
      <c r="G59" s="606" t="s">
        <v>121</v>
      </c>
      <c r="H59" s="676" t="s">
        <v>121</v>
      </c>
    </row>
    <row r="60" spans="1:11" ht="25.5">
      <c r="A60" s="544" t="s">
        <v>22</v>
      </c>
      <c r="B60" s="547" t="s">
        <v>345</v>
      </c>
      <c r="C60" s="664" t="s">
        <v>117</v>
      </c>
      <c r="D60" s="664" t="s">
        <v>117</v>
      </c>
      <c r="E60" s="602" t="s">
        <v>117</v>
      </c>
      <c r="F60" s="667" t="s">
        <v>117</v>
      </c>
      <c r="G60" s="522" t="s">
        <v>123</v>
      </c>
      <c r="H60" s="677" t="s">
        <v>123</v>
      </c>
    </row>
    <row r="61" spans="1:11" ht="25.5">
      <c r="A61" s="545" t="s">
        <v>23</v>
      </c>
      <c r="B61" s="547" t="s">
        <v>117</v>
      </c>
      <c r="C61" s="664" t="s">
        <v>117</v>
      </c>
      <c r="D61" s="664" t="s">
        <v>117</v>
      </c>
      <c r="E61" s="602" t="s">
        <v>117</v>
      </c>
      <c r="F61" s="667" t="s">
        <v>117</v>
      </c>
      <c r="G61" s="618" t="s">
        <v>123</v>
      </c>
      <c r="H61" s="674" t="s">
        <v>123</v>
      </c>
    </row>
    <row r="62" spans="1:11">
      <c r="A62" s="544" t="s">
        <v>24</v>
      </c>
      <c r="B62" s="547" t="s">
        <v>121</v>
      </c>
      <c r="C62" s="664" t="s">
        <v>121</v>
      </c>
      <c r="D62" s="664" t="s">
        <v>121</v>
      </c>
      <c r="E62" s="602" t="s">
        <v>121</v>
      </c>
      <c r="F62" s="606" t="s">
        <v>121</v>
      </c>
      <c r="G62" s="618" t="s">
        <v>121</v>
      </c>
      <c r="H62" s="674" t="s">
        <v>121</v>
      </c>
    </row>
    <row r="63" spans="1:11" ht="25.5">
      <c r="A63" s="545" t="s">
        <v>25</v>
      </c>
      <c r="B63" s="547" t="s">
        <v>117</v>
      </c>
      <c r="C63" s="664" t="s">
        <v>117</v>
      </c>
      <c r="D63" s="664" t="s">
        <v>117</v>
      </c>
      <c r="E63" s="602" t="s">
        <v>117</v>
      </c>
      <c r="F63" s="667" t="s">
        <v>117</v>
      </c>
      <c r="G63" s="618" t="s">
        <v>123</v>
      </c>
      <c r="H63" s="674" t="s">
        <v>123</v>
      </c>
    </row>
    <row r="64" spans="1:11">
      <c r="A64" s="544" t="s">
        <v>26</v>
      </c>
      <c r="B64" s="547" t="s">
        <v>121</v>
      </c>
      <c r="C64" s="664" t="s">
        <v>121</v>
      </c>
      <c r="D64" s="664" t="s">
        <v>121</v>
      </c>
      <c r="E64" s="602" t="s">
        <v>121</v>
      </c>
      <c r="F64" s="606" t="s">
        <v>121</v>
      </c>
      <c r="G64" s="618" t="s">
        <v>121</v>
      </c>
      <c r="H64" s="674" t="s">
        <v>121</v>
      </c>
    </row>
    <row r="65" spans="1:8">
      <c r="A65" s="545" t="s">
        <v>98</v>
      </c>
      <c r="B65" s="547" t="s">
        <v>113</v>
      </c>
      <c r="C65" s="664" t="s">
        <v>725</v>
      </c>
      <c r="D65" s="664" t="s">
        <v>725</v>
      </c>
      <c r="E65" s="664" t="s">
        <v>725</v>
      </c>
      <c r="F65" s="668" t="s">
        <v>725</v>
      </c>
      <c r="G65" s="669" t="s">
        <v>725</v>
      </c>
      <c r="H65" s="673"/>
    </row>
    <row r="66" spans="1:8">
      <c r="A66" s="544" t="s">
        <v>27</v>
      </c>
      <c r="B66" s="547" t="s">
        <v>113</v>
      </c>
      <c r="C66" s="664" t="s">
        <v>121</v>
      </c>
      <c r="D66" s="664" t="s">
        <v>121</v>
      </c>
      <c r="E66" s="602" t="s">
        <v>121</v>
      </c>
      <c r="F66" s="667" t="s">
        <v>121</v>
      </c>
      <c r="G66" s="618" t="s">
        <v>121</v>
      </c>
      <c r="H66" s="674" t="s">
        <v>121</v>
      </c>
    </row>
    <row r="67" spans="1:8">
      <c r="A67" s="545" t="s">
        <v>28</v>
      </c>
      <c r="B67" s="547" t="s">
        <v>121</v>
      </c>
      <c r="C67" s="664" t="s">
        <v>121</v>
      </c>
      <c r="D67" s="664" t="s">
        <v>121</v>
      </c>
      <c r="E67" s="602" t="s">
        <v>121</v>
      </c>
      <c r="F67" s="606" t="s">
        <v>121</v>
      </c>
      <c r="G67" s="618" t="s">
        <v>121</v>
      </c>
      <c r="H67" s="678" t="s">
        <v>121</v>
      </c>
    </row>
    <row r="68" spans="1:8" ht="25.5">
      <c r="A68" s="544" t="s">
        <v>29</v>
      </c>
      <c r="B68" s="547" t="s">
        <v>117</v>
      </c>
      <c r="C68" s="664" t="s">
        <v>117</v>
      </c>
      <c r="D68" s="664" t="s">
        <v>117</v>
      </c>
      <c r="E68" s="602" t="s">
        <v>117</v>
      </c>
      <c r="F68" s="667" t="s">
        <v>117</v>
      </c>
      <c r="G68" s="618" t="s">
        <v>123</v>
      </c>
      <c r="H68" s="674" t="s">
        <v>123</v>
      </c>
    </row>
    <row r="69" spans="1:8" ht="25.5">
      <c r="A69" s="545" t="s">
        <v>30</v>
      </c>
      <c r="B69" s="547" t="s">
        <v>117</v>
      </c>
      <c r="C69" s="664" t="s">
        <v>117</v>
      </c>
      <c r="D69" s="664" t="s">
        <v>117</v>
      </c>
      <c r="E69" s="602" t="s">
        <v>117</v>
      </c>
      <c r="F69" s="667" t="s">
        <v>117</v>
      </c>
      <c r="G69" s="618" t="s">
        <v>123</v>
      </c>
      <c r="H69" s="677" t="s">
        <v>123</v>
      </c>
    </row>
    <row r="70" spans="1:8">
      <c r="A70" s="545" t="s">
        <v>3995</v>
      </c>
      <c r="B70" s="601" t="s">
        <v>1530</v>
      </c>
      <c r="C70" s="601" t="s">
        <v>1530</v>
      </c>
      <c r="D70" s="601" t="s">
        <v>1530</v>
      </c>
      <c r="E70" s="602" t="s">
        <v>1530</v>
      </c>
      <c r="F70" s="603" t="s">
        <v>121</v>
      </c>
      <c r="G70" s="603" t="s">
        <v>121</v>
      </c>
      <c r="H70" s="674" t="s">
        <v>113</v>
      </c>
    </row>
    <row r="71" spans="1:8">
      <c r="A71" s="545" t="s">
        <v>3713</v>
      </c>
      <c r="B71" s="601" t="s">
        <v>1530</v>
      </c>
      <c r="C71" s="601" t="s">
        <v>1530</v>
      </c>
      <c r="D71" s="601" t="s">
        <v>1530</v>
      </c>
      <c r="E71" s="602" t="s">
        <v>1530</v>
      </c>
      <c r="F71" s="604" t="s">
        <v>121</v>
      </c>
      <c r="G71" s="535" t="s">
        <v>121</v>
      </c>
      <c r="H71" s="679" t="s">
        <v>121</v>
      </c>
    </row>
    <row r="72" spans="1:8">
      <c r="A72" s="544" t="s">
        <v>31</v>
      </c>
      <c r="B72" s="547" t="s">
        <v>121</v>
      </c>
      <c r="C72" s="664" t="s">
        <v>121</v>
      </c>
      <c r="D72" s="664" t="s">
        <v>121</v>
      </c>
      <c r="E72" s="602" t="s">
        <v>121</v>
      </c>
      <c r="F72" s="605" t="s">
        <v>121</v>
      </c>
      <c r="G72" s="618" t="s">
        <v>121</v>
      </c>
      <c r="H72" s="679" t="s">
        <v>121</v>
      </c>
    </row>
    <row r="73" spans="1:8">
      <c r="A73" s="545" t="s">
        <v>2282</v>
      </c>
      <c r="B73" s="547" t="s">
        <v>121</v>
      </c>
      <c r="C73" s="664" t="s">
        <v>121</v>
      </c>
      <c r="D73" s="664" t="s">
        <v>121</v>
      </c>
      <c r="E73" s="602" t="s">
        <v>121</v>
      </c>
      <c r="F73" s="667" t="s">
        <v>121</v>
      </c>
      <c r="G73" s="618" t="s">
        <v>121</v>
      </c>
      <c r="H73" s="680" t="s">
        <v>121</v>
      </c>
    </row>
    <row r="74" spans="1:8">
      <c r="A74" s="544" t="s">
        <v>32</v>
      </c>
      <c r="B74" s="548" t="s">
        <v>113</v>
      </c>
      <c r="C74" s="664" t="s">
        <v>725</v>
      </c>
      <c r="D74" s="664" t="s">
        <v>121</v>
      </c>
      <c r="E74" s="602" t="s">
        <v>121</v>
      </c>
      <c r="F74" s="666" t="s">
        <v>121</v>
      </c>
      <c r="G74" s="618" t="s">
        <v>113</v>
      </c>
      <c r="H74" s="681" t="s">
        <v>113</v>
      </c>
    </row>
    <row r="75" spans="1:8" ht="25.5">
      <c r="A75" s="545" t="s">
        <v>33</v>
      </c>
      <c r="B75" s="548" t="s">
        <v>117</v>
      </c>
      <c r="C75" s="664" t="s">
        <v>117</v>
      </c>
      <c r="D75" s="664" t="s">
        <v>117</v>
      </c>
      <c r="E75" s="602" t="s">
        <v>117</v>
      </c>
      <c r="F75" s="667" t="s">
        <v>117</v>
      </c>
      <c r="G75" s="618" t="s">
        <v>123</v>
      </c>
      <c r="H75" s="682" t="s">
        <v>123</v>
      </c>
    </row>
    <row r="76" spans="1:8">
      <c r="A76" s="544" t="s">
        <v>34</v>
      </c>
      <c r="B76" s="547" t="s">
        <v>113</v>
      </c>
      <c r="C76" s="664" t="s">
        <v>725</v>
      </c>
      <c r="D76" s="664" t="s">
        <v>121</v>
      </c>
      <c r="E76" s="602" t="s">
        <v>121</v>
      </c>
      <c r="F76" s="666" t="s">
        <v>121</v>
      </c>
      <c r="G76" s="618" t="s">
        <v>121</v>
      </c>
      <c r="H76" s="683" t="s">
        <v>121</v>
      </c>
    </row>
    <row r="77" spans="1:8" ht="25.5">
      <c r="A77" s="545" t="s">
        <v>35</v>
      </c>
      <c r="B77" s="547" t="s">
        <v>117</v>
      </c>
      <c r="C77" s="664" t="s">
        <v>117</v>
      </c>
      <c r="D77" s="664" t="s">
        <v>117</v>
      </c>
      <c r="E77" s="602" t="s">
        <v>117</v>
      </c>
      <c r="F77" s="667" t="s">
        <v>117</v>
      </c>
      <c r="G77" s="618" t="s">
        <v>123</v>
      </c>
      <c r="H77" s="681" t="s">
        <v>123</v>
      </c>
    </row>
    <row r="78" spans="1:8">
      <c r="A78" s="544" t="s">
        <v>36</v>
      </c>
      <c r="B78" s="547" t="s">
        <v>121</v>
      </c>
      <c r="C78" s="664" t="s">
        <v>121</v>
      </c>
      <c r="D78" s="664" t="s">
        <v>121</v>
      </c>
      <c r="E78" s="602" t="s">
        <v>121</v>
      </c>
      <c r="F78" s="606" t="s">
        <v>121</v>
      </c>
      <c r="G78" s="618" t="s">
        <v>123</v>
      </c>
      <c r="H78" s="681" t="s">
        <v>121</v>
      </c>
    </row>
    <row r="79" spans="1:8">
      <c r="A79" s="544" t="s">
        <v>1152</v>
      </c>
      <c r="B79" s="547"/>
      <c r="C79" s="664" t="s">
        <v>121</v>
      </c>
      <c r="D79" s="664" t="s">
        <v>725</v>
      </c>
      <c r="E79" s="664" t="s">
        <v>725</v>
      </c>
      <c r="F79" s="668" t="s">
        <v>725</v>
      </c>
      <c r="G79" s="669" t="s">
        <v>725</v>
      </c>
      <c r="H79" s="683" t="s">
        <v>113</v>
      </c>
    </row>
    <row r="80" spans="1:8">
      <c r="A80" s="544" t="s">
        <v>6907</v>
      </c>
      <c r="B80" s="547"/>
      <c r="C80" s="664"/>
      <c r="D80" s="664"/>
      <c r="E80" s="668"/>
      <c r="F80" s="669"/>
      <c r="G80" s="669"/>
      <c r="H80" s="683" t="s">
        <v>121</v>
      </c>
    </row>
    <row r="81" spans="1:8">
      <c r="A81" s="544" t="s">
        <v>37</v>
      </c>
      <c r="B81" s="547" t="s">
        <v>123</v>
      </c>
      <c r="C81" s="664" t="s">
        <v>725</v>
      </c>
      <c r="D81" s="664" t="s">
        <v>725</v>
      </c>
      <c r="E81" s="602" t="s">
        <v>1186</v>
      </c>
      <c r="F81" s="606" t="s">
        <v>121</v>
      </c>
      <c r="G81" s="618" t="s">
        <v>121</v>
      </c>
      <c r="H81" s="683" t="s">
        <v>113</v>
      </c>
    </row>
    <row r="82" spans="1:8">
      <c r="A82" s="545" t="s">
        <v>38</v>
      </c>
      <c r="B82" s="547" t="s">
        <v>121</v>
      </c>
      <c r="C82" s="664" t="s">
        <v>121</v>
      </c>
      <c r="D82" s="664" t="s">
        <v>121</v>
      </c>
      <c r="E82" s="602" t="s">
        <v>121</v>
      </c>
      <c r="F82" s="606" t="s">
        <v>121</v>
      </c>
      <c r="G82" s="618" t="s">
        <v>121</v>
      </c>
      <c r="H82" s="683" t="s">
        <v>121</v>
      </c>
    </row>
    <row r="83" spans="1:8">
      <c r="A83" s="544" t="s">
        <v>39</v>
      </c>
      <c r="B83" s="547" t="s">
        <v>121</v>
      </c>
      <c r="C83" s="664" t="s">
        <v>121</v>
      </c>
      <c r="D83" s="664" t="s">
        <v>121</v>
      </c>
      <c r="E83" s="602" t="s">
        <v>121</v>
      </c>
      <c r="F83" s="667" t="s">
        <v>121</v>
      </c>
      <c r="G83" s="618" t="s">
        <v>121</v>
      </c>
      <c r="H83" s="683" t="s">
        <v>121</v>
      </c>
    </row>
    <row r="84" spans="1:8">
      <c r="A84" s="545" t="s">
        <v>40</v>
      </c>
      <c r="B84" s="547" t="s">
        <v>121</v>
      </c>
      <c r="C84" s="664" t="s">
        <v>725</v>
      </c>
      <c r="D84" s="664" t="s">
        <v>725</v>
      </c>
      <c r="E84" s="602" t="s">
        <v>121</v>
      </c>
      <c r="F84" s="606" t="s">
        <v>121</v>
      </c>
      <c r="G84" s="618" t="s">
        <v>121</v>
      </c>
      <c r="H84" s="673" t="s">
        <v>121</v>
      </c>
    </row>
    <row r="85" spans="1:8">
      <c r="A85" s="544" t="s">
        <v>41</v>
      </c>
      <c r="B85" s="547" t="s">
        <v>121</v>
      </c>
      <c r="C85" s="664" t="s">
        <v>121</v>
      </c>
      <c r="D85" s="664" t="s">
        <v>121</v>
      </c>
      <c r="E85" s="602" t="s">
        <v>121</v>
      </c>
      <c r="F85" s="606" t="s">
        <v>121</v>
      </c>
      <c r="G85" s="618" t="s">
        <v>121</v>
      </c>
      <c r="H85" s="684" t="s">
        <v>121</v>
      </c>
    </row>
    <row r="86" spans="1:8">
      <c r="A86" s="545" t="s">
        <v>42</v>
      </c>
      <c r="B86" s="547" t="s">
        <v>113</v>
      </c>
      <c r="C86" s="664" t="s">
        <v>725</v>
      </c>
      <c r="D86" s="547" t="s">
        <v>123</v>
      </c>
      <c r="E86" s="599" t="s">
        <v>725</v>
      </c>
      <c r="F86" s="667" t="s">
        <v>725</v>
      </c>
      <c r="G86" s="618" t="s">
        <v>121</v>
      </c>
      <c r="H86" s="683" t="s">
        <v>113</v>
      </c>
    </row>
    <row r="87" spans="1:8">
      <c r="A87" s="544" t="s">
        <v>43</v>
      </c>
      <c r="B87" s="547" t="s">
        <v>117</v>
      </c>
      <c r="C87" s="664" t="s">
        <v>117</v>
      </c>
      <c r="D87" s="664" t="s">
        <v>117</v>
      </c>
      <c r="E87" s="602" t="s">
        <v>117</v>
      </c>
      <c r="F87" s="606" t="s">
        <v>121</v>
      </c>
      <c r="G87" s="618" t="s">
        <v>121</v>
      </c>
      <c r="H87" s="683" t="s">
        <v>121</v>
      </c>
    </row>
    <row r="88" spans="1:8" ht="13.5" thickBot="1">
      <c r="A88" s="546" t="s">
        <v>44</v>
      </c>
      <c r="B88" s="552" t="s">
        <v>113</v>
      </c>
      <c r="C88" s="670" t="s">
        <v>725</v>
      </c>
      <c r="D88" s="670" t="s">
        <v>725</v>
      </c>
      <c r="E88" s="663" t="s">
        <v>725</v>
      </c>
      <c r="F88" s="671" t="s">
        <v>725</v>
      </c>
      <c r="G88" s="521" t="s">
        <v>113</v>
      </c>
      <c r="H88" s="685" t="s">
        <v>113</v>
      </c>
    </row>
  </sheetData>
  <mergeCells count="2">
    <mergeCell ref="B1:C2"/>
    <mergeCell ref="D1:E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7"/>
  <sheetViews>
    <sheetView showGridLines="0" zoomScale="80" zoomScaleNormal="80" workbookViewId="0">
      <pane xSplit="1" ySplit="10" topLeftCell="B11" activePane="bottomRight" state="frozen"/>
      <selection pane="topRight" activeCell="B1" sqref="B1"/>
      <selection pane="bottomLeft" activeCell="A11" sqref="A11"/>
      <selection pane="bottomRight"/>
    </sheetView>
  </sheetViews>
  <sheetFormatPr defaultRowHeight="12.75"/>
  <cols>
    <col min="1" max="4" width="30.7109375" style="611" customWidth="1"/>
    <col min="5" max="5" width="36.85546875" style="611" customWidth="1"/>
    <col min="6" max="6" width="30.7109375" style="610" customWidth="1"/>
    <col min="7" max="7" width="30.7109375" style="611" customWidth="1"/>
    <col min="8" max="10" width="31" style="610" customWidth="1"/>
    <col min="11" max="11" width="9.140625" style="611"/>
    <col min="12" max="13" width="22.85546875" style="187" customWidth="1"/>
    <col min="14" max="16384" width="9.140625" style="611"/>
  </cols>
  <sheetData>
    <row r="1" spans="1:10">
      <c r="A1" s="634"/>
      <c r="B1" s="635"/>
      <c r="C1" s="1011"/>
      <c r="D1" s="1423" t="s">
        <v>112</v>
      </c>
      <c r="E1" s="1423"/>
      <c r="F1" s="614"/>
      <c r="G1" s="614"/>
      <c r="I1" s="611"/>
    </row>
    <row r="2" spans="1:10">
      <c r="A2" s="635"/>
      <c r="B2" s="635"/>
      <c r="C2" s="1011"/>
      <c r="D2" s="1423"/>
      <c r="E2" s="1423"/>
      <c r="F2" s="614"/>
      <c r="G2" s="614"/>
      <c r="I2" s="611"/>
    </row>
    <row r="3" spans="1:10">
      <c r="A3" s="635"/>
      <c r="B3" s="635"/>
      <c r="C3" s="635"/>
      <c r="D3" s="635"/>
      <c r="E3" s="637"/>
      <c r="F3" s="614"/>
      <c r="G3" s="614"/>
      <c r="I3" s="611"/>
    </row>
    <row r="4" spans="1:10">
      <c r="A4" s="635"/>
      <c r="B4" s="635"/>
      <c r="C4" s="635"/>
      <c r="D4" s="635"/>
      <c r="E4" s="637"/>
      <c r="F4" s="614"/>
      <c r="G4" s="614"/>
      <c r="I4" s="611"/>
    </row>
    <row r="5" spans="1:10">
      <c r="A5" s="635"/>
      <c r="B5" s="635"/>
      <c r="C5" s="635"/>
      <c r="D5" s="635"/>
      <c r="E5" s="614"/>
      <c r="F5" s="614"/>
      <c r="G5" s="614"/>
      <c r="I5" s="611"/>
    </row>
    <row r="6" spans="1:10">
      <c r="A6" s="635"/>
      <c r="B6" s="635"/>
      <c r="C6" s="635"/>
      <c r="D6" s="635"/>
      <c r="E6" s="614"/>
      <c r="F6" s="614"/>
      <c r="G6" s="614"/>
      <c r="I6" s="611"/>
    </row>
    <row r="7" spans="1:10">
      <c r="A7" s="635"/>
      <c r="B7" s="635"/>
      <c r="C7" s="635"/>
      <c r="D7" s="635"/>
      <c r="E7" s="614"/>
      <c r="F7" s="614"/>
      <c r="G7" s="614"/>
      <c r="I7" s="611"/>
    </row>
    <row r="8" spans="1:10">
      <c r="A8" s="635"/>
      <c r="B8" s="635"/>
      <c r="C8" s="635"/>
      <c r="D8" s="635"/>
      <c r="E8" s="614"/>
      <c r="F8" s="614"/>
      <c r="G8" s="614"/>
      <c r="I8" s="611"/>
    </row>
    <row r="9" spans="1:10" ht="13.5" thickBot="1">
      <c r="A9" s="635"/>
      <c r="B9" s="635"/>
      <c r="C9" s="635"/>
      <c r="D9" s="635"/>
      <c r="E9" s="614"/>
      <c r="F9" s="614"/>
      <c r="G9" s="614"/>
      <c r="I9" s="611"/>
    </row>
    <row r="10" spans="1:10">
      <c r="A10" s="1433" t="s">
        <v>2710</v>
      </c>
      <c r="B10" s="1434"/>
      <c r="C10" s="1434"/>
      <c r="D10" s="1434"/>
      <c r="E10" s="1434"/>
      <c r="F10" s="1434"/>
      <c r="G10" s="1434"/>
      <c r="H10" s="1434"/>
      <c r="I10" s="1434"/>
      <c r="J10" s="1435"/>
    </row>
    <row r="11" spans="1:10">
      <c r="A11" s="638" t="s">
        <v>17</v>
      </c>
      <c r="B11" s="639" t="s">
        <v>2325</v>
      </c>
      <c r="C11" s="639">
        <v>2013</v>
      </c>
      <c r="D11" s="640" t="s">
        <v>3553</v>
      </c>
      <c r="E11" s="640" t="s">
        <v>4165</v>
      </c>
      <c r="F11" s="641" t="s">
        <v>4674</v>
      </c>
      <c r="G11" s="641" t="s">
        <v>4675</v>
      </c>
      <c r="H11" s="641" t="s">
        <v>5846</v>
      </c>
      <c r="I11" s="641" t="s">
        <v>6494</v>
      </c>
      <c r="J11" s="704" t="s">
        <v>6914</v>
      </c>
    </row>
    <row r="12" spans="1:10">
      <c r="A12" s="584" t="s">
        <v>69</v>
      </c>
      <c r="B12" s="565" t="s">
        <v>2327</v>
      </c>
      <c r="C12" s="565" t="s">
        <v>2327</v>
      </c>
      <c r="D12" s="565" t="s">
        <v>3557</v>
      </c>
      <c r="E12" s="565" t="s">
        <v>3557</v>
      </c>
      <c r="F12" s="565" t="s">
        <v>2328</v>
      </c>
      <c r="G12" s="614" t="s">
        <v>2328</v>
      </c>
      <c r="H12" s="610" t="s">
        <v>1386</v>
      </c>
      <c r="I12" s="749" t="s">
        <v>1386</v>
      </c>
      <c r="J12" s="703" t="s">
        <v>1386</v>
      </c>
    </row>
    <row r="13" spans="1:10">
      <c r="A13" s="585" t="s">
        <v>70</v>
      </c>
      <c r="B13" s="578" t="s">
        <v>2711</v>
      </c>
      <c r="C13" s="578" t="s">
        <v>2711</v>
      </c>
      <c r="D13" s="578" t="s">
        <v>3558</v>
      </c>
      <c r="E13" s="578" t="s">
        <v>3558</v>
      </c>
      <c r="F13" s="565" t="s">
        <v>12</v>
      </c>
      <c r="G13" s="614" t="s">
        <v>12</v>
      </c>
      <c r="H13" s="610" t="s">
        <v>250</v>
      </c>
      <c r="I13" s="749" t="s">
        <v>250</v>
      </c>
      <c r="J13" s="703" t="s">
        <v>250</v>
      </c>
    </row>
    <row r="14" spans="1:10">
      <c r="A14" s="584" t="s">
        <v>71</v>
      </c>
      <c r="B14" s="578" t="s">
        <v>1059</v>
      </c>
      <c r="C14" s="578" t="s">
        <v>1059</v>
      </c>
      <c r="D14" s="578" t="s">
        <v>448</v>
      </c>
      <c r="E14" s="578" t="s">
        <v>448</v>
      </c>
      <c r="F14" s="565" t="s">
        <v>714</v>
      </c>
      <c r="G14" s="614" t="s">
        <v>3441</v>
      </c>
      <c r="H14" s="610" t="s">
        <v>511</v>
      </c>
      <c r="I14" s="749" t="s">
        <v>6604</v>
      </c>
      <c r="J14" s="703" t="s">
        <v>511</v>
      </c>
    </row>
    <row r="15" spans="1:10">
      <c r="A15" s="585" t="s">
        <v>72</v>
      </c>
      <c r="B15" s="578" t="s">
        <v>147</v>
      </c>
      <c r="C15" s="578" t="s">
        <v>147</v>
      </c>
      <c r="D15" s="578" t="s">
        <v>334</v>
      </c>
      <c r="E15" s="578" t="s">
        <v>334</v>
      </c>
      <c r="F15" s="565" t="s">
        <v>334</v>
      </c>
      <c r="G15" s="614" t="s">
        <v>4676</v>
      </c>
      <c r="H15" s="610" t="s">
        <v>1389</v>
      </c>
      <c r="I15" s="749" t="s">
        <v>4827</v>
      </c>
      <c r="J15" s="703" t="s">
        <v>447</v>
      </c>
    </row>
    <row r="16" spans="1:10">
      <c r="A16" s="584" t="s">
        <v>73</v>
      </c>
      <c r="B16" s="578" t="s">
        <v>219</v>
      </c>
      <c r="C16" s="578" t="s">
        <v>219</v>
      </c>
      <c r="D16" s="578" t="s">
        <v>217</v>
      </c>
      <c r="E16" s="578" t="s">
        <v>2328</v>
      </c>
      <c r="F16" s="565" t="s">
        <v>4678</v>
      </c>
      <c r="G16" s="614" t="s">
        <v>4677</v>
      </c>
      <c r="H16" s="610" t="s">
        <v>5878</v>
      </c>
      <c r="I16" s="749" t="s">
        <v>511</v>
      </c>
      <c r="J16" s="703" t="s">
        <v>7181</v>
      </c>
    </row>
    <row r="17" spans="1:10">
      <c r="A17" s="585" t="s">
        <v>74</v>
      </c>
      <c r="B17" s="578" t="s">
        <v>355</v>
      </c>
      <c r="C17" s="578" t="s">
        <v>355</v>
      </c>
      <c r="D17" s="578" t="s">
        <v>147</v>
      </c>
      <c r="E17" s="578" t="s">
        <v>12</v>
      </c>
      <c r="F17" s="565" t="s">
        <v>1530</v>
      </c>
      <c r="G17" s="614" t="s">
        <v>334</v>
      </c>
      <c r="H17" s="610" t="s">
        <v>258</v>
      </c>
      <c r="I17" s="749" t="s">
        <v>1389</v>
      </c>
      <c r="J17" s="703" t="s">
        <v>447</v>
      </c>
    </row>
    <row r="18" spans="1:10">
      <c r="A18" s="584" t="s">
        <v>75</v>
      </c>
      <c r="B18" s="578" t="s">
        <v>2328</v>
      </c>
      <c r="C18" s="578" t="s">
        <v>2328</v>
      </c>
      <c r="D18" s="578" t="s">
        <v>2328</v>
      </c>
      <c r="E18" s="578" t="s">
        <v>228</v>
      </c>
      <c r="F18" s="565" t="s">
        <v>5179</v>
      </c>
      <c r="G18" s="614" t="s">
        <v>4678</v>
      </c>
      <c r="H18" s="610" t="s">
        <v>3441</v>
      </c>
      <c r="I18" s="749" t="s">
        <v>5878</v>
      </c>
      <c r="J18" s="703" t="s">
        <v>7182</v>
      </c>
    </row>
    <row r="19" spans="1:10">
      <c r="A19" s="585" t="s">
        <v>76</v>
      </c>
      <c r="B19" s="578" t="s">
        <v>282</v>
      </c>
      <c r="C19" s="578" t="s">
        <v>282</v>
      </c>
      <c r="D19" s="578" t="s">
        <v>12</v>
      </c>
      <c r="E19" s="578" t="s">
        <v>147</v>
      </c>
      <c r="F19" s="565" t="s">
        <v>3559</v>
      </c>
      <c r="G19" s="614" t="s">
        <v>2602</v>
      </c>
      <c r="H19" s="610" t="s">
        <v>535</v>
      </c>
      <c r="I19" s="749" t="s">
        <v>6605</v>
      </c>
      <c r="J19" s="703" t="s">
        <v>5424</v>
      </c>
    </row>
    <row r="20" spans="1:10">
      <c r="A20" s="584" t="s">
        <v>77</v>
      </c>
      <c r="B20" s="578" t="s">
        <v>2329</v>
      </c>
      <c r="C20" s="578" t="s">
        <v>2329</v>
      </c>
      <c r="D20" s="578" t="s">
        <v>228</v>
      </c>
      <c r="E20" s="578" t="s">
        <v>217</v>
      </c>
      <c r="F20" s="565" t="s">
        <v>5180</v>
      </c>
      <c r="G20" s="614" t="s">
        <v>4679</v>
      </c>
      <c r="H20" s="610" t="s">
        <v>5879</v>
      </c>
      <c r="I20" s="749" t="s">
        <v>3441</v>
      </c>
      <c r="J20" s="703"/>
    </row>
    <row r="21" spans="1:10">
      <c r="A21" s="585" t="s">
        <v>78</v>
      </c>
      <c r="B21" s="578" t="s">
        <v>2711</v>
      </c>
      <c r="C21" s="578" t="s">
        <v>2711</v>
      </c>
      <c r="D21" s="578" t="s">
        <v>147</v>
      </c>
      <c r="E21" s="578" t="s">
        <v>147</v>
      </c>
      <c r="F21" s="565" t="s">
        <v>5181</v>
      </c>
      <c r="G21" s="614" t="s">
        <v>2633</v>
      </c>
      <c r="H21" s="610" t="s">
        <v>160</v>
      </c>
      <c r="I21" s="749" t="s">
        <v>535</v>
      </c>
      <c r="J21" s="703"/>
    </row>
    <row r="22" spans="1:10">
      <c r="A22" s="584" t="s">
        <v>79</v>
      </c>
      <c r="B22" s="578" t="s">
        <v>1230</v>
      </c>
      <c r="C22" s="578" t="s">
        <v>1230</v>
      </c>
      <c r="D22" s="578" t="s">
        <v>124</v>
      </c>
      <c r="E22" s="578" t="s">
        <v>4169</v>
      </c>
      <c r="F22" s="565" t="s">
        <v>5182</v>
      </c>
      <c r="G22" s="614" t="s">
        <v>4680</v>
      </c>
      <c r="H22" s="610" t="s">
        <v>1961</v>
      </c>
      <c r="I22" s="749" t="s">
        <v>5879</v>
      </c>
      <c r="J22" s="703"/>
    </row>
    <row r="23" spans="1:10">
      <c r="A23" s="585" t="s">
        <v>80</v>
      </c>
      <c r="B23" s="578" t="s">
        <v>2712</v>
      </c>
      <c r="C23" s="578" t="s">
        <v>2712</v>
      </c>
      <c r="D23" s="578" t="s">
        <v>147</v>
      </c>
      <c r="E23" s="578" t="s">
        <v>1511</v>
      </c>
      <c r="F23" s="565" t="s">
        <v>5183</v>
      </c>
      <c r="G23" s="614" t="s">
        <v>250</v>
      </c>
      <c r="H23" s="610" t="s">
        <v>1389</v>
      </c>
      <c r="I23" s="749" t="s">
        <v>160</v>
      </c>
      <c r="J23" s="703"/>
    </row>
    <row r="24" spans="1:10">
      <c r="A24" s="584" t="s">
        <v>81</v>
      </c>
      <c r="B24" s="578" t="s">
        <v>124</v>
      </c>
      <c r="C24" s="578" t="s">
        <v>124</v>
      </c>
      <c r="D24" s="578" t="s">
        <v>777</v>
      </c>
      <c r="E24" s="578" t="s">
        <v>3442</v>
      </c>
      <c r="F24" s="614"/>
      <c r="G24" s="614" t="s">
        <v>219</v>
      </c>
      <c r="H24" s="610" t="s">
        <v>218</v>
      </c>
      <c r="I24" s="749" t="s">
        <v>1961</v>
      </c>
      <c r="J24" s="703"/>
    </row>
    <row r="25" spans="1:10">
      <c r="A25" s="585" t="s">
        <v>82</v>
      </c>
      <c r="B25" s="578" t="s">
        <v>147</v>
      </c>
      <c r="C25" s="578" t="s">
        <v>147</v>
      </c>
      <c r="D25" s="578" t="s">
        <v>147</v>
      </c>
      <c r="E25" s="578" t="s">
        <v>147</v>
      </c>
      <c r="F25" s="614"/>
      <c r="G25" s="614" t="s">
        <v>355</v>
      </c>
      <c r="H25" s="610" t="s">
        <v>4827</v>
      </c>
      <c r="I25" s="749" t="s">
        <v>1389</v>
      </c>
      <c r="J25" s="703"/>
    </row>
    <row r="26" spans="1:10">
      <c r="A26" s="584" t="s">
        <v>83</v>
      </c>
      <c r="B26" s="578" t="s">
        <v>2330</v>
      </c>
      <c r="C26" s="578" t="s">
        <v>2330</v>
      </c>
      <c r="D26" s="578" t="s">
        <v>244</v>
      </c>
      <c r="E26" s="578" t="s">
        <v>124</v>
      </c>
      <c r="F26" s="614"/>
      <c r="G26" s="614" t="s">
        <v>4566</v>
      </c>
      <c r="H26" s="610" t="s">
        <v>799</v>
      </c>
      <c r="I26" s="749" t="s">
        <v>218</v>
      </c>
      <c r="J26" s="703"/>
    </row>
    <row r="27" spans="1:10">
      <c r="A27" s="585" t="s">
        <v>84</v>
      </c>
      <c r="B27" s="578" t="s">
        <v>355</v>
      </c>
      <c r="C27" s="578" t="s">
        <v>355</v>
      </c>
      <c r="D27" s="578" t="s">
        <v>355</v>
      </c>
      <c r="E27" s="578" t="s">
        <v>147</v>
      </c>
      <c r="F27" s="614"/>
      <c r="G27" s="614" t="s">
        <v>2510</v>
      </c>
      <c r="H27" s="610" t="s">
        <v>535</v>
      </c>
      <c r="I27" s="749" t="s">
        <v>4827</v>
      </c>
      <c r="J27" s="703"/>
    </row>
    <row r="28" spans="1:10">
      <c r="A28" s="584" t="s">
        <v>85</v>
      </c>
      <c r="B28" s="578"/>
      <c r="C28" s="578" t="s">
        <v>3048</v>
      </c>
      <c r="D28" s="578" t="s">
        <v>218</v>
      </c>
      <c r="E28" s="578" t="s">
        <v>1961</v>
      </c>
      <c r="F28" s="614"/>
      <c r="G28" s="614" t="s">
        <v>4681</v>
      </c>
      <c r="H28" s="610" t="s">
        <v>5880</v>
      </c>
      <c r="I28" s="749" t="s">
        <v>799</v>
      </c>
      <c r="J28" s="703"/>
    </row>
    <row r="29" spans="1:10">
      <c r="A29" s="585" t="s">
        <v>86</v>
      </c>
      <c r="B29" s="578"/>
      <c r="C29" s="578" t="s">
        <v>3049</v>
      </c>
      <c r="D29" s="578" t="s">
        <v>3559</v>
      </c>
      <c r="E29" s="578" t="s">
        <v>447</v>
      </c>
      <c r="F29" s="614"/>
      <c r="G29" s="614" t="s">
        <v>358</v>
      </c>
      <c r="H29" s="610" t="s">
        <v>3902</v>
      </c>
      <c r="I29" s="749" t="s">
        <v>535</v>
      </c>
      <c r="J29" s="703"/>
    </row>
    <row r="30" spans="1:10">
      <c r="A30" s="584" t="s">
        <v>87</v>
      </c>
      <c r="B30" s="578"/>
      <c r="C30" s="578" t="s">
        <v>850</v>
      </c>
      <c r="D30" s="578" t="s">
        <v>3560</v>
      </c>
      <c r="E30" s="578" t="s">
        <v>4170</v>
      </c>
      <c r="F30" s="614"/>
      <c r="G30" s="614" t="s">
        <v>4682</v>
      </c>
      <c r="I30" s="749" t="s">
        <v>5880</v>
      </c>
      <c r="J30" s="703"/>
    </row>
    <row r="31" spans="1:10">
      <c r="A31" s="585" t="s">
        <v>88</v>
      </c>
      <c r="B31" s="578"/>
      <c r="C31" s="578" t="s">
        <v>447</v>
      </c>
      <c r="D31" s="578" t="s">
        <v>2248</v>
      </c>
      <c r="E31" s="578" t="s">
        <v>4171</v>
      </c>
      <c r="F31" s="614"/>
      <c r="G31" s="614" t="s">
        <v>334</v>
      </c>
      <c r="I31" s="749" t="s">
        <v>3902</v>
      </c>
      <c r="J31" s="703"/>
    </row>
    <row r="32" spans="1:10">
      <c r="A32" s="638" t="s">
        <v>18</v>
      </c>
      <c r="B32" s="639" t="s">
        <v>2325</v>
      </c>
      <c r="C32" s="639">
        <v>2013</v>
      </c>
      <c r="D32" s="639" t="s">
        <v>3553</v>
      </c>
      <c r="E32" s="640" t="s">
        <v>4165</v>
      </c>
      <c r="F32" s="641" t="s">
        <v>4674</v>
      </c>
      <c r="G32" s="641" t="s">
        <v>4675</v>
      </c>
      <c r="H32" s="641" t="s">
        <v>5846</v>
      </c>
      <c r="I32" s="641" t="s">
        <v>6494</v>
      </c>
      <c r="J32" s="704" t="s">
        <v>6914</v>
      </c>
    </row>
    <row r="33" spans="1:10" ht="15">
      <c r="A33" s="584" t="s">
        <v>69</v>
      </c>
      <c r="B33" s="565" t="s">
        <v>2338</v>
      </c>
      <c r="C33" s="565" t="s">
        <v>371</v>
      </c>
      <c r="D33" s="565"/>
      <c r="E33" s="342"/>
      <c r="F33" s="614"/>
      <c r="G33" s="614"/>
      <c r="J33" s="633"/>
    </row>
    <row r="34" spans="1:10" ht="15">
      <c r="A34" s="585" t="s">
        <v>70</v>
      </c>
      <c r="B34" s="578" t="s">
        <v>322</v>
      </c>
      <c r="C34" s="578" t="s">
        <v>147</v>
      </c>
      <c r="D34" s="578"/>
      <c r="E34" s="342"/>
      <c r="F34" s="614"/>
      <c r="G34" s="614"/>
      <c r="J34" s="633"/>
    </row>
    <row r="35" spans="1:10" ht="15">
      <c r="A35" s="584" t="s">
        <v>71</v>
      </c>
      <c r="B35" s="578" t="s">
        <v>2339</v>
      </c>
      <c r="C35" s="578" t="s">
        <v>2343</v>
      </c>
      <c r="D35" s="578"/>
      <c r="E35" s="342"/>
      <c r="F35" s="614"/>
      <c r="G35" s="614"/>
      <c r="J35" s="633"/>
    </row>
    <row r="36" spans="1:10" ht="15">
      <c r="A36" s="585" t="s">
        <v>72</v>
      </c>
      <c r="B36" s="578" t="s">
        <v>322</v>
      </c>
      <c r="C36" s="578" t="s">
        <v>3102</v>
      </c>
      <c r="D36" s="578"/>
      <c r="E36" s="342"/>
      <c r="F36" s="614"/>
      <c r="G36" s="614"/>
      <c r="J36" s="633"/>
    </row>
    <row r="37" spans="1:10" ht="15">
      <c r="A37" s="584" t="s">
        <v>73</v>
      </c>
      <c r="B37" s="578" t="s">
        <v>2340</v>
      </c>
      <c r="C37" s="578" t="s">
        <v>3103</v>
      </c>
      <c r="D37" s="578"/>
      <c r="E37" s="342"/>
      <c r="F37" s="614"/>
      <c r="G37" s="614"/>
      <c r="J37" s="633"/>
    </row>
    <row r="38" spans="1:10" ht="15">
      <c r="A38" s="585" t="s">
        <v>74</v>
      </c>
      <c r="B38" s="578" t="s">
        <v>258</v>
      </c>
      <c r="C38" s="578" t="s">
        <v>322</v>
      </c>
      <c r="D38" s="578"/>
      <c r="E38" s="342"/>
      <c r="F38" s="614"/>
      <c r="G38" s="614"/>
      <c r="J38" s="633"/>
    </row>
    <row r="39" spans="1:10" ht="15">
      <c r="A39" s="584" t="s">
        <v>75</v>
      </c>
      <c r="B39" s="578" t="s">
        <v>2341</v>
      </c>
      <c r="C39" s="578" t="s">
        <v>2342</v>
      </c>
      <c r="D39" s="578"/>
      <c r="E39" s="342"/>
      <c r="F39" s="614"/>
      <c r="G39" s="614"/>
      <c r="J39" s="633"/>
    </row>
    <row r="40" spans="1:10" ht="15">
      <c r="A40" s="585" t="s">
        <v>76</v>
      </c>
      <c r="B40" s="578" t="s">
        <v>671</v>
      </c>
      <c r="C40" s="578" t="s">
        <v>461</v>
      </c>
      <c r="D40" s="578"/>
      <c r="E40" s="342"/>
      <c r="F40" s="614"/>
      <c r="G40" s="614"/>
      <c r="J40" s="633"/>
    </row>
    <row r="41" spans="1:10" ht="15">
      <c r="A41" s="584" t="s">
        <v>77</v>
      </c>
      <c r="B41" s="578" t="s">
        <v>2342</v>
      </c>
      <c r="C41" s="578" t="s">
        <v>2353</v>
      </c>
      <c r="D41" s="578"/>
      <c r="E41" s="342"/>
      <c r="F41" s="614"/>
      <c r="G41" s="614"/>
      <c r="J41" s="633"/>
    </row>
    <row r="42" spans="1:10" ht="15">
      <c r="A42" s="585" t="s">
        <v>78</v>
      </c>
      <c r="B42" s="578" t="s">
        <v>322</v>
      </c>
      <c r="C42" s="578" t="s">
        <v>249</v>
      </c>
      <c r="D42" s="578"/>
      <c r="E42" s="342"/>
      <c r="F42" s="614"/>
      <c r="G42" s="614"/>
      <c r="J42" s="633"/>
    </row>
    <row r="43" spans="1:10" ht="15">
      <c r="A43" s="584" t="s">
        <v>79</v>
      </c>
      <c r="B43" s="578" t="s">
        <v>2343</v>
      </c>
      <c r="C43" s="578" t="s">
        <v>244</v>
      </c>
      <c r="D43" s="578"/>
      <c r="E43" s="342"/>
      <c r="F43" s="614"/>
      <c r="G43" s="614"/>
      <c r="J43" s="633"/>
    </row>
    <row r="44" spans="1:10" ht="15">
      <c r="A44" s="585" t="s">
        <v>80</v>
      </c>
      <c r="B44" s="578" t="s">
        <v>2713</v>
      </c>
      <c r="C44" s="578" t="s">
        <v>1631</v>
      </c>
      <c r="D44" s="578"/>
      <c r="E44" s="342"/>
      <c r="F44" s="614"/>
      <c r="G44" s="614"/>
      <c r="J44" s="633"/>
    </row>
    <row r="45" spans="1:10" ht="15">
      <c r="A45" s="584" t="s">
        <v>81</v>
      </c>
      <c r="B45" s="578" t="s">
        <v>2344</v>
      </c>
      <c r="C45" s="578" t="s">
        <v>3104</v>
      </c>
      <c r="D45" s="578"/>
      <c r="E45" s="342"/>
      <c r="F45" s="614"/>
      <c r="G45" s="614"/>
      <c r="J45" s="633"/>
    </row>
    <row r="46" spans="1:10" ht="15">
      <c r="A46" s="585" t="s">
        <v>82</v>
      </c>
      <c r="B46" s="578" t="s">
        <v>2714</v>
      </c>
      <c r="C46" s="578" t="s">
        <v>3105</v>
      </c>
      <c r="D46" s="578"/>
      <c r="E46" s="342"/>
      <c r="F46" s="614"/>
      <c r="G46" s="614"/>
      <c r="J46" s="633"/>
    </row>
    <row r="47" spans="1:10" ht="15">
      <c r="A47" s="584" t="s">
        <v>83</v>
      </c>
      <c r="B47" s="578" t="s">
        <v>244</v>
      </c>
      <c r="C47" s="578" t="s">
        <v>3106</v>
      </c>
      <c r="D47" s="578"/>
      <c r="E47" s="342"/>
      <c r="F47" s="614"/>
      <c r="G47" s="614"/>
      <c r="J47" s="633"/>
    </row>
    <row r="48" spans="1:10" ht="15">
      <c r="A48" s="585" t="s">
        <v>84</v>
      </c>
      <c r="B48" s="578" t="s">
        <v>589</v>
      </c>
      <c r="C48" s="578" t="s">
        <v>1631</v>
      </c>
      <c r="D48" s="578"/>
      <c r="E48" s="342"/>
      <c r="F48" s="614"/>
      <c r="G48" s="614"/>
      <c r="J48" s="633"/>
    </row>
    <row r="49" spans="1:10" ht="15">
      <c r="A49" s="584" t="s">
        <v>85</v>
      </c>
      <c r="B49" s="578"/>
      <c r="C49" s="578" t="s">
        <v>2338</v>
      </c>
      <c r="D49" s="578"/>
      <c r="E49" s="342"/>
      <c r="F49" s="614"/>
      <c r="G49" s="614"/>
      <c r="J49" s="633"/>
    </row>
    <row r="50" spans="1:10" ht="15">
      <c r="A50" s="585" t="s">
        <v>86</v>
      </c>
      <c r="B50" s="578"/>
      <c r="C50" s="578" t="s">
        <v>322</v>
      </c>
      <c r="D50" s="578"/>
      <c r="E50" s="342"/>
      <c r="F50" s="614"/>
      <c r="G50" s="614"/>
      <c r="J50" s="633"/>
    </row>
    <row r="51" spans="1:10" ht="15">
      <c r="A51" s="584" t="s">
        <v>87</v>
      </c>
      <c r="B51" s="578"/>
      <c r="C51" s="578" t="s">
        <v>3107</v>
      </c>
      <c r="D51" s="578"/>
      <c r="E51" s="342"/>
      <c r="F51" s="614"/>
      <c r="G51" s="614"/>
      <c r="J51" s="633"/>
    </row>
    <row r="52" spans="1:10" ht="15">
      <c r="A52" s="585" t="s">
        <v>88</v>
      </c>
      <c r="B52" s="578"/>
      <c r="C52" s="578" t="s">
        <v>3108</v>
      </c>
      <c r="D52" s="578"/>
      <c r="E52" s="342"/>
      <c r="F52" s="614"/>
      <c r="G52" s="614"/>
      <c r="J52" s="633"/>
    </row>
    <row r="53" spans="1:10">
      <c r="A53" s="638" t="s">
        <v>19</v>
      </c>
      <c r="B53" s="639" t="s">
        <v>2325</v>
      </c>
      <c r="C53" s="639">
        <v>2013</v>
      </c>
      <c r="D53" s="639" t="s">
        <v>3553</v>
      </c>
      <c r="E53" s="640" t="s">
        <v>4165</v>
      </c>
      <c r="F53" s="641" t="s">
        <v>4674</v>
      </c>
      <c r="G53" s="641" t="s">
        <v>4675</v>
      </c>
      <c r="H53" s="641" t="s">
        <v>5846</v>
      </c>
      <c r="I53" s="641" t="s">
        <v>6494</v>
      </c>
      <c r="J53" s="704" t="s">
        <v>6914</v>
      </c>
    </row>
    <row r="54" spans="1:10" ht="25.5">
      <c r="A54" s="584" t="s">
        <v>69</v>
      </c>
      <c r="B54" s="565" t="s">
        <v>2359</v>
      </c>
      <c r="C54" s="565"/>
      <c r="D54" s="565" t="s">
        <v>3573</v>
      </c>
      <c r="E54" s="565" t="s">
        <v>2359</v>
      </c>
      <c r="F54" s="565" t="s">
        <v>5540</v>
      </c>
      <c r="G54" s="614" t="s">
        <v>4683</v>
      </c>
      <c r="H54" s="610" t="s">
        <v>5881</v>
      </c>
      <c r="I54" s="750" t="s">
        <v>5881</v>
      </c>
      <c r="J54" s="705" t="s">
        <v>7186</v>
      </c>
    </row>
    <row r="55" spans="1:10">
      <c r="A55" s="585" t="s">
        <v>70</v>
      </c>
      <c r="B55" s="578" t="s">
        <v>2715</v>
      </c>
      <c r="C55" s="578"/>
      <c r="D55" s="578" t="s">
        <v>3416</v>
      </c>
      <c r="E55" s="578" t="s">
        <v>2715</v>
      </c>
      <c r="F55" s="607" t="s">
        <v>1016</v>
      </c>
      <c r="G55" s="614" t="s">
        <v>4684</v>
      </c>
      <c r="H55" s="610" t="s">
        <v>5882</v>
      </c>
      <c r="I55" s="750" t="s">
        <v>671</v>
      </c>
      <c r="J55" s="705" t="s">
        <v>239</v>
      </c>
    </row>
    <row r="56" spans="1:10">
      <c r="A56" s="584" t="s">
        <v>71</v>
      </c>
      <c r="B56" s="578" t="s">
        <v>642</v>
      </c>
      <c r="C56" s="578"/>
      <c r="D56" s="578" t="s">
        <v>776</v>
      </c>
      <c r="E56" s="578" t="s">
        <v>4198</v>
      </c>
      <c r="F56" s="607" t="s">
        <v>4688</v>
      </c>
      <c r="G56" s="614" t="s">
        <v>1880</v>
      </c>
      <c r="H56" s="610" t="s">
        <v>3097</v>
      </c>
      <c r="I56" s="750" t="s">
        <v>6595</v>
      </c>
      <c r="J56" s="705" t="s">
        <v>122</v>
      </c>
    </row>
    <row r="57" spans="1:10">
      <c r="A57" s="585" t="s">
        <v>72</v>
      </c>
      <c r="B57" s="578" t="s">
        <v>2716</v>
      </c>
      <c r="C57" s="578"/>
      <c r="D57" s="578" t="s">
        <v>258</v>
      </c>
      <c r="E57" s="578" t="s">
        <v>4199</v>
      </c>
      <c r="F57" s="607" t="s">
        <v>5192</v>
      </c>
      <c r="G57" s="614" t="s">
        <v>163</v>
      </c>
      <c r="H57" s="610" t="s">
        <v>2715</v>
      </c>
      <c r="I57" s="750" t="s">
        <v>447</v>
      </c>
      <c r="J57" s="705" t="s">
        <v>1049</v>
      </c>
    </row>
    <row r="58" spans="1:10">
      <c r="A58" s="584" t="s">
        <v>73</v>
      </c>
      <c r="B58" s="578" t="s">
        <v>2360</v>
      </c>
      <c r="C58" s="578"/>
      <c r="D58" s="578" t="s">
        <v>3097</v>
      </c>
      <c r="E58" s="578" t="s">
        <v>4200</v>
      </c>
      <c r="F58" s="607" t="s">
        <v>5193</v>
      </c>
      <c r="G58" s="614" t="s">
        <v>3578</v>
      </c>
      <c r="H58" s="610" t="s">
        <v>5883</v>
      </c>
      <c r="I58" s="750" t="s">
        <v>2365</v>
      </c>
      <c r="J58" s="705" t="s">
        <v>7187</v>
      </c>
    </row>
    <row r="59" spans="1:10">
      <c r="A59" s="585" t="s">
        <v>74</v>
      </c>
      <c r="B59" s="578" t="s">
        <v>1256</v>
      </c>
      <c r="C59" s="578"/>
      <c r="D59" s="578" t="s">
        <v>160</v>
      </c>
      <c r="E59" s="578" t="s">
        <v>258</v>
      </c>
      <c r="F59" s="607" t="s">
        <v>469</v>
      </c>
      <c r="G59" s="614" t="s">
        <v>1016</v>
      </c>
      <c r="H59" s="610" t="s">
        <v>1016</v>
      </c>
      <c r="I59" s="750" t="s">
        <v>1016</v>
      </c>
      <c r="J59" s="705" t="s">
        <v>141</v>
      </c>
    </row>
    <row r="60" spans="1:10">
      <c r="A60" s="584" t="s">
        <v>75</v>
      </c>
      <c r="B60" s="578" t="s">
        <v>144</v>
      </c>
      <c r="C60" s="578"/>
      <c r="D60" s="578" t="s">
        <v>3574</v>
      </c>
      <c r="E60" s="578" t="s">
        <v>3574</v>
      </c>
      <c r="F60" s="607" t="s">
        <v>5194</v>
      </c>
      <c r="G60" s="614" t="s">
        <v>4685</v>
      </c>
      <c r="H60" s="610" t="s">
        <v>5884</v>
      </c>
      <c r="I60" s="750" t="s">
        <v>6596</v>
      </c>
      <c r="J60" s="705" t="s">
        <v>7188</v>
      </c>
    </row>
    <row r="61" spans="1:10">
      <c r="A61" s="585" t="s">
        <v>76</v>
      </c>
      <c r="B61" s="578" t="s">
        <v>386</v>
      </c>
      <c r="C61" s="578"/>
      <c r="D61" s="578" t="s">
        <v>469</v>
      </c>
      <c r="E61" s="578" t="s">
        <v>469</v>
      </c>
      <c r="F61" s="607" t="s">
        <v>258</v>
      </c>
      <c r="G61" s="614" t="s">
        <v>447</v>
      </c>
      <c r="H61" s="610" t="s">
        <v>318</v>
      </c>
      <c r="I61" s="750" t="s">
        <v>447</v>
      </c>
      <c r="J61" s="705" t="s">
        <v>2633</v>
      </c>
    </row>
    <row r="62" spans="1:10">
      <c r="A62" s="584" t="s">
        <v>77</v>
      </c>
      <c r="B62" s="578" t="s">
        <v>2361</v>
      </c>
      <c r="C62" s="578"/>
      <c r="D62" s="578" t="s">
        <v>3575</v>
      </c>
      <c r="E62" s="578" t="s">
        <v>4201</v>
      </c>
      <c r="F62" s="607" t="s">
        <v>5195</v>
      </c>
      <c r="G62" s="614" t="s">
        <v>4686</v>
      </c>
      <c r="H62" s="610" t="s">
        <v>5885</v>
      </c>
      <c r="J62" s="633" t="s">
        <v>7189</v>
      </c>
    </row>
    <row r="63" spans="1:10">
      <c r="A63" s="585" t="s">
        <v>78</v>
      </c>
      <c r="B63" s="578" t="s">
        <v>1256</v>
      </c>
      <c r="C63" s="578"/>
      <c r="D63" s="578" t="s">
        <v>469</v>
      </c>
      <c r="E63" s="578" t="s">
        <v>469</v>
      </c>
      <c r="F63" s="607" t="s">
        <v>258</v>
      </c>
      <c r="G63" s="614" t="s">
        <v>1346</v>
      </c>
      <c r="H63" s="610" t="s">
        <v>1315</v>
      </c>
      <c r="J63" s="633" t="s">
        <v>7190</v>
      </c>
    </row>
    <row r="64" spans="1:10">
      <c r="A64" s="584" t="s">
        <v>79</v>
      </c>
      <c r="B64" s="578"/>
      <c r="C64" s="578"/>
      <c r="D64" s="578" t="s">
        <v>511</v>
      </c>
      <c r="E64" s="578" t="s">
        <v>511</v>
      </c>
      <c r="F64" s="607" t="s">
        <v>5196</v>
      </c>
      <c r="G64" s="614" t="s">
        <v>4687</v>
      </c>
      <c r="H64" s="610" t="s">
        <v>5886</v>
      </c>
      <c r="J64" s="633"/>
    </row>
    <row r="65" spans="1:11">
      <c r="A65" s="585" t="s">
        <v>80</v>
      </c>
      <c r="B65" s="578"/>
      <c r="C65" s="578"/>
      <c r="D65" s="578" t="s">
        <v>163</v>
      </c>
      <c r="E65" s="578" t="s">
        <v>163</v>
      </c>
      <c r="F65" s="607" t="s">
        <v>5197</v>
      </c>
      <c r="G65" s="614" t="s">
        <v>469</v>
      </c>
      <c r="H65" s="610" t="s">
        <v>469</v>
      </c>
      <c r="J65" s="633"/>
    </row>
    <row r="66" spans="1:11">
      <c r="A66" s="584" t="s">
        <v>81</v>
      </c>
      <c r="B66" s="578"/>
      <c r="C66" s="578"/>
      <c r="D66" s="578" t="s">
        <v>3576</v>
      </c>
      <c r="E66" s="578" t="s">
        <v>1396</v>
      </c>
      <c r="F66" s="607" t="s">
        <v>5198</v>
      </c>
      <c r="G66" s="614" t="s">
        <v>4688</v>
      </c>
      <c r="H66" s="610" t="s">
        <v>805</v>
      </c>
      <c r="J66" s="633"/>
    </row>
    <row r="67" spans="1:11">
      <c r="A67" s="585" t="s">
        <v>82</v>
      </c>
      <c r="B67" s="578"/>
      <c r="C67" s="578"/>
      <c r="D67" s="578" t="s">
        <v>3577</v>
      </c>
      <c r="E67" s="578" t="s">
        <v>147</v>
      </c>
      <c r="F67" s="607" t="s">
        <v>1346</v>
      </c>
      <c r="G67" s="614" t="s">
        <v>4689</v>
      </c>
      <c r="H67" s="610" t="s">
        <v>447</v>
      </c>
      <c r="J67" s="633"/>
    </row>
    <row r="68" spans="1:11">
      <c r="A68" s="584" t="s">
        <v>83</v>
      </c>
      <c r="B68" s="578"/>
      <c r="C68" s="578"/>
      <c r="D68" s="578" t="s">
        <v>3578</v>
      </c>
      <c r="E68" s="578" t="s">
        <v>3576</v>
      </c>
      <c r="F68" s="607" t="s">
        <v>5199</v>
      </c>
      <c r="G68" s="614" t="s">
        <v>237</v>
      </c>
      <c r="H68" s="610" t="s">
        <v>5887</v>
      </c>
      <c r="J68" s="633"/>
    </row>
    <row r="69" spans="1:11">
      <c r="A69" s="585" t="s">
        <v>84</v>
      </c>
      <c r="B69" s="578"/>
      <c r="C69" s="578"/>
      <c r="D69" s="578" t="s">
        <v>1016</v>
      </c>
      <c r="E69" s="578" t="s">
        <v>3577</v>
      </c>
      <c r="F69" s="607" t="s">
        <v>447</v>
      </c>
      <c r="G69" s="614" t="s">
        <v>671</v>
      </c>
      <c r="H69" s="610" t="s">
        <v>1655</v>
      </c>
      <c r="J69" s="633"/>
    </row>
    <row r="70" spans="1:11">
      <c r="A70" s="584" t="s">
        <v>85</v>
      </c>
      <c r="B70" s="578"/>
      <c r="C70" s="578"/>
      <c r="D70" s="578" t="s">
        <v>2407</v>
      </c>
      <c r="E70" s="578" t="s">
        <v>3578</v>
      </c>
      <c r="F70" s="614"/>
      <c r="G70" s="614" t="s">
        <v>4690</v>
      </c>
      <c r="J70" s="633"/>
    </row>
    <row r="71" spans="1:11">
      <c r="A71" s="585" t="s">
        <v>86</v>
      </c>
      <c r="B71" s="578"/>
      <c r="C71" s="578"/>
      <c r="D71" s="578" t="s">
        <v>469</v>
      </c>
      <c r="E71" s="578" t="s">
        <v>4202</v>
      </c>
      <c r="F71" s="614"/>
      <c r="G71" s="614" t="s">
        <v>358</v>
      </c>
      <c r="J71" s="633"/>
    </row>
    <row r="72" spans="1:11">
      <c r="A72" s="584" t="s">
        <v>87</v>
      </c>
      <c r="B72" s="578"/>
      <c r="C72" s="578"/>
      <c r="D72" s="578" t="s">
        <v>642</v>
      </c>
      <c r="E72" s="578" t="s">
        <v>2407</v>
      </c>
      <c r="F72" s="614"/>
      <c r="G72" s="614" t="s">
        <v>4691</v>
      </c>
      <c r="J72" s="633"/>
    </row>
    <row r="73" spans="1:11">
      <c r="A73" s="585" t="s">
        <v>88</v>
      </c>
      <c r="B73" s="578"/>
      <c r="C73" s="578"/>
      <c r="D73" s="578" t="s">
        <v>1460</v>
      </c>
      <c r="E73" s="578" t="s">
        <v>960</v>
      </c>
      <c r="F73" s="614"/>
      <c r="G73" s="614" t="s">
        <v>4692</v>
      </c>
      <c r="H73" s="407"/>
      <c r="J73" s="633"/>
    </row>
    <row r="74" spans="1:11">
      <c r="A74" s="638" t="s">
        <v>20</v>
      </c>
      <c r="B74" s="639" t="s">
        <v>2325</v>
      </c>
      <c r="C74" s="639">
        <v>2013</v>
      </c>
      <c r="D74" s="639" t="s">
        <v>3553</v>
      </c>
      <c r="E74" s="640" t="s">
        <v>4165</v>
      </c>
      <c r="F74" s="641" t="s">
        <v>4674</v>
      </c>
      <c r="G74" s="641" t="s">
        <v>4675</v>
      </c>
      <c r="H74" s="641" t="s">
        <v>5846</v>
      </c>
      <c r="I74" s="641" t="s">
        <v>6494</v>
      </c>
      <c r="J74" s="704" t="s">
        <v>6914</v>
      </c>
    </row>
    <row r="75" spans="1:11" ht="25.5">
      <c r="A75" s="584" t="s">
        <v>69</v>
      </c>
      <c r="B75" s="565" t="s">
        <v>748</v>
      </c>
      <c r="C75" s="565"/>
      <c r="D75" s="565" t="s">
        <v>748</v>
      </c>
      <c r="E75" s="565" t="s">
        <v>4212</v>
      </c>
      <c r="F75" s="565" t="s">
        <v>1396</v>
      </c>
      <c r="G75" s="614" t="s">
        <v>1610</v>
      </c>
      <c r="H75" s="610" t="s">
        <v>1396</v>
      </c>
      <c r="I75" s="749" t="s">
        <v>6627</v>
      </c>
      <c r="J75" s="703" t="s">
        <v>1396</v>
      </c>
      <c r="K75" s="81"/>
    </row>
    <row r="76" spans="1:11">
      <c r="A76" s="585" t="s">
        <v>70</v>
      </c>
      <c r="B76" s="578" t="s">
        <v>2376</v>
      </c>
      <c r="C76" s="578"/>
      <c r="D76" s="578" t="s">
        <v>2376</v>
      </c>
      <c r="E76" s="578" t="s">
        <v>3050</v>
      </c>
      <c r="F76" s="607" t="s">
        <v>331</v>
      </c>
      <c r="G76" s="614" t="s">
        <v>752</v>
      </c>
      <c r="H76" s="610" t="s">
        <v>331</v>
      </c>
      <c r="I76" s="749" t="s">
        <v>752</v>
      </c>
      <c r="J76" s="703" t="s">
        <v>147</v>
      </c>
      <c r="K76" s="81"/>
    </row>
    <row r="77" spans="1:11" ht="25.5">
      <c r="A77" s="584" t="s">
        <v>71</v>
      </c>
      <c r="B77" s="578" t="s">
        <v>2367</v>
      </c>
      <c r="C77" s="578"/>
      <c r="D77" s="578" t="s">
        <v>1610</v>
      </c>
      <c r="E77" s="578" t="s">
        <v>168</v>
      </c>
      <c r="F77" s="607" t="s">
        <v>5541</v>
      </c>
      <c r="G77" s="614" t="s">
        <v>882</v>
      </c>
      <c r="H77" s="610" t="s">
        <v>5541</v>
      </c>
      <c r="I77" s="749" t="s">
        <v>882</v>
      </c>
      <c r="J77" s="703" t="s">
        <v>1715</v>
      </c>
      <c r="K77" s="81"/>
    </row>
    <row r="78" spans="1:11">
      <c r="A78" s="585" t="s">
        <v>72</v>
      </c>
      <c r="B78" s="578" t="s">
        <v>2717</v>
      </c>
      <c r="C78" s="578"/>
      <c r="D78" s="578" t="s">
        <v>752</v>
      </c>
      <c r="E78" s="578" t="s">
        <v>543</v>
      </c>
      <c r="F78" s="607" t="s">
        <v>5542</v>
      </c>
      <c r="G78" s="614" t="s">
        <v>249</v>
      </c>
      <c r="H78" s="610" t="s">
        <v>5542</v>
      </c>
      <c r="I78" s="749" t="s">
        <v>3588</v>
      </c>
      <c r="J78" s="703" t="s">
        <v>249</v>
      </c>
      <c r="K78" s="81"/>
    </row>
    <row r="79" spans="1:11">
      <c r="A79" s="584" t="s">
        <v>73</v>
      </c>
      <c r="B79" s="578" t="s">
        <v>2368</v>
      </c>
      <c r="C79" s="578"/>
      <c r="D79" s="578" t="s">
        <v>2367</v>
      </c>
      <c r="E79" s="578" t="s">
        <v>1396</v>
      </c>
      <c r="F79" s="607" t="s">
        <v>5338</v>
      </c>
      <c r="G79" s="614" t="s">
        <v>4693</v>
      </c>
      <c r="H79" s="610" t="s">
        <v>5338</v>
      </c>
      <c r="I79" s="749" t="s">
        <v>4693</v>
      </c>
      <c r="J79" s="703"/>
      <c r="K79" s="81"/>
    </row>
    <row r="80" spans="1:11">
      <c r="A80" s="585" t="s">
        <v>74</v>
      </c>
      <c r="B80" s="578" t="s">
        <v>2717</v>
      </c>
      <c r="C80" s="578"/>
      <c r="D80" s="578" t="s">
        <v>3586</v>
      </c>
      <c r="E80" s="578" t="s">
        <v>209</v>
      </c>
      <c r="F80" s="607" t="s">
        <v>5542</v>
      </c>
      <c r="G80" s="614" t="s">
        <v>331</v>
      </c>
      <c r="H80" s="610" t="s">
        <v>5542</v>
      </c>
      <c r="I80" s="749" t="s">
        <v>1049</v>
      </c>
      <c r="J80" s="703"/>
      <c r="K80" s="81"/>
    </row>
    <row r="81" spans="1:11">
      <c r="A81" s="584" t="s">
        <v>75</v>
      </c>
      <c r="B81" s="578" t="s">
        <v>2369</v>
      </c>
      <c r="C81" s="578"/>
      <c r="D81" s="578" t="s">
        <v>2374</v>
      </c>
      <c r="E81" s="578" t="s">
        <v>4213</v>
      </c>
      <c r="F81" s="607" t="s">
        <v>5543</v>
      </c>
      <c r="G81" s="614" t="s">
        <v>4694</v>
      </c>
      <c r="H81" s="610" t="s">
        <v>5543</v>
      </c>
      <c r="I81" s="749" t="s">
        <v>4694</v>
      </c>
      <c r="J81" s="703"/>
      <c r="K81" s="81"/>
    </row>
    <row r="82" spans="1:11">
      <c r="A82" s="585" t="s">
        <v>76</v>
      </c>
      <c r="B82" s="578" t="s">
        <v>2717</v>
      </c>
      <c r="C82" s="578"/>
      <c r="D82" s="578" t="s">
        <v>3586</v>
      </c>
      <c r="E82" s="578" t="s">
        <v>4214</v>
      </c>
      <c r="F82" s="607" t="s">
        <v>5542</v>
      </c>
      <c r="G82" s="614" t="s">
        <v>672</v>
      </c>
      <c r="H82" s="610" t="s">
        <v>5542</v>
      </c>
      <c r="I82" s="749" t="s">
        <v>817</v>
      </c>
      <c r="J82" s="703"/>
      <c r="K82" s="81"/>
    </row>
    <row r="83" spans="1:11" ht="25.5">
      <c r="A83" s="584" t="s">
        <v>77</v>
      </c>
      <c r="B83" s="578" t="s">
        <v>2370</v>
      </c>
      <c r="C83" s="578"/>
      <c r="D83" s="578" t="s">
        <v>2371</v>
      </c>
      <c r="E83" s="578" t="s">
        <v>1217</v>
      </c>
      <c r="F83" s="607" t="s">
        <v>5544</v>
      </c>
      <c r="G83" s="614" t="s">
        <v>1613</v>
      </c>
      <c r="H83" s="610" t="s">
        <v>5544</v>
      </c>
      <c r="I83" s="749" t="s">
        <v>1613</v>
      </c>
      <c r="J83" s="703"/>
      <c r="K83" s="81"/>
    </row>
    <row r="84" spans="1:11">
      <c r="A84" s="585" t="s">
        <v>78</v>
      </c>
      <c r="B84" s="578" t="s">
        <v>2717</v>
      </c>
      <c r="C84" s="578"/>
      <c r="D84" s="578" t="s">
        <v>3586</v>
      </c>
      <c r="E84" s="578" t="s">
        <v>137</v>
      </c>
      <c r="F84" s="607" t="s">
        <v>5542</v>
      </c>
      <c r="G84" s="614" t="s">
        <v>4695</v>
      </c>
      <c r="H84" s="610" t="s">
        <v>5542</v>
      </c>
      <c r="I84" s="749" t="s">
        <v>1617</v>
      </c>
      <c r="J84" s="703"/>
      <c r="K84" s="81"/>
    </row>
    <row r="85" spans="1:11">
      <c r="A85" s="584" t="s">
        <v>79</v>
      </c>
      <c r="B85" s="578" t="s">
        <v>2371</v>
      </c>
      <c r="C85" s="578"/>
      <c r="D85" s="578" t="s">
        <v>3587</v>
      </c>
      <c r="E85" s="578" t="s">
        <v>4215</v>
      </c>
      <c r="F85" s="607" t="s">
        <v>5545</v>
      </c>
      <c r="G85" s="614" t="s">
        <v>4696</v>
      </c>
      <c r="H85" s="610" t="s">
        <v>5545</v>
      </c>
      <c r="I85" s="749" t="s">
        <v>4696</v>
      </c>
      <c r="J85" s="703"/>
    </row>
    <row r="86" spans="1:11">
      <c r="A86" s="585" t="s">
        <v>80</v>
      </c>
      <c r="B86" s="578" t="s">
        <v>2717</v>
      </c>
      <c r="C86" s="578"/>
      <c r="D86" s="578" t="s">
        <v>3588</v>
      </c>
      <c r="E86" s="578" t="s">
        <v>536</v>
      </c>
      <c r="F86" s="607" t="s">
        <v>5542</v>
      </c>
      <c r="G86" s="614" t="s">
        <v>4695</v>
      </c>
      <c r="H86" s="610" t="s">
        <v>5542</v>
      </c>
      <c r="I86" s="749" t="s">
        <v>1617</v>
      </c>
      <c r="J86" s="703"/>
    </row>
    <row r="87" spans="1:11">
      <c r="A87" s="584" t="s">
        <v>81</v>
      </c>
      <c r="B87" s="578" t="s">
        <v>2372</v>
      </c>
      <c r="C87" s="578"/>
      <c r="D87" s="578" t="s">
        <v>2369</v>
      </c>
      <c r="E87" s="578" t="s">
        <v>4216</v>
      </c>
      <c r="F87" s="607" t="s">
        <v>168</v>
      </c>
      <c r="G87" s="614" t="s">
        <v>2383</v>
      </c>
      <c r="H87" s="610" t="s">
        <v>168</v>
      </c>
      <c r="I87" s="749" t="s">
        <v>2383</v>
      </c>
      <c r="J87" s="703"/>
    </row>
    <row r="88" spans="1:11">
      <c r="A88" s="585" t="s">
        <v>82</v>
      </c>
      <c r="B88" s="578" t="s">
        <v>2717</v>
      </c>
      <c r="C88" s="578"/>
      <c r="D88" s="578" t="s">
        <v>3586</v>
      </c>
      <c r="E88" s="578" t="s">
        <v>983</v>
      </c>
      <c r="F88" s="607" t="s">
        <v>533</v>
      </c>
      <c r="G88" s="614" t="s">
        <v>249</v>
      </c>
      <c r="H88" s="610" t="s">
        <v>533</v>
      </c>
      <c r="I88" s="749" t="s">
        <v>3588</v>
      </c>
      <c r="J88" s="703"/>
    </row>
    <row r="89" spans="1:11">
      <c r="A89" s="584" t="s">
        <v>83</v>
      </c>
      <c r="B89" s="578" t="s">
        <v>1616</v>
      </c>
      <c r="C89" s="578"/>
      <c r="D89" s="578" t="s">
        <v>1616</v>
      </c>
      <c r="E89" s="578" t="s">
        <v>228</v>
      </c>
      <c r="F89" s="607" t="s">
        <v>234</v>
      </c>
      <c r="G89" s="614" t="s">
        <v>4697</v>
      </c>
      <c r="H89" s="610" t="s">
        <v>234</v>
      </c>
      <c r="I89" s="749" t="s">
        <v>4697</v>
      </c>
      <c r="J89" s="703"/>
    </row>
    <row r="90" spans="1:11">
      <c r="A90" s="585" t="s">
        <v>84</v>
      </c>
      <c r="B90" s="578" t="s">
        <v>549</v>
      </c>
      <c r="C90" s="578"/>
      <c r="D90" s="578" t="s">
        <v>1617</v>
      </c>
      <c r="E90" s="578" t="s">
        <v>536</v>
      </c>
      <c r="F90" s="607" t="s">
        <v>331</v>
      </c>
      <c r="G90" s="614" t="s">
        <v>983</v>
      </c>
      <c r="H90" s="610" t="s">
        <v>331</v>
      </c>
      <c r="I90" s="749" t="s">
        <v>1725</v>
      </c>
      <c r="J90" s="703"/>
    </row>
    <row r="91" spans="1:11" ht="25.5">
      <c r="A91" s="584" t="s">
        <v>85</v>
      </c>
      <c r="B91" s="578" t="s">
        <v>2373</v>
      </c>
      <c r="C91" s="578"/>
      <c r="D91" s="578" t="s">
        <v>1618</v>
      </c>
      <c r="E91" s="578" t="s">
        <v>223</v>
      </c>
      <c r="F91" s="607" t="s">
        <v>4813</v>
      </c>
      <c r="G91" s="614" t="s">
        <v>4698</v>
      </c>
      <c r="H91" s="610" t="s">
        <v>4813</v>
      </c>
      <c r="I91" s="749" t="s">
        <v>4698</v>
      </c>
      <c r="J91" s="703"/>
    </row>
    <row r="92" spans="1:11">
      <c r="A92" s="585" t="s">
        <v>86</v>
      </c>
      <c r="B92" s="578" t="s">
        <v>2717</v>
      </c>
      <c r="C92" s="578"/>
      <c r="D92" s="578" t="s">
        <v>322</v>
      </c>
      <c r="E92" s="578" t="s">
        <v>1859</v>
      </c>
      <c r="F92" s="607" t="s">
        <v>5542</v>
      </c>
      <c r="G92" s="614" t="s">
        <v>3282</v>
      </c>
      <c r="H92" s="610" t="s">
        <v>5542</v>
      </c>
      <c r="I92" s="749" t="s">
        <v>5345</v>
      </c>
      <c r="J92" s="703"/>
    </row>
    <row r="93" spans="1:11">
      <c r="A93" s="584" t="s">
        <v>87</v>
      </c>
      <c r="B93" s="578" t="s">
        <v>2374</v>
      </c>
      <c r="C93" s="578"/>
      <c r="D93" s="578"/>
      <c r="E93" s="578" t="s">
        <v>4217</v>
      </c>
      <c r="F93" s="607" t="s">
        <v>5546</v>
      </c>
      <c r="G93" s="614" t="s">
        <v>1615</v>
      </c>
      <c r="H93" s="610" t="s">
        <v>5546</v>
      </c>
      <c r="I93" s="749" t="s">
        <v>1615</v>
      </c>
      <c r="J93" s="703"/>
    </row>
    <row r="94" spans="1:11">
      <c r="A94" s="585" t="s">
        <v>88</v>
      </c>
      <c r="B94" s="578" t="s">
        <v>765</v>
      </c>
      <c r="C94" s="578"/>
      <c r="D94" s="578"/>
      <c r="E94" s="578" t="s">
        <v>1859</v>
      </c>
      <c r="F94" s="607" t="s">
        <v>447</v>
      </c>
      <c r="G94" s="614" t="s">
        <v>331</v>
      </c>
      <c r="H94" s="610" t="s">
        <v>447</v>
      </c>
      <c r="I94" s="749" t="s">
        <v>1049</v>
      </c>
      <c r="J94" s="703"/>
    </row>
    <row r="95" spans="1:11" ht="13.5" thickBot="1">
      <c r="A95" s="638" t="s">
        <v>2283</v>
      </c>
      <c r="B95" s="639" t="s">
        <v>2325</v>
      </c>
      <c r="C95" s="639">
        <v>2013</v>
      </c>
      <c r="D95" s="639" t="s">
        <v>3553</v>
      </c>
      <c r="E95" s="1303" t="s">
        <v>4165</v>
      </c>
      <c r="F95" s="751" t="s">
        <v>4674</v>
      </c>
      <c r="G95" s="751" t="s">
        <v>4675</v>
      </c>
      <c r="H95" s="1303" t="s">
        <v>5846</v>
      </c>
      <c r="I95" s="751" t="s">
        <v>6494</v>
      </c>
      <c r="J95" s="1304" t="s">
        <v>6914</v>
      </c>
    </row>
    <row r="96" spans="1:11" ht="15">
      <c r="A96" s="584" t="s">
        <v>69</v>
      </c>
      <c r="B96" s="565" t="s">
        <v>118</v>
      </c>
      <c r="C96" s="565"/>
      <c r="D96" s="565" t="s">
        <v>3606</v>
      </c>
      <c r="E96" s="1306" t="s">
        <v>1230</v>
      </c>
      <c r="F96" s="1307" t="s">
        <v>173</v>
      </c>
      <c r="G96" s="1308" t="s">
        <v>4699</v>
      </c>
      <c r="H96" s="1262" t="s">
        <v>5888</v>
      </c>
      <c r="I96" s="1309" t="s">
        <v>5340</v>
      </c>
      <c r="J96" s="1310" t="s">
        <v>7337</v>
      </c>
    </row>
    <row r="97" spans="1:10" ht="15">
      <c r="A97" s="585" t="s">
        <v>70</v>
      </c>
      <c r="B97" s="578" t="s">
        <v>463</v>
      </c>
      <c r="C97" s="578"/>
      <c r="D97" s="578" t="s">
        <v>250</v>
      </c>
      <c r="E97" s="1311" t="s">
        <v>4412</v>
      </c>
      <c r="F97" s="607" t="s">
        <v>709</v>
      </c>
      <c r="G97" s="614" t="s">
        <v>2719</v>
      </c>
      <c r="H97" s="610" t="s">
        <v>3270</v>
      </c>
      <c r="I97" s="612" t="s">
        <v>454</v>
      </c>
      <c r="J97" s="643" t="s">
        <v>454</v>
      </c>
    </row>
    <row r="98" spans="1:10" ht="25.5">
      <c r="A98" s="584" t="s">
        <v>71</v>
      </c>
      <c r="B98" s="578" t="s">
        <v>214</v>
      </c>
      <c r="C98" s="578" t="s">
        <v>118</v>
      </c>
      <c r="D98" s="578" t="s">
        <v>3607</v>
      </c>
      <c r="E98" s="1311" t="s">
        <v>3596</v>
      </c>
      <c r="F98" s="607" t="s">
        <v>1870</v>
      </c>
      <c r="G98" s="614" t="s">
        <v>4700</v>
      </c>
      <c r="H98" s="610" t="s">
        <v>5889</v>
      </c>
      <c r="I98" s="612" t="s">
        <v>4898</v>
      </c>
      <c r="J98" s="643" t="s">
        <v>5644</v>
      </c>
    </row>
    <row r="99" spans="1:10" ht="25.5">
      <c r="A99" s="585" t="s">
        <v>72</v>
      </c>
      <c r="B99" s="578" t="s">
        <v>671</v>
      </c>
      <c r="C99" s="578" t="s">
        <v>463</v>
      </c>
      <c r="D99" s="578" t="s">
        <v>3440</v>
      </c>
      <c r="E99" s="1311" t="s">
        <v>4413</v>
      </c>
      <c r="F99" s="607" t="s">
        <v>5547</v>
      </c>
      <c r="G99" s="614" t="s">
        <v>4701</v>
      </c>
      <c r="H99" s="610" t="s">
        <v>12</v>
      </c>
      <c r="I99" s="612" t="s">
        <v>250</v>
      </c>
      <c r="J99" s="643" t="s">
        <v>250</v>
      </c>
    </row>
    <row r="100" spans="1:10" ht="15">
      <c r="A100" s="584" t="s">
        <v>73</v>
      </c>
      <c r="B100" s="578" t="s">
        <v>2406</v>
      </c>
      <c r="C100" s="578" t="s">
        <v>3434</v>
      </c>
      <c r="D100" s="578" t="s">
        <v>2434</v>
      </c>
      <c r="E100" s="1311" t="s">
        <v>4414</v>
      </c>
      <c r="F100" s="607" t="s">
        <v>777</v>
      </c>
      <c r="G100" s="614" t="s">
        <v>2706</v>
      </c>
      <c r="H100" s="610" t="s">
        <v>5545</v>
      </c>
      <c r="I100" s="612" t="s">
        <v>5644</v>
      </c>
      <c r="J100" s="643" t="s">
        <v>3094</v>
      </c>
    </row>
    <row r="101" spans="1:10" ht="15">
      <c r="A101" s="585" t="s">
        <v>74</v>
      </c>
      <c r="B101" s="578" t="s">
        <v>331</v>
      </c>
      <c r="C101" s="578" t="s">
        <v>463</v>
      </c>
      <c r="D101" s="578" t="s">
        <v>3608</v>
      </c>
      <c r="E101" s="1311" t="s">
        <v>4415</v>
      </c>
      <c r="F101" s="607" t="s">
        <v>147</v>
      </c>
      <c r="G101" s="614" t="s">
        <v>4702</v>
      </c>
      <c r="H101" s="610" t="s">
        <v>454</v>
      </c>
      <c r="I101" s="612" t="s">
        <v>250</v>
      </c>
      <c r="J101" s="643" t="s">
        <v>454</v>
      </c>
    </row>
    <row r="102" spans="1:10" ht="15">
      <c r="A102" s="584" t="s">
        <v>75</v>
      </c>
      <c r="B102" s="578" t="s">
        <v>173</v>
      </c>
      <c r="C102" s="578" t="s">
        <v>173</v>
      </c>
      <c r="D102" s="578" t="s">
        <v>3609</v>
      </c>
      <c r="E102" s="1311" t="s">
        <v>4416</v>
      </c>
      <c r="F102" s="607" t="s">
        <v>3730</v>
      </c>
      <c r="G102" s="614" t="s">
        <v>3730</v>
      </c>
      <c r="H102" s="610" t="s">
        <v>3441</v>
      </c>
      <c r="I102" s="612" t="s">
        <v>3441</v>
      </c>
      <c r="J102" s="643" t="s">
        <v>1226</v>
      </c>
    </row>
    <row r="103" spans="1:10" ht="25.5">
      <c r="A103" s="585" t="s">
        <v>76</v>
      </c>
      <c r="B103" s="578" t="s">
        <v>709</v>
      </c>
      <c r="C103" s="578" t="s">
        <v>709</v>
      </c>
      <c r="D103" s="578" t="s">
        <v>3610</v>
      </c>
      <c r="E103" s="1311" t="s">
        <v>147</v>
      </c>
      <c r="F103" s="607" t="s">
        <v>535</v>
      </c>
      <c r="G103" s="614" t="s">
        <v>4703</v>
      </c>
      <c r="H103" s="610" t="s">
        <v>454</v>
      </c>
      <c r="I103" s="612" t="s">
        <v>454</v>
      </c>
      <c r="J103" s="643" t="s">
        <v>283</v>
      </c>
    </row>
    <row r="104" spans="1:10" ht="25.5">
      <c r="A104" s="584" t="s">
        <v>77</v>
      </c>
      <c r="B104" s="578" t="s">
        <v>566</v>
      </c>
      <c r="C104" s="578" t="s">
        <v>777</v>
      </c>
      <c r="D104" s="578" t="s">
        <v>277</v>
      </c>
      <c r="E104" s="1311" t="s">
        <v>4417</v>
      </c>
      <c r="F104" s="578" t="s">
        <v>5548</v>
      </c>
      <c r="G104" s="614" t="s">
        <v>4704</v>
      </c>
      <c r="H104" s="610" t="s">
        <v>2508</v>
      </c>
      <c r="I104" s="612" t="s">
        <v>3094</v>
      </c>
      <c r="J104" s="643" t="s">
        <v>3441</v>
      </c>
    </row>
    <row r="105" spans="1:10" ht="15">
      <c r="A105" s="585" t="s">
        <v>78</v>
      </c>
      <c r="B105" s="578" t="s">
        <v>671</v>
      </c>
      <c r="C105" s="578" t="s">
        <v>147</v>
      </c>
      <c r="D105" s="578" t="s">
        <v>3611</v>
      </c>
      <c r="E105" s="1311" t="s">
        <v>4418</v>
      </c>
      <c r="F105" s="578" t="s">
        <v>4415</v>
      </c>
      <c r="G105" s="614" t="s">
        <v>454</v>
      </c>
      <c r="H105" s="610" t="s">
        <v>3050</v>
      </c>
      <c r="I105" s="612" t="s">
        <v>454</v>
      </c>
      <c r="J105" s="643" t="s">
        <v>454</v>
      </c>
    </row>
    <row r="106" spans="1:10" ht="25.5">
      <c r="A106" s="584" t="s">
        <v>79</v>
      </c>
      <c r="B106" s="578" t="s">
        <v>777</v>
      </c>
      <c r="C106" s="578" t="s">
        <v>2408</v>
      </c>
      <c r="D106" s="578" t="s">
        <v>3612</v>
      </c>
      <c r="E106" s="1311" t="s">
        <v>3598</v>
      </c>
      <c r="F106" s="578" t="s">
        <v>4414</v>
      </c>
      <c r="G106" s="614" t="s">
        <v>4705</v>
      </c>
      <c r="H106" s="610" t="s">
        <v>2706</v>
      </c>
      <c r="I106" s="612" t="s">
        <v>1565</v>
      </c>
      <c r="J106" s="643" t="s">
        <v>7205</v>
      </c>
    </row>
    <row r="107" spans="1:10" ht="15">
      <c r="A107" s="585" t="s">
        <v>80</v>
      </c>
      <c r="B107" s="578" t="s">
        <v>331</v>
      </c>
      <c r="C107" s="578" t="s">
        <v>463</v>
      </c>
      <c r="D107" s="578" t="s">
        <v>3440</v>
      </c>
      <c r="E107" s="1311" t="s">
        <v>4419</v>
      </c>
      <c r="F107" s="578" t="s">
        <v>4415</v>
      </c>
      <c r="G107" s="614" t="s">
        <v>250</v>
      </c>
      <c r="H107" s="610" t="s">
        <v>454</v>
      </c>
      <c r="I107" s="612" t="s">
        <v>4247</v>
      </c>
      <c r="J107" s="643" t="s">
        <v>6696</v>
      </c>
    </row>
    <row r="108" spans="1:10" ht="30">
      <c r="A108" s="584" t="s">
        <v>81</v>
      </c>
      <c r="B108" s="578" t="s">
        <v>2407</v>
      </c>
      <c r="C108" s="578" t="s">
        <v>2406</v>
      </c>
      <c r="D108" s="578" t="s">
        <v>3613</v>
      </c>
      <c r="E108" s="1311" t="s">
        <v>146</v>
      </c>
      <c r="F108" s="578" t="s">
        <v>448</v>
      </c>
      <c r="G108" s="614" t="s">
        <v>4706</v>
      </c>
      <c r="H108" s="610" t="s">
        <v>5890</v>
      </c>
      <c r="I108" s="612" t="s">
        <v>4700</v>
      </c>
      <c r="J108" s="643" t="s">
        <v>7206</v>
      </c>
    </row>
    <row r="109" spans="1:10" ht="15">
      <c r="A109" s="585" t="s">
        <v>82</v>
      </c>
      <c r="B109" s="578" t="s">
        <v>2410</v>
      </c>
      <c r="C109" s="578" t="s">
        <v>147</v>
      </c>
      <c r="D109" s="578" t="s">
        <v>258</v>
      </c>
      <c r="E109" s="1311" t="s">
        <v>147</v>
      </c>
      <c r="F109" s="578" t="s">
        <v>4418</v>
      </c>
      <c r="G109" s="614" t="s">
        <v>447</v>
      </c>
      <c r="H109" s="610" t="s">
        <v>3050</v>
      </c>
      <c r="I109" s="612" t="s">
        <v>2084</v>
      </c>
      <c r="J109" s="643" t="s">
        <v>454</v>
      </c>
    </row>
    <row r="110" spans="1:10" ht="15">
      <c r="A110" s="584" t="s">
        <v>83</v>
      </c>
      <c r="B110" s="578" t="s">
        <v>2408</v>
      </c>
      <c r="C110" s="578" t="s">
        <v>1227</v>
      </c>
      <c r="D110" s="578" t="s">
        <v>3614</v>
      </c>
      <c r="E110" s="1311" t="s">
        <v>779</v>
      </c>
      <c r="F110" s="578" t="s">
        <v>5549</v>
      </c>
      <c r="G110" s="614" t="s">
        <v>4707</v>
      </c>
      <c r="H110" s="610" t="s">
        <v>5891</v>
      </c>
      <c r="I110" s="612" t="s">
        <v>6794</v>
      </c>
      <c r="J110" s="643" t="s">
        <v>382</v>
      </c>
    </row>
    <row r="111" spans="1:10" ht="15">
      <c r="A111" s="585" t="s">
        <v>84</v>
      </c>
      <c r="B111" s="578" t="s">
        <v>463</v>
      </c>
      <c r="C111" s="578" t="s">
        <v>671</v>
      </c>
      <c r="D111" s="578" t="s">
        <v>447</v>
      </c>
      <c r="E111" s="1311" t="s">
        <v>4420</v>
      </c>
      <c r="F111" s="578" t="s">
        <v>447</v>
      </c>
      <c r="G111" s="614" t="s">
        <v>169</v>
      </c>
      <c r="H111" s="610" t="s">
        <v>258</v>
      </c>
      <c r="I111" s="612" t="s">
        <v>250</v>
      </c>
      <c r="J111" s="643" t="s">
        <v>454</v>
      </c>
    </row>
    <row r="112" spans="1:10" ht="25.5">
      <c r="A112" s="584" t="s">
        <v>85</v>
      </c>
      <c r="B112" s="578" t="s">
        <v>1608</v>
      </c>
      <c r="C112" s="578" t="s">
        <v>214</v>
      </c>
      <c r="D112" s="578" t="s">
        <v>3615</v>
      </c>
      <c r="E112" s="1311" t="s">
        <v>173</v>
      </c>
      <c r="F112" s="578" t="s">
        <v>5550</v>
      </c>
      <c r="G112" s="614" t="s">
        <v>4708</v>
      </c>
      <c r="H112" s="610" t="s">
        <v>5892</v>
      </c>
      <c r="I112" s="612" t="s">
        <v>6795</v>
      </c>
      <c r="J112" s="643" t="s">
        <v>7207</v>
      </c>
    </row>
    <row r="113" spans="1:10" ht="25.5">
      <c r="A113" s="585" t="s">
        <v>86</v>
      </c>
      <c r="B113" s="578" t="s">
        <v>1609</v>
      </c>
      <c r="C113" s="578" t="s">
        <v>671</v>
      </c>
      <c r="D113" s="578" t="s">
        <v>3610</v>
      </c>
      <c r="E113" s="1311" t="s">
        <v>709</v>
      </c>
      <c r="F113" s="578" t="s">
        <v>5551</v>
      </c>
      <c r="G113" s="614" t="s">
        <v>4701</v>
      </c>
      <c r="H113" s="610" t="s">
        <v>3050</v>
      </c>
      <c r="I113" s="612" t="s">
        <v>4247</v>
      </c>
      <c r="J113" s="643" t="s">
        <v>454</v>
      </c>
    </row>
    <row r="114" spans="1:10" ht="15">
      <c r="A114" s="584" t="s">
        <v>87</v>
      </c>
      <c r="B114" s="578" t="s">
        <v>2409</v>
      </c>
      <c r="C114" s="578" t="s">
        <v>2407</v>
      </c>
      <c r="D114" s="578" t="s">
        <v>3616</v>
      </c>
      <c r="E114" s="1311"/>
      <c r="F114" s="578" t="s">
        <v>5552</v>
      </c>
      <c r="G114" s="614" t="s">
        <v>4709</v>
      </c>
      <c r="H114" s="610" t="s">
        <v>1227</v>
      </c>
      <c r="I114" s="612" t="s">
        <v>2387</v>
      </c>
      <c r="J114" s="643" t="s">
        <v>5890</v>
      </c>
    </row>
    <row r="115" spans="1:10" ht="25.5">
      <c r="A115" s="585" t="s">
        <v>88</v>
      </c>
      <c r="B115" s="578" t="s">
        <v>2411</v>
      </c>
      <c r="C115" s="578" t="s">
        <v>3435</v>
      </c>
      <c r="D115" s="578" t="s">
        <v>258</v>
      </c>
      <c r="E115" s="1311"/>
      <c r="F115" s="578" t="s">
        <v>5553</v>
      </c>
      <c r="G115" s="614" t="s">
        <v>4701</v>
      </c>
      <c r="H115" s="610" t="s">
        <v>3050</v>
      </c>
      <c r="I115" s="612" t="s">
        <v>250</v>
      </c>
      <c r="J115" s="643" t="s">
        <v>250</v>
      </c>
    </row>
    <row r="116" spans="1:10" ht="15">
      <c r="A116" s="584" t="s">
        <v>687</v>
      </c>
      <c r="B116" s="565" t="s">
        <v>2387</v>
      </c>
      <c r="C116" s="565" t="s">
        <v>3437</v>
      </c>
      <c r="D116" s="565" t="s">
        <v>3596</v>
      </c>
      <c r="E116" s="1312"/>
      <c r="F116" s="565" t="s">
        <v>3441</v>
      </c>
      <c r="G116" s="614" t="s">
        <v>3441</v>
      </c>
      <c r="I116" s="612" t="s">
        <v>6783</v>
      </c>
      <c r="J116" s="643" t="s">
        <v>7350</v>
      </c>
    </row>
    <row r="117" spans="1:10" ht="15">
      <c r="A117" s="585" t="s">
        <v>688</v>
      </c>
      <c r="B117" s="578" t="s">
        <v>809</v>
      </c>
      <c r="C117" s="578"/>
      <c r="D117" s="578" t="s">
        <v>3597</v>
      </c>
      <c r="E117" s="1311"/>
      <c r="F117" s="607" t="s">
        <v>2722</v>
      </c>
      <c r="G117" s="614"/>
      <c r="I117" s="612" t="s">
        <v>12</v>
      </c>
      <c r="J117" s="643" t="s">
        <v>258</v>
      </c>
    </row>
    <row r="118" spans="1:10" ht="15">
      <c r="A118" s="584" t="s">
        <v>689</v>
      </c>
      <c r="B118" s="578" t="s">
        <v>2388</v>
      </c>
      <c r="C118" s="578"/>
      <c r="D118" s="578" t="s">
        <v>3598</v>
      </c>
      <c r="E118" s="1311"/>
      <c r="F118" s="607" t="s">
        <v>5554</v>
      </c>
      <c r="G118" s="614" t="s">
        <v>1608</v>
      </c>
      <c r="I118" s="612" t="s">
        <v>6784</v>
      </c>
      <c r="J118" s="643" t="s">
        <v>228</v>
      </c>
    </row>
    <row r="119" spans="1:10" ht="15">
      <c r="A119" s="585" t="s">
        <v>690</v>
      </c>
      <c r="B119" s="578" t="s">
        <v>249</v>
      </c>
      <c r="C119" s="578"/>
      <c r="D119" s="578" t="s">
        <v>3599</v>
      </c>
      <c r="E119" s="1311"/>
      <c r="F119" s="607" t="s">
        <v>2722</v>
      </c>
      <c r="G119" s="614"/>
      <c r="I119" s="612" t="s">
        <v>331</v>
      </c>
      <c r="J119" s="643" t="s">
        <v>147</v>
      </c>
    </row>
    <row r="120" spans="1:10" ht="15">
      <c r="A120" s="584" t="s">
        <v>691</v>
      </c>
      <c r="B120" s="578" t="s">
        <v>2389</v>
      </c>
      <c r="C120" s="578"/>
      <c r="D120" s="578" t="s">
        <v>3600</v>
      </c>
      <c r="E120" s="1311"/>
      <c r="F120" s="607" t="s">
        <v>4706</v>
      </c>
      <c r="G120" s="614" t="s">
        <v>4710</v>
      </c>
      <c r="I120" s="612" t="s">
        <v>6785</v>
      </c>
      <c r="J120" s="643" t="s">
        <v>7338</v>
      </c>
    </row>
    <row r="121" spans="1:10" ht="15">
      <c r="A121" s="585" t="s">
        <v>692</v>
      </c>
      <c r="B121" s="578" t="s">
        <v>249</v>
      </c>
      <c r="C121" s="578"/>
      <c r="D121" s="578" t="s">
        <v>160</v>
      </c>
      <c r="E121" s="1311"/>
      <c r="F121" s="607" t="s">
        <v>2722</v>
      </c>
      <c r="G121" s="614"/>
      <c r="I121" s="612" t="s">
        <v>447</v>
      </c>
      <c r="J121" s="643" t="s">
        <v>12</v>
      </c>
    </row>
    <row r="122" spans="1:10" ht="15">
      <c r="A122" s="584" t="s">
        <v>693</v>
      </c>
      <c r="B122" s="578" t="s">
        <v>2390</v>
      </c>
      <c r="C122" s="578"/>
      <c r="D122" s="578" t="s">
        <v>146</v>
      </c>
      <c r="E122" s="1311"/>
      <c r="F122" s="607" t="s">
        <v>3624</v>
      </c>
      <c r="G122" s="614" t="s">
        <v>4711</v>
      </c>
      <c r="I122" s="612" t="s">
        <v>6786</v>
      </c>
      <c r="J122" s="643" t="s">
        <v>5550</v>
      </c>
    </row>
    <row r="123" spans="1:10" ht="15">
      <c r="A123" s="585" t="s">
        <v>694</v>
      </c>
      <c r="B123" s="578" t="s">
        <v>147</v>
      </c>
      <c r="C123" s="578"/>
      <c r="D123" s="578" t="s">
        <v>147</v>
      </c>
      <c r="E123" s="1311"/>
      <c r="F123" s="607" t="s">
        <v>2722</v>
      </c>
      <c r="G123" s="614"/>
      <c r="I123" s="612" t="s">
        <v>6787</v>
      </c>
      <c r="J123" s="643" t="s">
        <v>2633</v>
      </c>
    </row>
    <row r="124" spans="1:10" ht="15">
      <c r="A124" s="584" t="s">
        <v>695</v>
      </c>
      <c r="B124" s="578" t="s">
        <v>1226</v>
      </c>
      <c r="C124" s="578"/>
      <c r="D124" s="578" t="s">
        <v>3601</v>
      </c>
      <c r="E124" s="1311"/>
      <c r="F124" s="607" t="s">
        <v>5555</v>
      </c>
      <c r="G124" s="614" t="s">
        <v>4712</v>
      </c>
      <c r="I124" s="612" t="s">
        <v>6788</v>
      </c>
      <c r="J124" s="643" t="s">
        <v>7339</v>
      </c>
    </row>
    <row r="125" spans="1:10" ht="15">
      <c r="A125" s="585" t="s">
        <v>696</v>
      </c>
      <c r="B125" s="578" t="s">
        <v>387</v>
      </c>
      <c r="C125" s="578"/>
      <c r="D125" s="578" t="s">
        <v>147</v>
      </c>
      <c r="E125" s="1311"/>
      <c r="F125" s="607" t="s">
        <v>2722</v>
      </c>
      <c r="G125" s="614"/>
      <c r="I125" s="612" t="s">
        <v>12</v>
      </c>
      <c r="J125" s="643" t="s">
        <v>4435</v>
      </c>
    </row>
    <row r="126" spans="1:10" ht="15">
      <c r="A126" s="584" t="s">
        <v>697</v>
      </c>
      <c r="B126" s="578" t="s">
        <v>2391</v>
      </c>
      <c r="C126" s="578"/>
      <c r="D126" s="578" t="s">
        <v>1230</v>
      </c>
      <c r="E126" s="1311"/>
      <c r="F126" s="607" t="s">
        <v>3094</v>
      </c>
      <c r="G126" s="614" t="s">
        <v>4713</v>
      </c>
      <c r="I126" s="612" t="s">
        <v>773</v>
      </c>
      <c r="J126" s="643" t="s">
        <v>214</v>
      </c>
    </row>
    <row r="127" spans="1:10" ht="15">
      <c r="A127" s="585" t="s">
        <v>698</v>
      </c>
      <c r="B127" s="578" t="s">
        <v>12</v>
      </c>
      <c r="C127" s="578"/>
      <c r="D127" s="578" t="s">
        <v>3602</v>
      </c>
      <c r="E127" s="1311"/>
      <c r="F127" s="607" t="s">
        <v>2722</v>
      </c>
      <c r="G127" s="614"/>
      <c r="I127" s="612" t="s">
        <v>6789</v>
      </c>
      <c r="J127" s="643" t="s">
        <v>250</v>
      </c>
    </row>
    <row r="128" spans="1:10" ht="15">
      <c r="A128" s="584" t="s">
        <v>699</v>
      </c>
      <c r="B128" s="578" t="s">
        <v>2392</v>
      </c>
      <c r="C128" s="578"/>
      <c r="D128" s="578" t="s">
        <v>779</v>
      </c>
      <c r="E128" s="1311"/>
      <c r="F128" s="607" t="s">
        <v>5556</v>
      </c>
      <c r="G128" s="614" t="s">
        <v>3624</v>
      </c>
      <c r="I128" s="612" t="s">
        <v>6790</v>
      </c>
      <c r="J128" s="643" t="s">
        <v>805</v>
      </c>
    </row>
    <row r="129" spans="1:10" ht="15">
      <c r="A129" s="585" t="s">
        <v>700</v>
      </c>
      <c r="B129" s="578" t="s">
        <v>2718</v>
      </c>
      <c r="C129" s="578"/>
      <c r="D129" s="578" t="s">
        <v>3603</v>
      </c>
      <c r="E129" s="1311"/>
      <c r="F129" s="607" t="s">
        <v>5557</v>
      </c>
      <c r="G129" s="614"/>
      <c r="I129" s="612" t="s">
        <v>12</v>
      </c>
      <c r="J129" s="643" t="s">
        <v>447</v>
      </c>
    </row>
    <row r="130" spans="1:10" ht="15">
      <c r="A130" s="584" t="s">
        <v>2317</v>
      </c>
      <c r="B130" s="578" t="s">
        <v>173</v>
      </c>
      <c r="C130" s="578"/>
      <c r="D130" s="578" t="s">
        <v>1868</v>
      </c>
      <c r="E130" s="1311"/>
      <c r="F130" s="607" t="s">
        <v>5558</v>
      </c>
      <c r="G130" s="614" t="s">
        <v>4714</v>
      </c>
      <c r="I130" s="612" t="s">
        <v>6791</v>
      </c>
      <c r="J130" s="643" t="s">
        <v>7340</v>
      </c>
    </row>
    <row r="131" spans="1:10" ht="15">
      <c r="A131" s="585" t="s">
        <v>2318</v>
      </c>
      <c r="B131" s="578" t="s">
        <v>709</v>
      </c>
      <c r="C131" s="578"/>
      <c r="D131" s="578" t="s">
        <v>671</v>
      </c>
      <c r="E131" s="1311"/>
      <c r="F131" s="607" t="s">
        <v>2722</v>
      </c>
      <c r="G131" s="614"/>
      <c r="I131" s="612" t="s">
        <v>12</v>
      </c>
      <c r="J131" s="643" t="s">
        <v>160</v>
      </c>
    </row>
    <row r="132" spans="1:10" ht="15">
      <c r="A132" s="584" t="s">
        <v>2319</v>
      </c>
      <c r="B132" s="578" t="s">
        <v>1093</v>
      </c>
      <c r="C132" s="578"/>
      <c r="D132" s="578" t="s">
        <v>173</v>
      </c>
      <c r="E132" s="1311"/>
      <c r="F132" s="607" t="s">
        <v>5559</v>
      </c>
      <c r="G132" s="614" t="s">
        <v>4715</v>
      </c>
      <c r="I132" s="612" t="s">
        <v>6792</v>
      </c>
      <c r="J132" s="643" t="s">
        <v>3137</v>
      </c>
    </row>
    <row r="133" spans="1:10" ht="15">
      <c r="A133" s="585" t="s">
        <v>2320</v>
      </c>
      <c r="B133" s="578" t="s">
        <v>2401</v>
      </c>
      <c r="C133" s="578"/>
      <c r="D133" s="578" t="s">
        <v>709</v>
      </c>
      <c r="E133" s="1311"/>
      <c r="F133" s="607" t="s">
        <v>5560</v>
      </c>
      <c r="G133" s="614"/>
      <c r="I133" s="612" t="s">
        <v>6787</v>
      </c>
      <c r="J133" s="643" t="s">
        <v>463</v>
      </c>
    </row>
    <row r="134" spans="1:10" ht="15">
      <c r="A134" s="584" t="s">
        <v>2321</v>
      </c>
      <c r="B134" s="578" t="s">
        <v>2393</v>
      </c>
      <c r="C134" s="578"/>
      <c r="D134" s="578" t="s">
        <v>3604</v>
      </c>
      <c r="E134" s="1311"/>
      <c r="F134" s="607" t="s">
        <v>4709</v>
      </c>
      <c r="G134" s="614" t="s">
        <v>4716</v>
      </c>
      <c r="I134" s="612" t="s">
        <v>6793</v>
      </c>
      <c r="J134" s="643" t="s">
        <v>3441</v>
      </c>
    </row>
    <row r="135" spans="1:10" ht="15.75" thickBot="1">
      <c r="A135" s="585" t="s">
        <v>2322</v>
      </c>
      <c r="B135" s="578" t="s">
        <v>709</v>
      </c>
      <c r="C135" s="578"/>
      <c r="D135" s="578" t="s">
        <v>3605</v>
      </c>
      <c r="E135" s="1313"/>
      <c r="F135" s="1314" t="s">
        <v>2722</v>
      </c>
      <c r="G135" s="1315"/>
      <c r="H135" s="642"/>
      <c r="I135" s="1316" t="s">
        <v>1384</v>
      </c>
      <c r="J135" s="1317" t="s">
        <v>454</v>
      </c>
    </row>
    <row r="136" spans="1:10">
      <c r="A136" s="638" t="s">
        <v>21</v>
      </c>
      <c r="B136" s="639" t="s">
        <v>2325</v>
      </c>
      <c r="C136" s="639">
        <v>2013</v>
      </c>
      <c r="D136" s="639" t="s">
        <v>3553</v>
      </c>
      <c r="E136" s="755" t="s">
        <v>4165</v>
      </c>
      <c r="F136" s="408" t="s">
        <v>4674</v>
      </c>
      <c r="G136" s="408" t="s">
        <v>4675</v>
      </c>
      <c r="H136" s="406" t="s">
        <v>5846</v>
      </c>
      <c r="I136" s="408" t="s">
        <v>6804</v>
      </c>
      <c r="J136" s="1305" t="s">
        <v>6914</v>
      </c>
    </row>
    <row r="137" spans="1:10">
      <c r="A137" s="584" t="s">
        <v>69</v>
      </c>
      <c r="B137" s="565"/>
      <c r="C137" s="565"/>
      <c r="D137" s="565"/>
      <c r="E137" s="591">
        <v>0</v>
      </c>
      <c r="F137" s="66"/>
      <c r="G137" s="591">
        <v>0</v>
      </c>
      <c r="J137" s="633"/>
    </row>
    <row r="138" spans="1:10">
      <c r="A138" s="585" t="s">
        <v>70</v>
      </c>
      <c r="B138" s="578" t="s">
        <v>523</v>
      </c>
      <c r="C138" s="578" t="s">
        <v>523</v>
      </c>
      <c r="D138" s="578" t="s">
        <v>521</v>
      </c>
      <c r="E138" s="591" t="s">
        <v>521</v>
      </c>
      <c r="F138" s="66" t="s">
        <v>674</v>
      </c>
      <c r="G138" s="591" t="s">
        <v>521</v>
      </c>
      <c r="H138" s="610" t="s">
        <v>674</v>
      </c>
      <c r="I138" s="610" t="s">
        <v>521</v>
      </c>
      <c r="J138" s="633" t="s">
        <v>147</v>
      </c>
    </row>
    <row r="139" spans="1:10">
      <c r="A139" s="584" t="s">
        <v>71</v>
      </c>
      <c r="B139" s="578"/>
      <c r="C139" s="578"/>
      <c r="D139" s="578"/>
      <c r="E139" s="591">
        <v>0</v>
      </c>
      <c r="F139" s="591"/>
      <c r="G139" s="591">
        <v>0</v>
      </c>
      <c r="J139" s="633"/>
    </row>
    <row r="140" spans="1:10">
      <c r="A140" s="585" t="s">
        <v>72</v>
      </c>
      <c r="B140" s="578" t="s">
        <v>520</v>
      </c>
      <c r="C140" s="578" t="s">
        <v>331</v>
      </c>
      <c r="D140" s="578" t="s">
        <v>523</v>
      </c>
      <c r="E140" s="591" t="s">
        <v>331</v>
      </c>
      <c r="F140" s="66" t="s">
        <v>523</v>
      </c>
      <c r="G140" s="591" t="s">
        <v>523</v>
      </c>
      <c r="H140" s="610" t="s">
        <v>523</v>
      </c>
      <c r="I140" s="610" t="s">
        <v>521</v>
      </c>
      <c r="J140" s="633" t="s">
        <v>521</v>
      </c>
    </row>
    <row r="141" spans="1:10">
      <c r="A141" s="584" t="s">
        <v>73</v>
      </c>
      <c r="B141" s="578"/>
      <c r="C141" s="578"/>
      <c r="D141" s="578"/>
      <c r="E141" s="591">
        <v>0</v>
      </c>
      <c r="F141" s="591"/>
      <c r="G141" s="591">
        <v>0</v>
      </c>
      <c r="J141" s="633"/>
    </row>
    <row r="142" spans="1:10">
      <c r="A142" s="585" t="s">
        <v>74</v>
      </c>
      <c r="B142" s="578" t="s">
        <v>331</v>
      </c>
      <c r="C142" s="578" t="s">
        <v>520</v>
      </c>
      <c r="D142" s="578" t="s">
        <v>523</v>
      </c>
      <c r="E142" s="591" t="s">
        <v>521</v>
      </c>
      <c r="F142" s="66" t="s">
        <v>523</v>
      </c>
      <c r="G142" s="591" t="s">
        <v>521</v>
      </c>
      <c r="H142" s="610" t="s">
        <v>523</v>
      </c>
      <c r="I142" s="610" t="s">
        <v>523</v>
      </c>
      <c r="J142" s="633" t="s">
        <v>147</v>
      </c>
    </row>
    <row r="143" spans="1:10">
      <c r="A143" s="584" t="s">
        <v>75</v>
      </c>
      <c r="B143" s="578"/>
      <c r="C143" s="578"/>
      <c r="D143" s="578"/>
      <c r="E143" s="591">
        <v>0</v>
      </c>
      <c r="F143" s="591"/>
      <c r="G143" s="591">
        <v>0</v>
      </c>
      <c r="J143" s="633"/>
    </row>
    <row r="144" spans="1:10">
      <c r="A144" s="585" t="s">
        <v>76</v>
      </c>
      <c r="B144" s="578" t="s">
        <v>518</v>
      </c>
      <c r="C144" s="578" t="s">
        <v>518</v>
      </c>
      <c r="D144" s="578" t="s">
        <v>523</v>
      </c>
      <c r="E144" s="591" t="s">
        <v>523</v>
      </c>
      <c r="F144" s="66" t="s">
        <v>523</v>
      </c>
      <c r="G144" s="591" t="s">
        <v>523</v>
      </c>
      <c r="H144" s="610" t="s">
        <v>523</v>
      </c>
      <c r="I144" s="610" t="s">
        <v>523</v>
      </c>
      <c r="J144" s="633" t="s">
        <v>521</v>
      </c>
    </row>
    <row r="145" spans="1:10">
      <c r="A145" s="584" t="s">
        <v>77</v>
      </c>
      <c r="B145" s="578"/>
      <c r="C145" s="578"/>
      <c r="D145" s="578"/>
      <c r="E145" s="591">
        <v>0</v>
      </c>
      <c r="F145" s="591"/>
      <c r="G145" s="591">
        <v>0</v>
      </c>
      <c r="J145" s="633"/>
    </row>
    <row r="146" spans="1:10">
      <c r="A146" s="585" t="s">
        <v>78</v>
      </c>
      <c r="B146" s="578" t="s">
        <v>249</v>
      </c>
      <c r="C146" s="578" t="s">
        <v>249</v>
      </c>
      <c r="D146" s="578" t="s">
        <v>521</v>
      </c>
      <c r="E146" s="591" t="s">
        <v>523</v>
      </c>
      <c r="F146" s="66" t="s">
        <v>5561</v>
      </c>
      <c r="G146" s="591" t="s">
        <v>523</v>
      </c>
      <c r="H146" s="610" t="s">
        <v>523</v>
      </c>
      <c r="I146" s="610" t="s">
        <v>523</v>
      </c>
      <c r="J146" s="633" t="s">
        <v>523</v>
      </c>
    </row>
    <row r="147" spans="1:10">
      <c r="A147" s="584" t="s">
        <v>79</v>
      </c>
      <c r="B147" s="578"/>
      <c r="C147" s="578"/>
      <c r="D147" s="578"/>
      <c r="E147" s="591">
        <v>0</v>
      </c>
      <c r="F147" s="591"/>
      <c r="G147" s="591">
        <v>0</v>
      </c>
      <c r="J147" s="633"/>
    </row>
    <row r="148" spans="1:10">
      <c r="A148" s="585" t="s">
        <v>80</v>
      </c>
      <c r="B148" s="578" t="s">
        <v>521</v>
      </c>
      <c r="C148" s="578" t="s">
        <v>521</v>
      </c>
      <c r="D148" s="578" t="s">
        <v>780</v>
      </c>
      <c r="E148" s="591" t="s">
        <v>523</v>
      </c>
      <c r="F148" s="66" t="s">
        <v>523</v>
      </c>
      <c r="G148" s="591" t="s">
        <v>523</v>
      </c>
      <c r="H148" s="610" t="s">
        <v>147</v>
      </c>
      <c r="I148" s="610" t="s">
        <v>523</v>
      </c>
      <c r="J148" s="633" t="s">
        <v>523</v>
      </c>
    </row>
    <row r="149" spans="1:10">
      <c r="A149" s="584" t="s">
        <v>81</v>
      </c>
      <c r="B149" s="578"/>
      <c r="C149" s="578"/>
      <c r="D149" s="578"/>
      <c r="E149" s="591">
        <v>0</v>
      </c>
      <c r="F149" s="591"/>
      <c r="G149" s="591">
        <v>0</v>
      </c>
      <c r="J149" s="633"/>
    </row>
    <row r="150" spans="1:10">
      <c r="A150" s="585" t="s">
        <v>82</v>
      </c>
      <c r="B150" s="578" t="s">
        <v>160</v>
      </c>
      <c r="C150" s="578" t="s">
        <v>783</v>
      </c>
      <c r="D150" s="578" t="s">
        <v>523</v>
      </c>
      <c r="E150" s="591" t="s">
        <v>523</v>
      </c>
      <c r="F150" s="66" t="s">
        <v>523</v>
      </c>
      <c r="G150" s="591" t="s">
        <v>331</v>
      </c>
      <c r="H150" s="610" t="s">
        <v>523</v>
      </c>
      <c r="I150" s="610" t="s">
        <v>147</v>
      </c>
      <c r="J150" s="633" t="s">
        <v>7209</v>
      </c>
    </row>
    <row r="151" spans="1:10">
      <c r="A151" s="584" t="s">
        <v>83</v>
      </c>
      <c r="B151" s="578"/>
      <c r="C151" s="578"/>
      <c r="D151" s="578"/>
      <c r="E151" s="591">
        <v>0</v>
      </c>
      <c r="F151" s="591"/>
      <c r="G151" s="591">
        <v>0</v>
      </c>
      <c r="J151" s="633"/>
    </row>
    <row r="152" spans="1:10">
      <c r="A152" s="585" t="s">
        <v>84</v>
      </c>
      <c r="B152" s="578" t="s">
        <v>2719</v>
      </c>
      <c r="C152" s="578" t="s">
        <v>181</v>
      </c>
      <c r="D152" s="578" t="s">
        <v>147</v>
      </c>
      <c r="E152" s="591" t="s">
        <v>181</v>
      </c>
      <c r="F152" s="66" t="s">
        <v>2911</v>
      </c>
      <c r="G152" s="591" t="s">
        <v>523</v>
      </c>
      <c r="H152" s="610" t="s">
        <v>181</v>
      </c>
      <c r="I152" s="610" t="s">
        <v>147</v>
      </c>
      <c r="J152" s="633" t="s">
        <v>523</v>
      </c>
    </row>
    <row r="153" spans="1:10">
      <c r="A153" s="584" t="s">
        <v>85</v>
      </c>
      <c r="B153" s="578"/>
      <c r="C153" s="578"/>
      <c r="D153" s="578"/>
      <c r="E153" s="591">
        <v>0</v>
      </c>
      <c r="F153" s="591"/>
      <c r="G153" s="591">
        <v>0</v>
      </c>
      <c r="J153" s="633"/>
    </row>
    <row r="154" spans="1:10">
      <c r="A154" s="585" t="s">
        <v>86</v>
      </c>
      <c r="B154" s="578" t="s">
        <v>783</v>
      </c>
      <c r="C154" s="578" t="s">
        <v>3081</v>
      </c>
      <c r="D154" s="578" t="s">
        <v>147</v>
      </c>
      <c r="E154" s="591" t="s">
        <v>523</v>
      </c>
      <c r="F154" s="66" t="s">
        <v>523</v>
      </c>
      <c r="G154" s="591" t="s">
        <v>523</v>
      </c>
      <c r="H154" s="610" t="s">
        <v>147</v>
      </c>
      <c r="I154" s="610" t="s">
        <v>523</v>
      </c>
      <c r="J154" s="633" t="s">
        <v>523</v>
      </c>
    </row>
    <row r="155" spans="1:10">
      <c r="A155" s="584" t="s">
        <v>87</v>
      </c>
      <c r="B155" s="578"/>
      <c r="C155" s="578"/>
      <c r="D155" s="578"/>
      <c r="E155" s="591">
        <v>0</v>
      </c>
      <c r="F155" s="591"/>
      <c r="G155" s="591">
        <v>0</v>
      </c>
      <c r="J155" s="633"/>
    </row>
    <row r="156" spans="1:10">
      <c r="A156" s="585" t="s">
        <v>88</v>
      </c>
      <c r="B156" s="578" t="s">
        <v>2720</v>
      </c>
      <c r="C156" s="578" t="s">
        <v>3082</v>
      </c>
      <c r="D156" s="578" t="s">
        <v>3628</v>
      </c>
      <c r="E156" s="591" t="s">
        <v>523</v>
      </c>
      <c r="F156" s="66" t="s">
        <v>147</v>
      </c>
      <c r="G156" s="591" t="s">
        <v>523</v>
      </c>
      <c r="H156" s="407" t="s">
        <v>147</v>
      </c>
      <c r="I156" s="407" t="s">
        <v>523</v>
      </c>
      <c r="J156" s="633" t="s">
        <v>523</v>
      </c>
    </row>
    <row r="157" spans="1:10" ht="13.5" thickBot="1">
      <c r="A157" s="638" t="s">
        <v>717</v>
      </c>
      <c r="B157" s="639" t="s">
        <v>2325</v>
      </c>
      <c r="C157" s="639">
        <v>2013</v>
      </c>
      <c r="D157" s="639" t="s">
        <v>3553</v>
      </c>
      <c r="E157" s="1303" t="s">
        <v>4165</v>
      </c>
      <c r="F157" s="751" t="s">
        <v>4674</v>
      </c>
      <c r="G157" s="751" t="s">
        <v>4675</v>
      </c>
      <c r="H157" s="1303" t="s">
        <v>5846</v>
      </c>
      <c r="I157" s="751" t="s">
        <v>6494</v>
      </c>
      <c r="J157" s="1304" t="s">
        <v>6914</v>
      </c>
    </row>
    <row r="158" spans="1:10" ht="25.5">
      <c r="A158" s="584" t="s">
        <v>69</v>
      </c>
      <c r="B158" s="565" t="s">
        <v>2842</v>
      </c>
      <c r="C158" s="565" t="s">
        <v>3055</v>
      </c>
      <c r="D158" s="565" t="s">
        <v>1870</v>
      </c>
      <c r="E158" s="1306" t="s">
        <v>3055</v>
      </c>
      <c r="F158" s="1307" t="s">
        <v>1870</v>
      </c>
      <c r="G158" s="1308"/>
      <c r="H158" s="1262"/>
      <c r="I158" s="1318" t="s">
        <v>6805</v>
      </c>
      <c r="J158" s="1319" t="s">
        <v>6805</v>
      </c>
    </row>
    <row r="159" spans="1:10">
      <c r="A159" s="585" t="s">
        <v>70</v>
      </c>
      <c r="B159" s="578"/>
      <c r="C159" s="578" t="s">
        <v>3056</v>
      </c>
      <c r="D159" s="578" t="s">
        <v>809</v>
      </c>
      <c r="E159" s="1311" t="s">
        <v>3056</v>
      </c>
      <c r="F159" s="607" t="s">
        <v>1762</v>
      </c>
      <c r="G159" s="614"/>
      <c r="I159" s="610" t="s">
        <v>6806</v>
      </c>
      <c r="J159" s="633" t="s">
        <v>7212</v>
      </c>
    </row>
    <row r="160" spans="1:10">
      <c r="A160" s="584" t="s">
        <v>71</v>
      </c>
      <c r="B160" s="578" t="s">
        <v>2843</v>
      </c>
      <c r="C160" s="578" t="s">
        <v>3057</v>
      </c>
      <c r="D160" s="578" t="s">
        <v>3831</v>
      </c>
      <c r="E160" s="1311" t="s">
        <v>3062</v>
      </c>
      <c r="F160" s="578" t="s">
        <v>5562</v>
      </c>
      <c r="G160" s="614"/>
      <c r="I160" s="610" t="s">
        <v>6807</v>
      </c>
      <c r="J160" s="633" t="s">
        <v>7213</v>
      </c>
    </row>
    <row r="161" spans="1:10">
      <c r="A161" s="585" t="s">
        <v>72</v>
      </c>
      <c r="B161" s="578" t="s">
        <v>250</v>
      </c>
      <c r="C161" s="578" t="s">
        <v>3058</v>
      </c>
      <c r="D161" s="578" t="s">
        <v>3832</v>
      </c>
      <c r="E161" s="1311" t="s">
        <v>250</v>
      </c>
      <c r="F161" s="578" t="s">
        <v>3056</v>
      </c>
      <c r="G161" s="614"/>
      <c r="I161" s="610" t="s">
        <v>1333</v>
      </c>
      <c r="J161" s="633" t="s">
        <v>283</v>
      </c>
    </row>
    <row r="162" spans="1:10" ht="25.5">
      <c r="A162" s="584" t="s">
        <v>73</v>
      </c>
      <c r="B162" s="578" t="s">
        <v>2844</v>
      </c>
      <c r="C162" s="578" t="s">
        <v>3059</v>
      </c>
      <c r="D162" s="578" t="s">
        <v>3055</v>
      </c>
      <c r="E162" s="1311" t="s">
        <v>3057</v>
      </c>
      <c r="F162" s="578" t="s">
        <v>5563</v>
      </c>
      <c r="G162" s="614"/>
      <c r="I162" s="610" t="s">
        <v>1764</v>
      </c>
      <c r="J162" s="633" t="s">
        <v>1764</v>
      </c>
    </row>
    <row r="163" spans="1:10">
      <c r="A163" s="585" t="s">
        <v>74</v>
      </c>
      <c r="B163" s="578" t="s">
        <v>2845</v>
      </c>
      <c r="C163" s="578" t="s">
        <v>3056</v>
      </c>
      <c r="D163" s="578" t="s">
        <v>3056</v>
      </c>
      <c r="E163" s="1311" t="s">
        <v>3058</v>
      </c>
      <c r="F163" s="578"/>
      <c r="G163" s="614"/>
      <c r="I163" s="610" t="s">
        <v>250</v>
      </c>
      <c r="J163" s="633" t="s">
        <v>250</v>
      </c>
    </row>
    <row r="164" spans="1:10">
      <c r="A164" s="584" t="s">
        <v>75</v>
      </c>
      <c r="B164" s="578" t="s">
        <v>808</v>
      </c>
      <c r="C164" s="578" t="s">
        <v>1764</v>
      </c>
      <c r="D164" s="578" t="s">
        <v>3057</v>
      </c>
      <c r="E164" s="1311" t="s">
        <v>1764</v>
      </c>
      <c r="F164" s="607" t="s">
        <v>5564</v>
      </c>
      <c r="G164" s="614"/>
      <c r="I164" s="610" t="s">
        <v>2508</v>
      </c>
      <c r="J164" s="633" t="s">
        <v>2508</v>
      </c>
    </row>
    <row r="165" spans="1:10" ht="25.5">
      <c r="A165" s="585" t="s">
        <v>76</v>
      </c>
      <c r="B165" s="578" t="s">
        <v>809</v>
      </c>
      <c r="C165" s="578" t="s">
        <v>250</v>
      </c>
      <c r="D165" s="578" t="s">
        <v>3058</v>
      </c>
      <c r="E165" s="1311" t="s">
        <v>250</v>
      </c>
      <c r="F165" s="607" t="s">
        <v>5565</v>
      </c>
      <c r="G165" s="614"/>
      <c r="I165" s="610" t="s">
        <v>250</v>
      </c>
      <c r="J165" s="633" t="s">
        <v>250</v>
      </c>
    </row>
    <row r="166" spans="1:10" ht="25.5">
      <c r="A166" s="584" t="s">
        <v>77</v>
      </c>
      <c r="B166" s="578" t="s">
        <v>2846</v>
      </c>
      <c r="C166" s="578" t="s">
        <v>3060</v>
      </c>
      <c r="D166" s="578" t="s">
        <v>3059</v>
      </c>
      <c r="E166" s="1311" t="s">
        <v>4231</v>
      </c>
      <c r="F166" s="578" t="s">
        <v>5566</v>
      </c>
      <c r="G166" s="614"/>
      <c r="I166" s="610" t="s">
        <v>6808</v>
      </c>
      <c r="J166" s="633" t="s">
        <v>6808</v>
      </c>
    </row>
    <row r="167" spans="1:10" ht="25.5">
      <c r="A167" s="585" t="s">
        <v>78</v>
      </c>
      <c r="B167" s="578" t="s">
        <v>258</v>
      </c>
      <c r="C167" s="578" t="s">
        <v>3061</v>
      </c>
      <c r="D167" s="578" t="s">
        <v>3056</v>
      </c>
      <c r="E167" s="1311" t="s">
        <v>4232</v>
      </c>
      <c r="F167" s="607" t="s">
        <v>5565</v>
      </c>
      <c r="G167" s="614"/>
      <c r="I167" s="610" t="s">
        <v>6809</v>
      </c>
      <c r="J167" s="633" t="s">
        <v>6809</v>
      </c>
    </row>
    <row r="168" spans="1:10">
      <c r="A168" s="584" t="s">
        <v>79</v>
      </c>
      <c r="B168" s="578" t="s">
        <v>2847</v>
      </c>
      <c r="C168" s="578" t="s">
        <v>3062</v>
      </c>
      <c r="D168" s="578" t="s">
        <v>1764</v>
      </c>
      <c r="E168" s="1311" t="s">
        <v>3063</v>
      </c>
      <c r="F168" s="607" t="s">
        <v>5567</v>
      </c>
      <c r="G168" s="614"/>
      <c r="I168" s="610" t="s">
        <v>1235</v>
      </c>
      <c r="J168" s="633" t="s">
        <v>1235</v>
      </c>
    </row>
    <row r="169" spans="1:10">
      <c r="A169" s="585" t="s">
        <v>80</v>
      </c>
      <c r="B169" s="578" t="s">
        <v>2848</v>
      </c>
      <c r="C169" s="578" t="s">
        <v>250</v>
      </c>
      <c r="D169" s="578" t="s">
        <v>250</v>
      </c>
      <c r="E169" s="1311" t="s">
        <v>3058</v>
      </c>
      <c r="F169" s="607" t="s">
        <v>1333</v>
      </c>
      <c r="G169" s="614"/>
      <c r="I169" s="610" t="s">
        <v>447</v>
      </c>
      <c r="J169" s="633" t="s">
        <v>447</v>
      </c>
    </row>
    <row r="170" spans="1:10" ht="25.5">
      <c r="A170" s="584" t="s">
        <v>81</v>
      </c>
      <c r="B170" s="578" t="s">
        <v>2849</v>
      </c>
      <c r="C170" s="578" t="s">
        <v>3063</v>
      </c>
      <c r="D170" s="578" t="s">
        <v>3063</v>
      </c>
      <c r="E170" s="1311" t="s">
        <v>808</v>
      </c>
      <c r="F170" s="607" t="s">
        <v>5568</v>
      </c>
      <c r="G170" s="614"/>
      <c r="I170" s="610" t="s">
        <v>6810</v>
      </c>
      <c r="J170" s="633" t="s">
        <v>6810</v>
      </c>
    </row>
    <row r="171" spans="1:10">
      <c r="A171" s="585" t="s">
        <v>82</v>
      </c>
      <c r="B171" s="578" t="s">
        <v>960</v>
      </c>
      <c r="C171" s="578" t="s">
        <v>3058</v>
      </c>
      <c r="D171" s="578" t="s">
        <v>3058</v>
      </c>
      <c r="E171" s="1311" t="s">
        <v>4233</v>
      </c>
      <c r="F171" s="607" t="s">
        <v>5569</v>
      </c>
      <c r="G171" s="614"/>
      <c r="I171" s="610" t="s">
        <v>447</v>
      </c>
      <c r="J171" s="633" t="s">
        <v>447</v>
      </c>
    </row>
    <row r="172" spans="1:10" ht="25.5">
      <c r="A172" s="584" t="s">
        <v>83</v>
      </c>
      <c r="B172" s="578" t="s">
        <v>1235</v>
      </c>
      <c r="C172" s="578" t="s">
        <v>3064</v>
      </c>
      <c r="D172" s="578" t="s">
        <v>3064</v>
      </c>
      <c r="E172" s="1311" t="s">
        <v>4234</v>
      </c>
      <c r="F172" s="607" t="s">
        <v>5570</v>
      </c>
      <c r="G172" s="614"/>
      <c r="I172" s="610" t="s">
        <v>6811</v>
      </c>
      <c r="J172" s="633" t="s">
        <v>6811</v>
      </c>
    </row>
    <row r="173" spans="1:10">
      <c r="A173" s="585" t="s">
        <v>84</v>
      </c>
      <c r="B173" s="578" t="s">
        <v>2850</v>
      </c>
      <c r="C173" s="578" t="s">
        <v>447</v>
      </c>
      <c r="D173" s="578" t="s">
        <v>447</v>
      </c>
      <c r="E173" s="1311" t="s">
        <v>447</v>
      </c>
      <c r="F173" s="607" t="s">
        <v>3067</v>
      </c>
      <c r="G173" s="614"/>
      <c r="I173" s="610" t="s">
        <v>3306</v>
      </c>
      <c r="J173" s="633" t="s">
        <v>3306</v>
      </c>
    </row>
    <row r="174" spans="1:10">
      <c r="A174" s="584" t="s">
        <v>85</v>
      </c>
      <c r="B174" s="578" t="s">
        <v>120</v>
      </c>
      <c r="C174" s="578" t="s">
        <v>3065</v>
      </c>
      <c r="D174" s="578" t="s">
        <v>3065</v>
      </c>
      <c r="E174" s="1311" t="s">
        <v>3065</v>
      </c>
      <c r="F174" s="607" t="s">
        <v>5571</v>
      </c>
      <c r="G174" s="614"/>
      <c r="I174" s="610" t="s">
        <v>6812</v>
      </c>
      <c r="J174" s="633" t="s">
        <v>6812</v>
      </c>
    </row>
    <row r="175" spans="1:10">
      <c r="A175" s="585" t="s">
        <v>86</v>
      </c>
      <c r="B175" s="578" t="s">
        <v>355</v>
      </c>
      <c r="C175" s="578" t="s">
        <v>249</v>
      </c>
      <c r="D175" s="578" t="s">
        <v>249</v>
      </c>
      <c r="E175" s="1311" t="s">
        <v>249</v>
      </c>
      <c r="F175" s="607" t="s">
        <v>524</v>
      </c>
      <c r="G175" s="614"/>
      <c r="I175" s="610" t="s">
        <v>447</v>
      </c>
      <c r="J175" s="633" t="s">
        <v>447</v>
      </c>
    </row>
    <row r="176" spans="1:10" ht="25.5">
      <c r="A176" s="584" t="s">
        <v>87</v>
      </c>
      <c r="B176" s="578" t="s">
        <v>277</v>
      </c>
      <c r="C176" s="578" t="s">
        <v>3066</v>
      </c>
      <c r="D176" s="578" t="s">
        <v>3835</v>
      </c>
      <c r="E176" s="1311" t="s">
        <v>3064</v>
      </c>
      <c r="F176" s="578" t="s">
        <v>5572</v>
      </c>
      <c r="G176" s="614"/>
      <c r="I176" s="610" t="s">
        <v>2329</v>
      </c>
      <c r="J176" s="633" t="s">
        <v>2329</v>
      </c>
    </row>
    <row r="177" spans="1:10" ht="13.5" thickBot="1">
      <c r="A177" s="585" t="s">
        <v>88</v>
      </c>
      <c r="B177" s="578" t="s">
        <v>355</v>
      </c>
      <c r="C177" s="578" t="s">
        <v>3061</v>
      </c>
      <c r="D177" s="578" t="s">
        <v>712</v>
      </c>
      <c r="E177" s="1313" t="s">
        <v>447</v>
      </c>
      <c r="F177" s="1314" t="s">
        <v>524</v>
      </c>
      <c r="G177" s="1315"/>
      <c r="H177" s="642"/>
      <c r="I177" s="642" t="s">
        <v>6813</v>
      </c>
      <c r="J177" s="707" t="s">
        <v>6813</v>
      </c>
    </row>
    <row r="178" spans="1:10">
      <c r="A178" s="638" t="s">
        <v>2932</v>
      </c>
      <c r="B178" s="639" t="s">
        <v>2325</v>
      </c>
      <c r="C178" s="639">
        <v>2013</v>
      </c>
      <c r="D178" s="639" t="s">
        <v>3553</v>
      </c>
      <c r="E178" s="755" t="s">
        <v>4165</v>
      </c>
      <c r="F178" s="408" t="s">
        <v>4674</v>
      </c>
      <c r="G178" s="408" t="s">
        <v>4675</v>
      </c>
      <c r="H178" s="406" t="s">
        <v>5846</v>
      </c>
      <c r="I178" s="408" t="s">
        <v>6494</v>
      </c>
      <c r="J178" s="1305" t="s">
        <v>6914</v>
      </c>
    </row>
    <row r="179" spans="1:10">
      <c r="A179" s="584" t="s">
        <v>69</v>
      </c>
      <c r="B179" s="565"/>
      <c r="C179" s="565" t="s">
        <v>3120</v>
      </c>
      <c r="D179" s="565" t="s">
        <v>3632</v>
      </c>
      <c r="E179" s="565" t="s">
        <v>4246</v>
      </c>
      <c r="F179" s="565" t="s">
        <v>4251</v>
      </c>
      <c r="G179" s="614"/>
      <c r="J179" s="633"/>
    </row>
    <row r="180" spans="1:10">
      <c r="A180" s="585" t="s">
        <v>70</v>
      </c>
      <c r="B180" s="578"/>
      <c r="C180" s="578" t="s">
        <v>322</v>
      </c>
      <c r="D180" s="578" t="s">
        <v>322</v>
      </c>
      <c r="E180" s="578" t="s">
        <v>322</v>
      </c>
      <c r="F180" s="607" t="s">
        <v>258</v>
      </c>
      <c r="G180" s="614"/>
      <c r="J180" s="633"/>
    </row>
    <row r="181" spans="1:10">
      <c r="A181" s="584" t="s">
        <v>71</v>
      </c>
      <c r="B181" s="578"/>
      <c r="C181" s="578" t="s">
        <v>3121</v>
      </c>
      <c r="D181" s="578" t="s">
        <v>3633</v>
      </c>
      <c r="E181" s="578" t="s">
        <v>3637</v>
      </c>
      <c r="F181" s="607" t="s">
        <v>776</v>
      </c>
      <c r="G181" s="614"/>
      <c r="J181" s="633"/>
    </row>
    <row r="182" spans="1:10">
      <c r="A182" s="585" t="s">
        <v>72</v>
      </c>
      <c r="B182" s="578"/>
      <c r="C182" s="578" t="s">
        <v>322</v>
      </c>
      <c r="D182" s="578" t="s">
        <v>1402</v>
      </c>
      <c r="E182" s="578" t="s">
        <v>4247</v>
      </c>
      <c r="F182" s="607" t="s">
        <v>258</v>
      </c>
      <c r="G182" s="614"/>
      <c r="J182" s="633"/>
    </row>
    <row r="183" spans="1:10">
      <c r="A183" s="584" t="s">
        <v>73</v>
      </c>
      <c r="B183" s="578"/>
      <c r="C183" s="578" t="s">
        <v>1247</v>
      </c>
      <c r="D183" s="578" t="s">
        <v>759</v>
      </c>
      <c r="E183" s="578" t="s">
        <v>4248</v>
      </c>
      <c r="F183" s="607" t="s">
        <v>5573</v>
      </c>
      <c r="G183" s="614"/>
      <c r="J183" s="633"/>
    </row>
    <row r="184" spans="1:10">
      <c r="A184" s="585" t="s">
        <v>74</v>
      </c>
      <c r="B184" s="578"/>
      <c r="C184" s="578" t="s">
        <v>3122</v>
      </c>
      <c r="D184" s="578" t="s">
        <v>322</v>
      </c>
      <c r="E184" s="578" t="s">
        <v>4247</v>
      </c>
      <c r="F184" s="607" t="s">
        <v>1062</v>
      </c>
      <c r="G184" s="614"/>
      <c r="J184" s="633"/>
    </row>
    <row r="185" spans="1:10">
      <c r="A185" s="584" t="s">
        <v>75</v>
      </c>
      <c r="B185" s="578"/>
      <c r="C185" s="578" t="s">
        <v>3123</v>
      </c>
      <c r="D185" s="578" t="s">
        <v>3634</v>
      </c>
      <c r="E185" s="578" t="s">
        <v>4249</v>
      </c>
      <c r="F185" s="607" t="s">
        <v>5574</v>
      </c>
      <c r="G185" s="614"/>
      <c r="J185" s="633"/>
    </row>
    <row r="186" spans="1:10">
      <c r="A186" s="585" t="s">
        <v>76</v>
      </c>
      <c r="B186" s="578"/>
      <c r="C186" s="578" t="s">
        <v>3122</v>
      </c>
      <c r="D186" s="578" t="s">
        <v>322</v>
      </c>
      <c r="E186" s="578" t="s">
        <v>322</v>
      </c>
      <c r="F186" s="607" t="s">
        <v>1062</v>
      </c>
      <c r="G186" s="614"/>
      <c r="J186" s="633"/>
    </row>
    <row r="187" spans="1:10">
      <c r="A187" s="584" t="s">
        <v>77</v>
      </c>
      <c r="B187" s="578"/>
      <c r="C187" s="578" t="s">
        <v>3124</v>
      </c>
      <c r="D187" s="578" t="s">
        <v>3635</v>
      </c>
      <c r="E187" s="578" t="s">
        <v>4250</v>
      </c>
      <c r="F187" s="607" t="s">
        <v>5575</v>
      </c>
      <c r="G187" s="614"/>
      <c r="J187" s="633"/>
    </row>
    <row r="188" spans="1:10">
      <c r="A188" s="585" t="s">
        <v>78</v>
      </c>
      <c r="B188" s="578"/>
      <c r="C188" s="578" t="s">
        <v>3122</v>
      </c>
      <c r="D188" s="578" t="s">
        <v>3636</v>
      </c>
      <c r="E188" s="578" t="s">
        <v>147</v>
      </c>
      <c r="F188" s="607" t="s">
        <v>447</v>
      </c>
      <c r="G188" s="614"/>
      <c r="J188" s="633"/>
    </row>
    <row r="189" spans="1:10">
      <c r="A189" s="584" t="s">
        <v>79</v>
      </c>
      <c r="B189" s="578"/>
      <c r="C189" s="578" t="s">
        <v>3125</v>
      </c>
      <c r="D189" s="578" t="s">
        <v>3637</v>
      </c>
      <c r="E189" s="578" t="s">
        <v>4251</v>
      </c>
      <c r="F189" s="607" t="s">
        <v>168</v>
      </c>
      <c r="G189" s="614"/>
      <c r="J189" s="633"/>
    </row>
    <row r="190" spans="1:10">
      <c r="A190" s="585" t="s">
        <v>80</v>
      </c>
      <c r="B190" s="578"/>
      <c r="C190" s="578" t="s">
        <v>3122</v>
      </c>
      <c r="D190" s="578" t="s">
        <v>1733</v>
      </c>
      <c r="E190" s="578" t="s">
        <v>4247</v>
      </c>
      <c r="F190" s="607" t="s">
        <v>1062</v>
      </c>
      <c r="G190" s="614"/>
      <c r="J190" s="633"/>
    </row>
    <row r="191" spans="1:10">
      <c r="A191" s="584" t="s">
        <v>81</v>
      </c>
      <c r="B191" s="578"/>
      <c r="C191" s="578" t="s">
        <v>3126</v>
      </c>
      <c r="D191" s="578" t="s">
        <v>3638</v>
      </c>
      <c r="E191" s="578" t="s">
        <v>3121</v>
      </c>
      <c r="F191" s="607" t="s">
        <v>2538</v>
      </c>
      <c r="G191" s="614"/>
      <c r="J191" s="633"/>
    </row>
    <row r="192" spans="1:10">
      <c r="A192" s="585" t="s">
        <v>82</v>
      </c>
      <c r="B192" s="578"/>
      <c r="C192" s="578" t="s">
        <v>3127</v>
      </c>
      <c r="D192" s="578" t="s">
        <v>1733</v>
      </c>
      <c r="E192" s="578" t="s">
        <v>4247</v>
      </c>
      <c r="F192" s="607" t="s">
        <v>258</v>
      </c>
      <c r="G192" s="614"/>
      <c r="J192" s="633"/>
    </row>
    <row r="193" spans="1:10">
      <c r="A193" s="584" t="s">
        <v>83</v>
      </c>
      <c r="B193" s="578"/>
      <c r="C193" s="578" t="s">
        <v>3128</v>
      </c>
      <c r="D193" s="578" t="s">
        <v>3130</v>
      </c>
      <c r="E193" s="578" t="s">
        <v>4252</v>
      </c>
      <c r="F193" s="607" t="s">
        <v>5576</v>
      </c>
      <c r="G193" s="614"/>
      <c r="J193" s="633"/>
    </row>
    <row r="194" spans="1:10">
      <c r="A194" s="585" t="s">
        <v>84</v>
      </c>
      <c r="B194" s="578"/>
      <c r="C194" s="578" t="s">
        <v>147</v>
      </c>
      <c r="D194" s="578" t="s">
        <v>3639</v>
      </c>
      <c r="E194" s="578" t="s">
        <v>322</v>
      </c>
      <c r="F194" s="607" t="s">
        <v>258</v>
      </c>
      <c r="G194" s="614"/>
      <c r="J194" s="633"/>
    </row>
    <row r="195" spans="1:10">
      <c r="A195" s="584" t="s">
        <v>85</v>
      </c>
      <c r="B195" s="578"/>
      <c r="C195" s="578" t="s">
        <v>124</v>
      </c>
      <c r="D195" s="578" t="s">
        <v>3640</v>
      </c>
      <c r="E195" s="578" t="s">
        <v>144</v>
      </c>
      <c r="F195" s="607" t="s">
        <v>5577</v>
      </c>
      <c r="G195" s="614"/>
      <c r="J195" s="633"/>
    </row>
    <row r="196" spans="1:10">
      <c r="A196" s="585" t="s">
        <v>86</v>
      </c>
      <c r="B196" s="578"/>
      <c r="C196" s="578" t="s">
        <v>147</v>
      </c>
      <c r="D196" s="578" t="s">
        <v>322</v>
      </c>
      <c r="E196" s="578" t="s">
        <v>147</v>
      </c>
      <c r="F196" s="607" t="s">
        <v>454</v>
      </c>
      <c r="G196" s="614"/>
      <c r="J196" s="633"/>
    </row>
    <row r="197" spans="1:10">
      <c r="A197" s="584" t="s">
        <v>87</v>
      </c>
      <c r="B197" s="578"/>
      <c r="C197" s="578" t="s">
        <v>3129</v>
      </c>
      <c r="D197" s="578" t="s">
        <v>3641</v>
      </c>
      <c r="E197" s="578" t="s">
        <v>1059</v>
      </c>
      <c r="F197" s="607" t="s">
        <v>5578</v>
      </c>
      <c r="G197" s="614"/>
      <c r="J197" s="633"/>
    </row>
    <row r="198" spans="1:10">
      <c r="A198" s="585" t="s">
        <v>88</v>
      </c>
      <c r="B198" s="578"/>
      <c r="C198" s="578" t="s">
        <v>447</v>
      </c>
      <c r="D198" s="578" t="s">
        <v>3639</v>
      </c>
      <c r="E198" s="578" t="s">
        <v>147</v>
      </c>
      <c r="F198" s="607" t="s">
        <v>1062</v>
      </c>
      <c r="G198" s="614"/>
      <c r="J198" s="633"/>
    </row>
    <row r="199" spans="1:10">
      <c r="A199" s="638" t="s">
        <v>22</v>
      </c>
      <c r="B199" s="639" t="s">
        <v>2325</v>
      </c>
      <c r="C199" s="639">
        <v>2013</v>
      </c>
      <c r="D199" s="639" t="s">
        <v>3553</v>
      </c>
      <c r="E199" s="640" t="s">
        <v>4165</v>
      </c>
      <c r="F199" s="641" t="s">
        <v>4674</v>
      </c>
      <c r="G199" s="641" t="s">
        <v>4675</v>
      </c>
      <c r="H199" s="406" t="s">
        <v>5846</v>
      </c>
      <c r="I199" s="641" t="s">
        <v>6494</v>
      </c>
      <c r="J199" s="704" t="s">
        <v>6914</v>
      </c>
    </row>
    <row r="200" spans="1:10">
      <c r="A200" s="584" t="s">
        <v>69</v>
      </c>
      <c r="B200" s="565" t="s">
        <v>2408</v>
      </c>
      <c r="C200" s="565" t="s">
        <v>2408</v>
      </c>
      <c r="D200" s="565" t="s">
        <v>3981</v>
      </c>
      <c r="E200" s="565"/>
      <c r="F200" s="565" t="s">
        <v>5579</v>
      </c>
      <c r="G200" s="614"/>
      <c r="J200" s="633"/>
    </row>
    <row r="201" spans="1:10">
      <c r="A201" s="585" t="s">
        <v>70</v>
      </c>
      <c r="B201" s="578" t="s">
        <v>2419</v>
      </c>
      <c r="C201" s="578" t="s">
        <v>3139</v>
      </c>
      <c r="D201" s="578" t="s">
        <v>3982</v>
      </c>
      <c r="E201" s="578"/>
      <c r="F201" s="607" t="s">
        <v>358</v>
      </c>
      <c r="G201" s="614"/>
      <c r="J201" s="633"/>
    </row>
    <row r="202" spans="1:10" ht="25.5">
      <c r="A202" s="584" t="s">
        <v>71</v>
      </c>
      <c r="B202" s="578" t="s">
        <v>2413</v>
      </c>
      <c r="C202" s="578" t="s">
        <v>3140</v>
      </c>
      <c r="D202" s="578" t="s">
        <v>3983</v>
      </c>
      <c r="E202" s="578"/>
      <c r="F202" s="607" t="s">
        <v>4469</v>
      </c>
      <c r="G202" s="614"/>
      <c r="J202" s="633"/>
    </row>
    <row r="203" spans="1:10">
      <c r="A203" s="585" t="s">
        <v>72</v>
      </c>
      <c r="B203" s="578" t="s">
        <v>802</v>
      </c>
      <c r="C203" s="578" t="s">
        <v>1583</v>
      </c>
      <c r="D203" s="578" t="s">
        <v>3982</v>
      </c>
      <c r="E203" s="578"/>
      <c r="F203" s="607" t="s">
        <v>5262</v>
      </c>
      <c r="G203" s="614"/>
      <c r="J203" s="633"/>
    </row>
    <row r="204" spans="1:10" ht="25.5">
      <c r="A204" s="584" t="s">
        <v>73</v>
      </c>
      <c r="B204" s="578" t="s">
        <v>2414</v>
      </c>
      <c r="C204" s="578" t="s">
        <v>3141</v>
      </c>
      <c r="D204" s="578" t="s">
        <v>3984</v>
      </c>
      <c r="E204" s="578"/>
      <c r="F204" s="607" t="s">
        <v>5580</v>
      </c>
      <c r="G204" s="614"/>
      <c r="J204" s="633"/>
    </row>
    <row r="205" spans="1:10">
      <c r="A205" s="585" t="s">
        <v>74</v>
      </c>
      <c r="B205" s="578" t="s">
        <v>2721</v>
      </c>
      <c r="C205" s="578" t="s">
        <v>399</v>
      </c>
      <c r="D205" s="578" t="s">
        <v>4105</v>
      </c>
      <c r="E205" s="578"/>
      <c r="F205" s="607" t="s">
        <v>5581</v>
      </c>
      <c r="G205" s="614"/>
      <c r="J205" s="633"/>
    </row>
    <row r="206" spans="1:10" ht="38.25">
      <c r="A206" s="584" t="s">
        <v>75</v>
      </c>
      <c r="B206" s="578" t="s">
        <v>2415</v>
      </c>
      <c r="C206" s="578" t="s">
        <v>3142</v>
      </c>
      <c r="D206" s="578" t="s">
        <v>3985</v>
      </c>
      <c r="E206" s="578"/>
      <c r="F206" s="578" t="s">
        <v>4430</v>
      </c>
      <c r="G206" s="614"/>
      <c r="J206" s="633"/>
    </row>
    <row r="207" spans="1:10">
      <c r="A207" s="585" t="s">
        <v>76</v>
      </c>
      <c r="B207" s="578" t="s">
        <v>2722</v>
      </c>
      <c r="C207" s="578" t="s">
        <v>3143</v>
      </c>
      <c r="D207" s="578" t="s">
        <v>3982</v>
      </c>
      <c r="E207" s="578"/>
      <c r="F207" s="607" t="s">
        <v>160</v>
      </c>
      <c r="G207" s="614"/>
      <c r="J207" s="633"/>
    </row>
    <row r="208" spans="1:10">
      <c r="A208" s="584" t="s">
        <v>77</v>
      </c>
      <c r="B208" s="578" t="s">
        <v>2416</v>
      </c>
      <c r="C208" s="578" t="s">
        <v>3144</v>
      </c>
      <c r="D208" s="578" t="s">
        <v>3986</v>
      </c>
      <c r="E208" s="578"/>
      <c r="F208" s="578" t="s">
        <v>5264</v>
      </c>
      <c r="G208" s="614"/>
      <c r="J208" s="633"/>
    </row>
    <row r="209" spans="1:10">
      <c r="A209" s="585" t="s">
        <v>78</v>
      </c>
      <c r="B209" s="578" t="s">
        <v>2429</v>
      </c>
      <c r="C209" s="578" t="s">
        <v>3145</v>
      </c>
      <c r="D209" s="578" t="s">
        <v>3982</v>
      </c>
      <c r="E209" s="578"/>
      <c r="F209" s="607" t="s">
        <v>5265</v>
      </c>
      <c r="G209" s="614"/>
      <c r="J209" s="633"/>
    </row>
    <row r="210" spans="1:10">
      <c r="A210" s="584" t="s">
        <v>79</v>
      </c>
      <c r="B210" s="578"/>
      <c r="C210" s="578"/>
      <c r="D210" s="578" t="s">
        <v>3987</v>
      </c>
      <c r="E210" s="578"/>
      <c r="F210" s="607" t="s">
        <v>5582</v>
      </c>
      <c r="G210" s="614"/>
      <c r="J210" s="633"/>
    </row>
    <row r="211" spans="1:10">
      <c r="A211" s="585" t="s">
        <v>80</v>
      </c>
      <c r="B211" s="578"/>
      <c r="C211" s="578"/>
      <c r="D211" s="578" t="s">
        <v>3988</v>
      </c>
      <c r="E211" s="578"/>
      <c r="F211" s="607" t="s">
        <v>250</v>
      </c>
      <c r="G211" s="614"/>
      <c r="J211" s="633"/>
    </row>
    <row r="212" spans="1:10" ht="25.5">
      <c r="A212" s="584" t="s">
        <v>81</v>
      </c>
      <c r="B212" s="578"/>
      <c r="C212" s="578"/>
      <c r="D212" s="578" t="s">
        <v>3989</v>
      </c>
      <c r="E212" s="578"/>
      <c r="F212" s="607" t="s">
        <v>5583</v>
      </c>
      <c r="G212" s="614"/>
      <c r="J212" s="633"/>
    </row>
    <row r="213" spans="1:10">
      <c r="A213" s="585" t="s">
        <v>82</v>
      </c>
      <c r="B213" s="578"/>
      <c r="C213" s="578"/>
      <c r="D213" s="578" t="s">
        <v>3990</v>
      </c>
      <c r="E213" s="578"/>
      <c r="F213" s="607" t="s">
        <v>5267</v>
      </c>
      <c r="G213" s="614"/>
      <c r="J213" s="633"/>
    </row>
    <row r="214" spans="1:10" ht="25.5">
      <c r="A214" s="584" t="s">
        <v>83</v>
      </c>
      <c r="B214" s="578"/>
      <c r="C214" s="578"/>
      <c r="D214" s="578" t="s">
        <v>3991</v>
      </c>
      <c r="E214" s="578"/>
      <c r="F214" s="578" t="s">
        <v>5268</v>
      </c>
      <c r="G214" s="614"/>
      <c r="J214" s="633"/>
    </row>
    <row r="215" spans="1:10">
      <c r="A215" s="585" t="s">
        <v>84</v>
      </c>
      <c r="B215" s="578"/>
      <c r="C215" s="578"/>
      <c r="D215" s="578" t="s">
        <v>3992</v>
      </c>
      <c r="E215" s="578"/>
      <c r="F215" s="607" t="s">
        <v>4337</v>
      </c>
      <c r="G215" s="614"/>
      <c r="J215" s="633"/>
    </row>
    <row r="216" spans="1:10" ht="25.5">
      <c r="A216" s="584" t="s">
        <v>85</v>
      </c>
      <c r="B216" s="578"/>
      <c r="C216" s="578"/>
      <c r="D216" s="578" t="s">
        <v>3993</v>
      </c>
      <c r="E216" s="578"/>
      <c r="F216" s="607" t="s">
        <v>5584</v>
      </c>
      <c r="G216" s="614"/>
      <c r="J216" s="633"/>
    </row>
    <row r="217" spans="1:10">
      <c r="A217" s="585" t="s">
        <v>86</v>
      </c>
      <c r="B217" s="578"/>
      <c r="C217" s="578"/>
      <c r="D217" s="578" t="s">
        <v>3982</v>
      </c>
      <c r="E217" s="578"/>
      <c r="F217" s="607" t="s">
        <v>5270</v>
      </c>
      <c r="G217" s="614"/>
      <c r="J217" s="633"/>
    </row>
    <row r="218" spans="1:10" ht="38.25">
      <c r="A218" s="584" t="s">
        <v>87</v>
      </c>
      <c r="B218" s="578"/>
      <c r="C218" s="578"/>
      <c r="D218" s="578" t="s">
        <v>3994</v>
      </c>
      <c r="E218" s="578"/>
      <c r="F218" s="578" t="s">
        <v>5271</v>
      </c>
      <c r="G218" s="614"/>
      <c r="J218" s="633"/>
    </row>
    <row r="219" spans="1:10">
      <c r="A219" s="585" t="s">
        <v>88</v>
      </c>
      <c r="B219" s="578"/>
      <c r="C219" s="578"/>
      <c r="D219" s="578" t="s">
        <v>3982</v>
      </c>
      <c r="E219" s="578"/>
      <c r="F219" s="607" t="s">
        <v>5270</v>
      </c>
      <c r="G219" s="614"/>
      <c r="J219" s="633"/>
    </row>
    <row r="220" spans="1:10">
      <c r="A220" s="638" t="s">
        <v>23</v>
      </c>
      <c r="B220" s="639" t="s">
        <v>2325</v>
      </c>
      <c r="C220" s="639">
        <v>2013</v>
      </c>
      <c r="D220" s="639" t="s">
        <v>3553</v>
      </c>
      <c r="E220" s="640" t="s">
        <v>4165</v>
      </c>
      <c r="F220" s="641" t="s">
        <v>4674</v>
      </c>
      <c r="G220" s="641" t="s">
        <v>4675</v>
      </c>
      <c r="H220" s="406" t="s">
        <v>5846</v>
      </c>
      <c r="I220" s="641" t="s">
        <v>6494</v>
      </c>
      <c r="J220" s="704" t="s">
        <v>6914</v>
      </c>
    </row>
    <row r="221" spans="1:10">
      <c r="A221" s="584" t="s">
        <v>69</v>
      </c>
      <c r="B221" s="565" t="s">
        <v>894</v>
      </c>
      <c r="C221" s="565" t="s">
        <v>894</v>
      </c>
      <c r="D221" s="565" t="s">
        <v>2408</v>
      </c>
      <c r="E221" s="565"/>
      <c r="F221" s="565" t="s">
        <v>4916</v>
      </c>
      <c r="G221" s="614"/>
      <c r="J221" s="633"/>
    </row>
    <row r="222" spans="1:10">
      <c r="A222" s="585" t="s">
        <v>70</v>
      </c>
      <c r="B222" s="578"/>
      <c r="C222" s="565" t="s">
        <v>4105</v>
      </c>
      <c r="D222" s="565" t="s">
        <v>4018</v>
      </c>
      <c r="E222" s="578"/>
      <c r="F222" s="607" t="s">
        <v>160</v>
      </c>
      <c r="G222" s="614"/>
      <c r="J222" s="633"/>
    </row>
    <row r="223" spans="1:10">
      <c r="A223" s="584" t="s">
        <v>71</v>
      </c>
      <c r="B223" s="578" t="s">
        <v>897</v>
      </c>
      <c r="C223" s="578" t="s">
        <v>216</v>
      </c>
      <c r="D223" s="578" t="s">
        <v>4019</v>
      </c>
      <c r="E223" s="578"/>
      <c r="F223" s="607" t="s">
        <v>1418</v>
      </c>
      <c r="G223" s="614"/>
      <c r="J223" s="633"/>
    </row>
    <row r="224" spans="1:10">
      <c r="A224" s="585" t="s">
        <v>72</v>
      </c>
      <c r="B224" s="578" t="s">
        <v>2421</v>
      </c>
      <c r="C224" s="578" t="s">
        <v>1543</v>
      </c>
      <c r="D224" s="578" t="s">
        <v>4019</v>
      </c>
      <c r="E224" s="578"/>
      <c r="F224" s="607" t="s">
        <v>282</v>
      </c>
      <c r="G224" s="614"/>
      <c r="J224" s="633"/>
    </row>
    <row r="225" spans="1:10" ht="25.5">
      <c r="A225" s="584" t="s">
        <v>73</v>
      </c>
      <c r="B225" s="578" t="s">
        <v>2424</v>
      </c>
      <c r="C225" s="578" t="s">
        <v>499</v>
      </c>
      <c r="D225" s="578" t="s">
        <v>1639</v>
      </c>
      <c r="E225" s="578"/>
      <c r="F225" s="607" t="s">
        <v>4436</v>
      </c>
      <c r="G225" s="614"/>
      <c r="J225" s="633"/>
    </row>
    <row r="226" spans="1:10">
      <c r="A226" s="585" t="s">
        <v>74</v>
      </c>
      <c r="B226" s="578" t="s">
        <v>2431</v>
      </c>
      <c r="C226" s="578" t="s">
        <v>3154</v>
      </c>
      <c r="D226" s="578" t="s">
        <v>1878</v>
      </c>
      <c r="E226" s="578"/>
      <c r="F226" s="607" t="s">
        <v>160</v>
      </c>
      <c r="G226" s="614"/>
      <c r="J226" s="633"/>
    </row>
    <row r="227" spans="1:10">
      <c r="A227" s="584" t="s">
        <v>75</v>
      </c>
      <c r="B227" s="578" t="s">
        <v>1418</v>
      </c>
      <c r="C227" s="578" t="s">
        <v>1418</v>
      </c>
      <c r="D227" s="578" t="s">
        <v>3246</v>
      </c>
      <c r="E227" s="578"/>
      <c r="F227" s="607" t="s">
        <v>5585</v>
      </c>
      <c r="G227" s="614"/>
      <c r="J227" s="633"/>
    </row>
    <row r="228" spans="1:10">
      <c r="A228" s="585" t="s">
        <v>76</v>
      </c>
      <c r="B228" s="578" t="s">
        <v>2429</v>
      </c>
      <c r="C228" s="578" t="s">
        <v>3143</v>
      </c>
      <c r="D228" s="578" t="s">
        <v>4020</v>
      </c>
      <c r="E228" s="578"/>
      <c r="F228" s="607" t="s">
        <v>463</v>
      </c>
      <c r="G228" s="614"/>
      <c r="J228" s="633"/>
    </row>
    <row r="229" spans="1:10">
      <c r="A229" s="584" t="s">
        <v>77</v>
      </c>
      <c r="B229" s="578" t="s">
        <v>926</v>
      </c>
      <c r="C229" s="578" t="s">
        <v>926</v>
      </c>
      <c r="D229" s="578" t="s">
        <v>3165</v>
      </c>
      <c r="E229" s="578"/>
      <c r="F229" s="607" t="s">
        <v>224</v>
      </c>
      <c r="G229" s="614"/>
      <c r="J229" s="633"/>
    </row>
    <row r="230" spans="1:10">
      <c r="A230" s="585" t="s">
        <v>78</v>
      </c>
      <c r="B230" s="578" t="s">
        <v>2431</v>
      </c>
      <c r="C230" s="578" t="s">
        <v>3154</v>
      </c>
      <c r="D230" s="578" t="s">
        <v>1969</v>
      </c>
      <c r="E230" s="578"/>
      <c r="F230" s="607" t="s">
        <v>1890</v>
      </c>
      <c r="G230" s="614"/>
      <c r="J230" s="633"/>
    </row>
    <row r="231" spans="1:10">
      <c r="A231" s="584" t="s">
        <v>79</v>
      </c>
      <c r="B231" s="578" t="s">
        <v>2425</v>
      </c>
      <c r="C231" s="578" t="s">
        <v>3155</v>
      </c>
      <c r="D231" s="578" t="s">
        <v>4021</v>
      </c>
      <c r="E231" s="578"/>
      <c r="F231" s="607" t="s">
        <v>5586</v>
      </c>
      <c r="G231" s="614"/>
      <c r="J231" s="633"/>
    </row>
    <row r="232" spans="1:10">
      <c r="A232" s="585" t="s">
        <v>80</v>
      </c>
      <c r="B232" s="578" t="s">
        <v>2433</v>
      </c>
      <c r="C232" s="578" t="s">
        <v>3156</v>
      </c>
      <c r="D232" s="578" t="s">
        <v>4020</v>
      </c>
      <c r="E232" s="578"/>
      <c r="F232" s="607" t="s">
        <v>4920</v>
      </c>
      <c r="G232" s="614"/>
      <c r="J232" s="633"/>
    </row>
    <row r="233" spans="1:10">
      <c r="A233" s="584" t="s">
        <v>81</v>
      </c>
      <c r="B233" s="578" t="s">
        <v>2426</v>
      </c>
      <c r="C233" s="578" t="s">
        <v>3157</v>
      </c>
      <c r="D233" s="578" t="s">
        <v>4022</v>
      </c>
      <c r="E233" s="578"/>
      <c r="F233" s="607" t="s">
        <v>2408</v>
      </c>
      <c r="G233" s="614"/>
      <c r="J233" s="633"/>
    </row>
    <row r="234" spans="1:10">
      <c r="A234" s="585" t="s">
        <v>82</v>
      </c>
      <c r="B234" s="578" t="s">
        <v>2723</v>
      </c>
      <c r="C234" s="578" t="s">
        <v>3158</v>
      </c>
      <c r="D234" s="578" t="s">
        <v>4023</v>
      </c>
      <c r="E234" s="578"/>
      <c r="F234" s="607" t="s">
        <v>463</v>
      </c>
      <c r="G234" s="614"/>
      <c r="J234" s="633"/>
    </row>
    <row r="235" spans="1:10">
      <c r="A235" s="584" t="s">
        <v>83</v>
      </c>
      <c r="B235" s="578" t="s">
        <v>2427</v>
      </c>
      <c r="C235" s="578"/>
      <c r="D235" s="578" t="s">
        <v>4024</v>
      </c>
      <c r="E235" s="578"/>
      <c r="F235" s="607" t="s">
        <v>216</v>
      </c>
      <c r="G235" s="614"/>
      <c r="J235" s="633"/>
    </row>
    <row r="236" spans="1:10">
      <c r="A236" s="585" t="s">
        <v>84</v>
      </c>
      <c r="B236" s="578"/>
      <c r="C236" s="578"/>
      <c r="D236" s="578" t="s">
        <v>4025</v>
      </c>
      <c r="E236" s="578"/>
      <c r="F236" s="607" t="s">
        <v>4925</v>
      </c>
      <c r="G236" s="614"/>
      <c r="J236" s="633"/>
    </row>
    <row r="237" spans="1:10">
      <c r="A237" s="584" t="s">
        <v>85</v>
      </c>
      <c r="B237" s="578"/>
      <c r="C237" s="578"/>
      <c r="D237" s="578" t="s">
        <v>496</v>
      </c>
      <c r="E237" s="578"/>
      <c r="F237" s="607" t="s">
        <v>5587</v>
      </c>
      <c r="G237" s="614"/>
      <c r="J237" s="633"/>
    </row>
    <row r="238" spans="1:10">
      <c r="A238" s="585" t="s">
        <v>86</v>
      </c>
      <c r="B238" s="578"/>
      <c r="C238" s="578"/>
      <c r="D238" s="578" t="s">
        <v>4026</v>
      </c>
      <c r="E238" s="578"/>
      <c r="F238" s="607" t="s">
        <v>4434</v>
      </c>
      <c r="G238" s="614"/>
      <c r="J238" s="633"/>
    </row>
    <row r="239" spans="1:10">
      <c r="A239" s="584" t="s">
        <v>87</v>
      </c>
      <c r="B239" s="578"/>
      <c r="C239" s="578"/>
      <c r="D239" s="578" t="s">
        <v>4027</v>
      </c>
      <c r="E239" s="578"/>
      <c r="F239" s="607" t="s">
        <v>119</v>
      </c>
      <c r="G239" s="614"/>
      <c r="J239" s="633"/>
    </row>
    <row r="240" spans="1:10">
      <c r="A240" s="585" t="s">
        <v>88</v>
      </c>
      <c r="B240" s="578"/>
      <c r="C240" s="578"/>
      <c r="D240" s="578" t="s">
        <v>4028</v>
      </c>
      <c r="E240" s="578"/>
      <c r="F240" s="607" t="s">
        <v>463</v>
      </c>
      <c r="G240" s="614"/>
      <c r="J240" s="633"/>
    </row>
    <row r="241" spans="1:10">
      <c r="A241" s="584" t="s">
        <v>687</v>
      </c>
      <c r="B241" s="578"/>
      <c r="C241" s="578"/>
      <c r="D241" s="578" t="s">
        <v>2408</v>
      </c>
      <c r="E241" s="578"/>
      <c r="F241" s="614"/>
      <c r="G241" s="614"/>
      <c r="J241" s="633"/>
    </row>
    <row r="242" spans="1:10">
      <c r="A242" s="585" t="s">
        <v>688</v>
      </c>
      <c r="B242" s="578"/>
      <c r="C242" s="578"/>
      <c r="D242" s="578" t="s">
        <v>4018</v>
      </c>
      <c r="E242" s="578"/>
      <c r="F242" s="614"/>
      <c r="G242" s="614"/>
      <c r="J242" s="633"/>
    </row>
    <row r="243" spans="1:10">
      <c r="A243" s="584" t="s">
        <v>689</v>
      </c>
      <c r="B243" s="578"/>
      <c r="C243" s="578"/>
      <c r="D243" s="578" t="s">
        <v>894</v>
      </c>
      <c r="E243" s="578"/>
      <c r="F243" s="614"/>
      <c r="G243" s="614"/>
      <c r="J243" s="633"/>
    </row>
    <row r="244" spans="1:10">
      <c r="A244" s="585" t="s">
        <v>690</v>
      </c>
      <c r="B244" s="578"/>
      <c r="C244" s="578"/>
      <c r="D244" s="578" t="s">
        <v>4030</v>
      </c>
      <c r="E244" s="578"/>
      <c r="F244" s="614"/>
      <c r="G244" s="614"/>
      <c r="J244" s="633"/>
    </row>
    <row r="245" spans="1:10">
      <c r="A245" s="584" t="s">
        <v>691</v>
      </c>
      <c r="B245" s="578"/>
      <c r="C245" s="578"/>
      <c r="D245" s="578" t="s">
        <v>2435</v>
      </c>
      <c r="E245" s="578"/>
      <c r="F245" s="614"/>
      <c r="G245" s="614"/>
      <c r="J245" s="633"/>
    </row>
    <row r="246" spans="1:10">
      <c r="A246" s="585" t="s">
        <v>692</v>
      </c>
      <c r="B246" s="578"/>
      <c r="C246" s="578"/>
      <c r="D246" s="578" t="s">
        <v>4029</v>
      </c>
      <c r="E246" s="578"/>
      <c r="F246" s="614"/>
      <c r="G246" s="614"/>
      <c r="J246" s="633"/>
    </row>
    <row r="247" spans="1:10" ht="13.5" thickBot="1">
      <c r="A247" s="638" t="s">
        <v>24</v>
      </c>
      <c r="B247" s="639" t="s">
        <v>2325</v>
      </c>
      <c r="C247" s="639">
        <v>2013</v>
      </c>
      <c r="D247" s="639" t="s">
        <v>3553</v>
      </c>
      <c r="E247" s="1303" t="s">
        <v>4165</v>
      </c>
      <c r="F247" s="751" t="s">
        <v>4674</v>
      </c>
      <c r="G247" s="751" t="s">
        <v>4675</v>
      </c>
      <c r="H247" s="406" t="s">
        <v>5846</v>
      </c>
      <c r="I247" s="751" t="s">
        <v>6494</v>
      </c>
      <c r="J247" s="1304" t="s">
        <v>6914</v>
      </c>
    </row>
    <row r="248" spans="1:10">
      <c r="A248" s="584" t="s">
        <v>69</v>
      </c>
      <c r="B248" s="565" t="s">
        <v>2436</v>
      </c>
      <c r="C248" s="565" t="s">
        <v>2436</v>
      </c>
      <c r="D248" s="565" t="s">
        <v>3653</v>
      </c>
      <c r="E248" s="1306" t="s">
        <v>1919</v>
      </c>
      <c r="F248" s="1307" t="s">
        <v>168</v>
      </c>
      <c r="G248" s="1308" t="s">
        <v>4717</v>
      </c>
      <c r="H248" s="1262" t="s">
        <v>2508</v>
      </c>
      <c r="I248" s="1320" t="s">
        <v>2508</v>
      </c>
      <c r="J248" s="1321" t="s">
        <v>1366</v>
      </c>
    </row>
    <row r="249" spans="1:10">
      <c r="A249" s="585" t="s">
        <v>70</v>
      </c>
      <c r="B249" s="578" t="s">
        <v>2444</v>
      </c>
      <c r="C249" s="578" t="s">
        <v>355</v>
      </c>
      <c r="D249" s="578" t="s">
        <v>2739</v>
      </c>
      <c r="E249" s="1311" t="s">
        <v>618</v>
      </c>
      <c r="F249" s="607" t="s">
        <v>533</v>
      </c>
      <c r="G249" s="614" t="s">
        <v>4718</v>
      </c>
      <c r="H249" s="610" t="s">
        <v>809</v>
      </c>
      <c r="I249" s="749" t="s">
        <v>4233</v>
      </c>
      <c r="J249" s="703" t="s">
        <v>181</v>
      </c>
    </row>
    <row r="250" spans="1:10">
      <c r="A250" s="584" t="s">
        <v>71</v>
      </c>
      <c r="B250" s="578" t="s">
        <v>2437</v>
      </c>
      <c r="C250" s="578" t="s">
        <v>3171</v>
      </c>
      <c r="D250" s="578" t="s">
        <v>3654</v>
      </c>
      <c r="E250" s="1311" t="s">
        <v>1921</v>
      </c>
      <c r="F250" s="607" t="s">
        <v>1919</v>
      </c>
      <c r="G250" s="614" t="s">
        <v>1919</v>
      </c>
      <c r="H250" s="610" t="s">
        <v>5893</v>
      </c>
      <c r="I250" s="749" t="s">
        <v>5893</v>
      </c>
      <c r="J250" s="703" t="s">
        <v>7226</v>
      </c>
    </row>
    <row r="251" spans="1:10">
      <c r="A251" s="585" t="s">
        <v>72</v>
      </c>
      <c r="B251" s="578" t="s">
        <v>194</v>
      </c>
      <c r="C251" s="578" t="s">
        <v>550</v>
      </c>
      <c r="D251" s="578" t="s">
        <v>192</v>
      </c>
      <c r="E251" s="1311" t="s">
        <v>1273</v>
      </c>
      <c r="F251" s="607" t="s">
        <v>618</v>
      </c>
      <c r="G251" s="614" t="s">
        <v>618</v>
      </c>
      <c r="H251" s="610" t="s">
        <v>549</v>
      </c>
      <c r="I251" s="749" t="s">
        <v>549</v>
      </c>
      <c r="J251" s="703" t="s">
        <v>283</v>
      </c>
    </row>
    <row r="252" spans="1:10">
      <c r="A252" s="584" t="s">
        <v>73</v>
      </c>
      <c r="B252" s="578" t="s">
        <v>219</v>
      </c>
      <c r="C252" s="578" t="s">
        <v>3172</v>
      </c>
      <c r="D252" s="578" t="s">
        <v>3655</v>
      </c>
      <c r="E252" s="1311" t="s">
        <v>630</v>
      </c>
      <c r="F252" s="607" t="s">
        <v>4722</v>
      </c>
      <c r="G252" s="614" t="s">
        <v>4719</v>
      </c>
      <c r="H252" s="610" t="s">
        <v>325</v>
      </c>
      <c r="I252" s="749" t="s">
        <v>325</v>
      </c>
      <c r="J252" s="703" t="s">
        <v>7227</v>
      </c>
    </row>
    <row r="253" spans="1:10">
      <c r="A253" s="585" t="s">
        <v>74</v>
      </c>
      <c r="B253" s="578" t="s">
        <v>2444</v>
      </c>
      <c r="C253" s="578" t="s">
        <v>1975</v>
      </c>
      <c r="D253" s="578" t="s">
        <v>2747</v>
      </c>
      <c r="E253" s="1311" t="s">
        <v>3174</v>
      </c>
      <c r="F253" s="607" t="s">
        <v>447</v>
      </c>
      <c r="G253" s="614" t="s">
        <v>447</v>
      </c>
      <c r="H253" s="610" t="s">
        <v>533</v>
      </c>
      <c r="I253" s="749" t="s">
        <v>533</v>
      </c>
      <c r="J253" s="703" t="s">
        <v>2739</v>
      </c>
    </row>
    <row r="254" spans="1:10">
      <c r="A254" s="584" t="s">
        <v>75</v>
      </c>
      <c r="B254" s="578" t="s">
        <v>2438</v>
      </c>
      <c r="C254" s="578" t="s">
        <v>3173</v>
      </c>
      <c r="D254" s="578" t="s">
        <v>3656</v>
      </c>
      <c r="E254" s="1311" t="s">
        <v>2646</v>
      </c>
      <c r="F254" s="607" t="s">
        <v>5350</v>
      </c>
      <c r="G254" s="614" t="s">
        <v>1919</v>
      </c>
      <c r="H254" s="610" t="s">
        <v>1366</v>
      </c>
      <c r="I254" s="749" t="s">
        <v>1366</v>
      </c>
      <c r="J254" s="703" t="s">
        <v>6636</v>
      </c>
    </row>
    <row r="255" spans="1:10">
      <c r="A255" s="585" t="s">
        <v>76</v>
      </c>
      <c r="B255" s="578" t="s">
        <v>549</v>
      </c>
      <c r="C255" s="578" t="s">
        <v>3174</v>
      </c>
      <c r="D255" s="578" t="s">
        <v>2084</v>
      </c>
      <c r="E255" s="1311" t="s">
        <v>386</v>
      </c>
      <c r="F255" s="607" t="s">
        <v>192</v>
      </c>
      <c r="G255" s="614" t="s">
        <v>618</v>
      </c>
      <c r="H255" s="610" t="s">
        <v>181</v>
      </c>
      <c r="I255" s="749" t="s">
        <v>181</v>
      </c>
      <c r="J255" s="703" t="s">
        <v>211</v>
      </c>
    </row>
    <row r="256" spans="1:10">
      <c r="A256" s="584" t="s">
        <v>77</v>
      </c>
      <c r="B256" s="578" t="s">
        <v>562</v>
      </c>
      <c r="C256" s="578" t="s">
        <v>3175</v>
      </c>
      <c r="D256" s="578" t="s">
        <v>3657</v>
      </c>
      <c r="E256" s="1311" t="s">
        <v>4259</v>
      </c>
      <c r="F256" s="607" t="s">
        <v>5351</v>
      </c>
      <c r="G256" s="614" t="s">
        <v>4720</v>
      </c>
      <c r="H256" s="610" t="s">
        <v>5894</v>
      </c>
      <c r="I256" s="749" t="s">
        <v>6634</v>
      </c>
      <c r="J256" s="703" t="s">
        <v>7228</v>
      </c>
    </row>
    <row r="257" spans="1:10">
      <c r="A257" s="585" t="s">
        <v>78</v>
      </c>
      <c r="B257" s="578" t="s">
        <v>192</v>
      </c>
      <c r="C257" s="578" t="s">
        <v>3176</v>
      </c>
      <c r="D257" s="578" t="s">
        <v>447</v>
      </c>
      <c r="E257" s="1311" t="s">
        <v>242</v>
      </c>
      <c r="F257" s="607" t="s">
        <v>447</v>
      </c>
      <c r="G257" s="614" t="s">
        <v>533</v>
      </c>
      <c r="H257" s="610" t="s">
        <v>242</v>
      </c>
      <c r="I257" s="749" t="s">
        <v>242</v>
      </c>
      <c r="J257" s="703" t="s">
        <v>192</v>
      </c>
    </row>
    <row r="258" spans="1:10">
      <c r="A258" s="584" t="s">
        <v>79</v>
      </c>
      <c r="B258" s="578"/>
      <c r="C258" s="578" t="s">
        <v>219</v>
      </c>
      <c r="D258" s="578"/>
      <c r="E258" s="1311" t="s">
        <v>4260</v>
      </c>
      <c r="F258" s="607" t="s">
        <v>219</v>
      </c>
      <c r="G258" s="614" t="s">
        <v>4721</v>
      </c>
      <c r="H258" s="610" t="s">
        <v>5895</v>
      </c>
      <c r="I258" s="749" t="s">
        <v>6635</v>
      </c>
      <c r="J258" s="703" t="s">
        <v>6706</v>
      </c>
    </row>
    <row r="259" spans="1:10">
      <c r="A259" s="585" t="s">
        <v>80</v>
      </c>
      <c r="B259" s="578"/>
      <c r="C259" s="578" t="s">
        <v>355</v>
      </c>
      <c r="D259" s="578"/>
      <c r="E259" s="1311" t="s">
        <v>4261</v>
      </c>
      <c r="F259" s="607" t="s">
        <v>5588</v>
      </c>
      <c r="G259" s="614" t="s">
        <v>192</v>
      </c>
      <c r="H259" s="610" t="s">
        <v>5896</v>
      </c>
      <c r="I259" s="749" t="s">
        <v>5896</v>
      </c>
      <c r="J259" s="703" t="s">
        <v>318</v>
      </c>
    </row>
    <row r="260" spans="1:10">
      <c r="A260" s="584" t="s">
        <v>81</v>
      </c>
      <c r="B260" s="578"/>
      <c r="C260" s="578" t="s">
        <v>3177</v>
      </c>
      <c r="D260" s="578"/>
      <c r="E260" s="1311" t="s">
        <v>4262</v>
      </c>
      <c r="F260" s="607" t="s">
        <v>5352</v>
      </c>
      <c r="G260" s="614" t="s">
        <v>4721</v>
      </c>
      <c r="I260" s="749" t="s">
        <v>6636</v>
      </c>
      <c r="J260" s="703" t="s">
        <v>5893</v>
      </c>
    </row>
    <row r="261" spans="1:10">
      <c r="A261" s="585" t="s">
        <v>82</v>
      </c>
      <c r="B261" s="578"/>
      <c r="C261" s="578" t="s">
        <v>447</v>
      </c>
      <c r="D261" s="578"/>
      <c r="E261" s="1311" t="s">
        <v>447</v>
      </c>
      <c r="F261" s="607" t="s">
        <v>5589</v>
      </c>
      <c r="G261" s="614" t="s">
        <v>192</v>
      </c>
      <c r="I261" s="749" t="s">
        <v>211</v>
      </c>
      <c r="J261" s="703" t="s">
        <v>549</v>
      </c>
    </row>
    <row r="262" spans="1:10">
      <c r="A262" s="584" t="s">
        <v>83</v>
      </c>
      <c r="B262" s="578"/>
      <c r="C262" s="578" t="s">
        <v>2538</v>
      </c>
      <c r="D262" s="578"/>
      <c r="E262" s="1311" t="s">
        <v>3654</v>
      </c>
      <c r="F262" s="607" t="s">
        <v>5195</v>
      </c>
      <c r="G262" s="614" t="s">
        <v>4722</v>
      </c>
      <c r="J262" s="633" t="s">
        <v>7229</v>
      </c>
    </row>
    <row r="263" spans="1:10">
      <c r="A263" s="585" t="s">
        <v>84</v>
      </c>
      <c r="B263" s="578"/>
      <c r="C263" s="578" t="s">
        <v>1975</v>
      </c>
      <c r="D263" s="578"/>
      <c r="E263" s="1311" t="s">
        <v>3174</v>
      </c>
      <c r="F263" s="607" t="s">
        <v>1975</v>
      </c>
      <c r="G263" s="614" t="s">
        <v>192</v>
      </c>
      <c r="J263" s="633" t="s">
        <v>7230</v>
      </c>
    </row>
    <row r="264" spans="1:10">
      <c r="A264" s="584" t="s">
        <v>85</v>
      </c>
      <c r="B264" s="578"/>
      <c r="C264" s="578" t="s">
        <v>3178</v>
      </c>
      <c r="D264" s="578"/>
      <c r="E264" s="1311" t="s">
        <v>3657</v>
      </c>
      <c r="F264" s="607" t="s">
        <v>5353</v>
      </c>
      <c r="G264" s="614" t="s">
        <v>4263</v>
      </c>
      <c r="J264" s="633" t="s">
        <v>7231</v>
      </c>
    </row>
    <row r="265" spans="1:10">
      <c r="A265" s="585" t="s">
        <v>86</v>
      </c>
      <c r="B265" s="578"/>
      <c r="C265" s="578" t="s">
        <v>3179</v>
      </c>
      <c r="D265" s="578"/>
      <c r="E265" s="1311" t="s">
        <v>447</v>
      </c>
      <c r="F265" s="607" t="s">
        <v>550</v>
      </c>
      <c r="G265" s="614" t="s">
        <v>4723</v>
      </c>
      <c r="J265" s="633" t="s">
        <v>7232</v>
      </c>
    </row>
    <row r="266" spans="1:10">
      <c r="A266" s="584" t="s">
        <v>87</v>
      </c>
      <c r="B266" s="578"/>
      <c r="C266" s="578" t="s">
        <v>3180</v>
      </c>
      <c r="D266" s="578"/>
      <c r="E266" s="1311" t="s">
        <v>4263</v>
      </c>
      <c r="F266" s="607" t="s">
        <v>5590</v>
      </c>
      <c r="G266" s="614" t="s">
        <v>511</v>
      </c>
      <c r="J266" s="633" t="s">
        <v>2646</v>
      </c>
    </row>
    <row r="267" spans="1:10" ht="13.5" thickBot="1">
      <c r="A267" s="585" t="s">
        <v>88</v>
      </c>
      <c r="B267" s="578"/>
      <c r="C267" s="578" t="s">
        <v>242</v>
      </c>
      <c r="D267" s="578"/>
      <c r="E267" s="1313">
        <v>0</v>
      </c>
      <c r="F267" s="1314" t="s">
        <v>12</v>
      </c>
      <c r="G267" s="1315" t="s">
        <v>163</v>
      </c>
      <c r="H267" s="642"/>
      <c r="I267" s="642"/>
      <c r="J267" s="707" t="s">
        <v>147</v>
      </c>
    </row>
    <row r="268" spans="1:10">
      <c r="A268" s="638" t="s">
        <v>25</v>
      </c>
      <c r="B268" s="639" t="s">
        <v>2325</v>
      </c>
      <c r="C268" s="639">
        <v>2013</v>
      </c>
      <c r="D268" s="639" t="s">
        <v>3553</v>
      </c>
      <c r="E268" s="755" t="s">
        <v>4165</v>
      </c>
      <c r="F268" s="408" t="s">
        <v>4674</v>
      </c>
      <c r="G268" s="408" t="s">
        <v>4675</v>
      </c>
      <c r="H268" s="406" t="s">
        <v>5846</v>
      </c>
      <c r="I268" s="408" t="s">
        <v>6494</v>
      </c>
      <c r="J268" s="1305" t="s">
        <v>6914</v>
      </c>
    </row>
    <row r="269" spans="1:10">
      <c r="A269" s="584" t="s">
        <v>69</v>
      </c>
      <c r="B269" s="565" t="s">
        <v>989</v>
      </c>
      <c r="C269" s="565" t="s">
        <v>989</v>
      </c>
      <c r="D269" s="565" t="s">
        <v>4031</v>
      </c>
      <c r="E269" s="565"/>
      <c r="F269" s="565" t="s">
        <v>4019</v>
      </c>
      <c r="G269" s="614"/>
      <c r="J269" s="633"/>
    </row>
    <row r="270" spans="1:10">
      <c r="A270" s="585" t="s">
        <v>70</v>
      </c>
      <c r="B270" s="578" t="s">
        <v>2450</v>
      </c>
      <c r="C270" s="578" t="s">
        <v>3182</v>
      </c>
      <c r="D270" s="578" t="s">
        <v>4032</v>
      </c>
      <c r="E270" s="578"/>
      <c r="F270" s="607" t="s">
        <v>5591</v>
      </c>
      <c r="G270" s="614"/>
      <c r="J270" s="633"/>
    </row>
    <row r="271" spans="1:10">
      <c r="A271" s="584" t="s">
        <v>71</v>
      </c>
      <c r="B271" s="578" t="s">
        <v>2448</v>
      </c>
      <c r="C271" s="578" t="s">
        <v>2448</v>
      </c>
      <c r="D271" s="578" t="s">
        <v>4033</v>
      </c>
      <c r="E271" s="578"/>
      <c r="F271" s="607" t="s">
        <v>3189</v>
      </c>
      <c r="G271" s="614"/>
      <c r="J271" s="633"/>
    </row>
    <row r="272" spans="1:10">
      <c r="A272" s="585" t="s">
        <v>72</v>
      </c>
      <c r="B272" s="578" t="s">
        <v>2431</v>
      </c>
      <c r="C272" s="578" t="s">
        <v>3154</v>
      </c>
      <c r="D272" s="578" t="s">
        <v>4034</v>
      </c>
      <c r="E272" s="578"/>
      <c r="F272" s="607" t="s">
        <v>5282</v>
      </c>
      <c r="G272" s="614"/>
      <c r="J272" s="633"/>
    </row>
    <row r="273" spans="1:10">
      <c r="A273" s="584" t="s">
        <v>73</v>
      </c>
      <c r="B273" s="578" t="s">
        <v>226</v>
      </c>
      <c r="C273" s="578" t="s">
        <v>226</v>
      </c>
      <c r="D273" s="578" t="s">
        <v>4035</v>
      </c>
      <c r="E273" s="578"/>
      <c r="F273" s="607" t="s">
        <v>5283</v>
      </c>
      <c r="G273" s="614"/>
      <c r="J273" s="633"/>
    </row>
    <row r="274" spans="1:10">
      <c r="A274" s="585" t="s">
        <v>74</v>
      </c>
      <c r="B274" s="578" t="s">
        <v>2433</v>
      </c>
      <c r="C274" s="578" t="s">
        <v>3156</v>
      </c>
      <c r="D274" s="578" t="s">
        <v>4036</v>
      </c>
      <c r="E274" s="578"/>
      <c r="F274" s="607" t="s">
        <v>5284</v>
      </c>
      <c r="G274" s="614"/>
      <c r="J274" s="633"/>
    </row>
    <row r="275" spans="1:10">
      <c r="A275" s="584" t="s">
        <v>75</v>
      </c>
      <c r="B275" s="578" t="s">
        <v>2449</v>
      </c>
      <c r="C275" s="578" t="s">
        <v>2449</v>
      </c>
      <c r="D275" s="578" t="s">
        <v>4037</v>
      </c>
      <c r="E275" s="578"/>
      <c r="F275" s="607" t="s">
        <v>3185</v>
      </c>
      <c r="G275" s="614"/>
      <c r="J275" s="633"/>
    </row>
    <row r="276" spans="1:10">
      <c r="A276" s="585" t="s">
        <v>76</v>
      </c>
      <c r="B276" s="578" t="s">
        <v>813</v>
      </c>
      <c r="C276" s="578" t="s">
        <v>3183</v>
      </c>
      <c r="D276" s="578" t="s">
        <v>4038</v>
      </c>
      <c r="E276" s="578"/>
      <c r="F276" s="607" t="s">
        <v>160</v>
      </c>
      <c r="G276" s="614"/>
      <c r="J276" s="633"/>
    </row>
    <row r="277" spans="1:10">
      <c r="A277" s="584" t="s">
        <v>77</v>
      </c>
      <c r="B277" s="578"/>
      <c r="C277" s="578"/>
      <c r="D277" s="578" t="s">
        <v>422</v>
      </c>
      <c r="E277" s="578"/>
      <c r="F277" s="607" t="s">
        <v>216</v>
      </c>
      <c r="G277" s="614"/>
      <c r="J277" s="633"/>
    </row>
    <row r="278" spans="1:10">
      <c r="A278" s="585" t="s">
        <v>78</v>
      </c>
      <c r="B278" s="578"/>
      <c r="C278" s="578"/>
      <c r="D278" s="578" t="s">
        <v>4032</v>
      </c>
      <c r="E278" s="578"/>
      <c r="F278" s="607" t="s">
        <v>5592</v>
      </c>
      <c r="G278" s="614"/>
      <c r="J278" s="633"/>
    </row>
    <row r="279" spans="1:10">
      <c r="A279" s="584" t="s">
        <v>79</v>
      </c>
      <c r="B279" s="578"/>
      <c r="C279" s="578"/>
      <c r="D279" s="578" t="s">
        <v>484</v>
      </c>
      <c r="E279" s="578"/>
      <c r="F279" s="607" t="s">
        <v>5285</v>
      </c>
      <c r="G279" s="614"/>
      <c r="J279" s="633"/>
    </row>
    <row r="280" spans="1:10">
      <c r="A280" s="585" t="s">
        <v>80</v>
      </c>
      <c r="B280" s="578"/>
      <c r="C280" s="578"/>
      <c r="D280" s="578" t="s">
        <v>4032</v>
      </c>
      <c r="E280" s="578"/>
      <c r="F280" s="607" t="s">
        <v>1881</v>
      </c>
      <c r="G280" s="614"/>
      <c r="J280" s="633"/>
    </row>
    <row r="281" spans="1:10">
      <c r="A281" s="584" t="s">
        <v>81</v>
      </c>
      <c r="B281" s="578"/>
      <c r="C281" s="578"/>
      <c r="D281" s="578" t="s">
        <v>4039</v>
      </c>
      <c r="E281" s="578"/>
      <c r="F281" s="607" t="s">
        <v>5286</v>
      </c>
      <c r="G281" s="614"/>
      <c r="J281" s="633"/>
    </row>
    <row r="282" spans="1:10">
      <c r="A282" s="585" t="s">
        <v>82</v>
      </c>
      <c r="B282" s="578"/>
      <c r="C282" s="578"/>
      <c r="D282" s="578" t="s">
        <v>4040</v>
      </c>
      <c r="E282" s="578"/>
      <c r="F282" s="607" t="s">
        <v>2401</v>
      </c>
      <c r="G282" s="614"/>
      <c r="J282" s="633"/>
    </row>
    <row r="283" spans="1:10">
      <c r="A283" s="584" t="s">
        <v>83</v>
      </c>
      <c r="B283" s="578"/>
      <c r="C283" s="578"/>
      <c r="D283" s="578" t="s">
        <v>4041</v>
      </c>
      <c r="E283" s="578"/>
      <c r="F283" s="607" t="s">
        <v>1450</v>
      </c>
      <c r="G283" s="614"/>
      <c r="J283" s="633"/>
    </row>
    <row r="284" spans="1:10">
      <c r="A284" s="585" t="s">
        <v>84</v>
      </c>
      <c r="B284" s="578"/>
      <c r="C284" s="578"/>
      <c r="D284" s="578" t="s">
        <v>4034</v>
      </c>
      <c r="E284" s="578"/>
      <c r="F284" s="607" t="s">
        <v>5284</v>
      </c>
      <c r="G284" s="614"/>
      <c r="J284" s="633"/>
    </row>
    <row r="285" spans="1:10">
      <c r="A285" s="584" t="s">
        <v>85</v>
      </c>
      <c r="B285" s="578"/>
      <c r="C285" s="578"/>
      <c r="D285" s="578" t="s">
        <v>4042</v>
      </c>
      <c r="E285" s="578"/>
      <c r="F285" s="607" t="s">
        <v>5593</v>
      </c>
      <c r="G285" s="614"/>
      <c r="J285" s="633"/>
    </row>
    <row r="286" spans="1:10">
      <c r="A286" s="585" t="s">
        <v>86</v>
      </c>
      <c r="B286" s="578"/>
      <c r="C286" s="578"/>
      <c r="D286" s="578" t="s">
        <v>4036</v>
      </c>
      <c r="E286" s="578"/>
      <c r="F286" s="607" t="s">
        <v>4444</v>
      </c>
      <c r="G286" s="614"/>
      <c r="J286" s="633"/>
    </row>
    <row r="287" spans="1:10">
      <c r="A287" s="584" t="s">
        <v>87</v>
      </c>
      <c r="B287" s="578"/>
      <c r="C287" s="578"/>
      <c r="D287" s="578" t="s">
        <v>1896</v>
      </c>
      <c r="E287" s="578"/>
      <c r="F287" s="578" t="s">
        <v>5289</v>
      </c>
      <c r="G287" s="614"/>
      <c r="J287" s="633"/>
    </row>
    <row r="288" spans="1:10">
      <c r="A288" s="585" t="s">
        <v>88</v>
      </c>
      <c r="B288" s="578"/>
      <c r="C288" s="578"/>
      <c r="D288" s="578" t="s">
        <v>4034</v>
      </c>
      <c r="E288" s="578"/>
      <c r="F288" s="607" t="s">
        <v>160</v>
      </c>
      <c r="G288" s="614"/>
      <c r="J288" s="633"/>
    </row>
    <row r="289" spans="1:10">
      <c r="A289" s="638" t="s">
        <v>26</v>
      </c>
      <c r="B289" s="639" t="s">
        <v>2325</v>
      </c>
      <c r="C289" s="639">
        <v>2013</v>
      </c>
      <c r="D289" s="639" t="s">
        <v>3553</v>
      </c>
      <c r="E289" s="640" t="s">
        <v>4165</v>
      </c>
      <c r="F289" s="641" t="s">
        <v>4674</v>
      </c>
      <c r="G289" s="641" t="s">
        <v>4675</v>
      </c>
      <c r="H289" s="640" t="s">
        <v>5846</v>
      </c>
      <c r="I289" s="641" t="s">
        <v>6494</v>
      </c>
      <c r="J289" s="704" t="s">
        <v>6914</v>
      </c>
    </row>
    <row r="290" spans="1:10">
      <c r="A290" s="584" t="s">
        <v>69</v>
      </c>
      <c r="B290" s="565"/>
      <c r="C290" s="565" t="s">
        <v>219</v>
      </c>
      <c r="D290" s="565" t="s">
        <v>805</v>
      </c>
      <c r="E290" s="565" t="s">
        <v>2966</v>
      </c>
      <c r="F290" s="565" t="s">
        <v>1059</v>
      </c>
      <c r="G290" s="614" t="s">
        <v>2966</v>
      </c>
      <c r="H290" s="610" t="s">
        <v>5897</v>
      </c>
      <c r="I290" s="749" t="s">
        <v>6638</v>
      </c>
      <c r="J290" s="703" t="s">
        <v>382</v>
      </c>
    </row>
    <row r="291" spans="1:10">
      <c r="A291" s="585" t="s">
        <v>70</v>
      </c>
      <c r="B291" s="578" t="s">
        <v>2724</v>
      </c>
      <c r="C291" s="578" t="s">
        <v>3191</v>
      </c>
      <c r="D291" s="578" t="s">
        <v>447</v>
      </c>
      <c r="E291" s="578" t="s">
        <v>763</v>
      </c>
      <c r="F291" s="607" t="s">
        <v>147</v>
      </c>
      <c r="G291" s="614" t="s">
        <v>141</v>
      </c>
      <c r="H291" s="610" t="s">
        <v>3327</v>
      </c>
      <c r="I291" s="749" t="s">
        <v>3327</v>
      </c>
      <c r="J291" s="703" t="s">
        <v>3327</v>
      </c>
    </row>
    <row r="292" spans="1:10">
      <c r="A292" s="584" t="s">
        <v>71</v>
      </c>
      <c r="B292" s="578"/>
      <c r="C292" s="578" t="s">
        <v>1020</v>
      </c>
      <c r="D292" s="578" t="s">
        <v>3665</v>
      </c>
      <c r="E292" s="578" t="s">
        <v>1059</v>
      </c>
      <c r="F292" s="607" t="s">
        <v>4724</v>
      </c>
      <c r="G292" s="614" t="s">
        <v>2965</v>
      </c>
      <c r="H292" s="610" t="s">
        <v>2957</v>
      </c>
      <c r="I292" s="749" t="s">
        <v>2957</v>
      </c>
      <c r="J292" s="703" t="s">
        <v>2724</v>
      </c>
    </row>
    <row r="293" spans="1:10">
      <c r="A293" s="585" t="s">
        <v>72</v>
      </c>
      <c r="B293" s="578" t="s">
        <v>2724</v>
      </c>
      <c r="C293" s="578" t="s">
        <v>763</v>
      </c>
      <c r="D293" s="578" t="s">
        <v>3666</v>
      </c>
      <c r="E293" s="578" t="s">
        <v>1096</v>
      </c>
      <c r="F293" s="607" t="s">
        <v>5358</v>
      </c>
      <c r="G293" s="614" t="s">
        <v>322</v>
      </c>
      <c r="H293" s="610" t="s">
        <v>3327</v>
      </c>
      <c r="I293" s="749" t="s">
        <v>3327</v>
      </c>
      <c r="J293" s="703" t="s">
        <v>3327</v>
      </c>
    </row>
    <row r="294" spans="1:10">
      <c r="A294" s="584" t="s">
        <v>73</v>
      </c>
      <c r="B294" s="578"/>
      <c r="C294" s="578" t="s">
        <v>228</v>
      </c>
      <c r="D294" s="578" t="s">
        <v>3667</v>
      </c>
      <c r="E294" s="578" t="s">
        <v>3670</v>
      </c>
      <c r="F294" s="607" t="s">
        <v>3672</v>
      </c>
      <c r="G294" s="614" t="s">
        <v>805</v>
      </c>
      <c r="H294" s="610" t="s">
        <v>2962</v>
      </c>
      <c r="I294" s="749" t="s">
        <v>2962</v>
      </c>
      <c r="J294" s="703" t="s">
        <v>2962</v>
      </c>
    </row>
    <row r="295" spans="1:10">
      <c r="A295" s="585" t="s">
        <v>74</v>
      </c>
      <c r="B295" s="578" t="s">
        <v>2724</v>
      </c>
      <c r="C295" s="578" t="s">
        <v>3192</v>
      </c>
      <c r="D295" s="578" t="s">
        <v>3668</v>
      </c>
      <c r="E295" s="578" t="s">
        <v>4278</v>
      </c>
      <c r="F295" s="607" t="s">
        <v>258</v>
      </c>
      <c r="G295" s="614" t="s">
        <v>322</v>
      </c>
      <c r="H295" s="610" t="s">
        <v>3327</v>
      </c>
      <c r="I295" s="749" t="s">
        <v>3327</v>
      </c>
      <c r="J295" s="703" t="s">
        <v>3327</v>
      </c>
    </row>
    <row r="296" spans="1:10">
      <c r="A296" s="584" t="s">
        <v>75</v>
      </c>
      <c r="B296" s="578"/>
      <c r="C296" s="578" t="s">
        <v>3193</v>
      </c>
      <c r="D296" s="578" t="s">
        <v>3669</v>
      </c>
      <c r="E296" s="578" t="s">
        <v>2965</v>
      </c>
      <c r="F296" s="607" t="s">
        <v>2965</v>
      </c>
      <c r="G296" s="614" t="s">
        <v>2964</v>
      </c>
      <c r="H296" s="610" t="s">
        <v>168</v>
      </c>
      <c r="I296" s="749" t="s">
        <v>168</v>
      </c>
      <c r="J296" s="703" t="s">
        <v>2957</v>
      </c>
    </row>
    <row r="297" spans="1:10">
      <c r="A297" s="585" t="s">
        <v>76</v>
      </c>
      <c r="B297" s="578" t="s">
        <v>2724</v>
      </c>
      <c r="C297" s="578" t="s">
        <v>3194</v>
      </c>
      <c r="D297" s="578" t="s">
        <v>258</v>
      </c>
      <c r="E297" s="578" t="s">
        <v>4279</v>
      </c>
      <c r="F297" s="607" t="s">
        <v>1239</v>
      </c>
      <c r="G297" s="614" t="s">
        <v>1239</v>
      </c>
      <c r="H297" s="610" t="s">
        <v>533</v>
      </c>
      <c r="I297" s="749" t="s">
        <v>358</v>
      </c>
      <c r="J297" s="703" t="s">
        <v>3327</v>
      </c>
    </row>
    <row r="298" spans="1:10">
      <c r="A298" s="584" t="s">
        <v>77</v>
      </c>
      <c r="B298" s="578"/>
      <c r="C298" s="578" t="s">
        <v>3195</v>
      </c>
      <c r="D298" s="578" t="s">
        <v>3670</v>
      </c>
      <c r="E298" s="578" t="s">
        <v>805</v>
      </c>
      <c r="F298" s="607" t="s">
        <v>2966</v>
      </c>
      <c r="G298" s="614" t="s">
        <v>4724</v>
      </c>
      <c r="H298" s="610" t="s">
        <v>2966</v>
      </c>
      <c r="I298" s="749" t="s">
        <v>2966</v>
      </c>
      <c r="J298" s="703" t="s">
        <v>7276</v>
      </c>
    </row>
    <row r="299" spans="1:10">
      <c r="A299" s="585" t="s">
        <v>78</v>
      </c>
      <c r="B299" s="578" t="s">
        <v>2724</v>
      </c>
      <c r="C299" s="578" t="s">
        <v>3196</v>
      </c>
      <c r="D299" s="578" t="s">
        <v>3671</v>
      </c>
      <c r="E299" s="578" t="s">
        <v>4280</v>
      </c>
      <c r="F299" s="607" t="s">
        <v>141</v>
      </c>
      <c r="G299" s="614" t="s">
        <v>4725</v>
      </c>
      <c r="H299" s="610" t="s">
        <v>141</v>
      </c>
      <c r="I299" s="749" t="s">
        <v>6639</v>
      </c>
      <c r="J299" s="703" t="s">
        <v>1171</v>
      </c>
    </row>
    <row r="300" spans="1:10">
      <c r="A300" s="584" t="s">
        <v>79</v>
      </c>
      <c r="B300" s="578"/>
      <c r="C300" s="578" t="s">
        <v>184</v>
      </c>
      <c r="D300" s="578" t="s">
        <v>3672</v>
      </c>
      <c r="E300" s="578" t="s">
        <v>3665</v>
      </c>
      <c r="F300" s="607" t="s">
        <v>5359</v>
      </c>
      <c r="G300" s="614" t="s">
        <v>4726</v>
      </c>
      <c r="H300" s="610" t="s">
        <v>5898</v>
      </c>
      <c r="I300" s="749" t="s">
        <v>5898</v>
      </c>
      <c r="J300" s="703" t="s">
        <v>2963</v>
      </c>
    </row>
    <row r="301" spans="1:10">
      <c r="A301" s="585" t="s">
        <v>80</v>
      </c>
      <c r="B301" s="578" t="s">
        <v>2725</v>
      </c>
      <c r="C301" s="578" t="s">
        <v>3197</v>
      </c>
      <c r="D301" s="578" t="s">
        <v>258</v>
      </c>
      <c r="E301" s="578" t="s">
        <v>3666</v>
      </c>
      <c r="F301" s="607" t="s">
        <v>1884</v>
      </c>
      <c r="G301" s="614" t="s">
        <v>322</v>
      </c>
      <c r="H301" s="610" t="s">
        <v>358</v>
      </c>
      <c r="I301" s="749" t="s">
        <v>358</v>
      </c>
      <c r="J301" s="703" t="s">
        <v>274</v>
      </c>
    </row>
    <row r="302" spans="1:10">
      <c r="A302" s="584" t="s">
        <v>81</v>
      </c>
      <c r="B302" s="578"/>
      <c r="C302" s="578" t="s">
        <v>3198</v>
      </c>
      <c r="D302" s="578" t="s">
        <v>120</v>
      </c>
      <c r="E302" s="578" t="s">
        <v>3667</v>
      </c>
      <c r="F302" s="607" t="s">
        <v>173</v>
      </c>
      <c r="G302" s="614" t="s">
        <v>4727</v>
      </c>
      <c r="H302" s="610" t="s">
        <v>5899</v>
      </c>
      <c r="I302" s="749" t="s">
        <v>1715</v>
      </c>
      <c r="J302" s="703" t="s">
        <v>7277</v>
      </c>
    </row>
    <row r="303" spans="1:10">
      <c r="A303" s="585" t="s">
        <v>82</v>
      </c>
      <c r="B303" s="578" t="s">
        <v>2724</v>
      </c>
      <c r="C303" s="578" t="s">
        <v>3199</v>
      </c>
      <c r="D303" s="578" t="s">
        <v>830</v>
      </c>
      <c r="E303" s="578" t="s">
        <v>3668</v>
      </c>
      <c r="F303" s="607" t="s">
        <v>322</v>
      </c>
      <c r="G303" s="614" t="s">
        <v>322</v>
      </c>
      <c r="H303" s="610" t="s">
        <v>5900</v>
      </c>
      <c r="I303" s="749" t="s">
        <v>6640</v>
      </c>
      <c r="J303" s="703" t="s">
        <v>7278</v>
      </c>
    </row>
    <row r="304" spans="1:10">
      <c r="A304" s="584" t="s">
        <v>83</v>
      </c>
      <c r="B304" s="578"/>
      <c r="C304" s="578" t="s">
        <v>3200</v>
      </c>
      <c r="D304" s="578" t="s">
        <v>3673</v>
      </c>
      <c r="E304" s="578" t="s">
        <v>3669</v>
      </c>
      <c r="F304" s="607" t="s">
        <v>805</v>
      </c>
      <c r="G304" s="614" t="s">
        <v>4728</v>
      </c>
      <c r="H304" s="610" t="s">
        <v>5901</v>
      </c>
      <c r="I304" s="749" t="s">
        <v>2964</v>
      </c>
      <c r="J304" s="703" t="s">
        <v>244</v>
      </c>
    </row>
    <row r="305" spans="1:10">
      <c r="A305" s="585" t="s">
        <v>84</v>
      </c>
      <c r="B305" s="578" t="s">
        <v>274</v>
      </c>
      <c r="C305" s="578" t="s">
        <v>3201</v>
      </c>
      <c r="D305" s="578" t="s">
        <v>3674</v>
      </c>
      <c r="E305" s="578" t="s">
        <v>258</v>
      </c>
      <c r="F305" s="607" t="s">
        <v>322</v>
      </c>
      <c r="G305" s="614" t="s">
        <v>550</v>
      </c>
      <c r="H305" s="610" t="s">
        <v>5902</v>
      </c>
      <c r="I305" s="749" t="s">
        <v>447</v>
      </c>
      <c r="J305" s="703" t="s">
        <v>1171</v>
      </c>
    </row>
    <row r="306" spans="1:10">
      <c r="A306" s="584" t="s">
        <v>85</v>
      </c>
      <c r="B306" s="578"/>
      <c r="C306" s="578"/>
      <c r="D306" s="578" t="s">
        <v>1652</v>
      </c>
      <c r="E306" s="578" t="s">
        <v>3672</v>
      </c>
      <c r="F306" s="607" t="s">
        <v>3677</v>
      </c>
      <c r="G306" s="614" t="s">
        <v>3101</v>
      </c>
      <c r="H306" s="610" t="s">
        <v>226</v>
      </c>
      <c r="I306" s="749" t="s">
        <v>226</v>
      </c>
      <c r="J306" s="703" t="s">
        <v>7279</v>
      </c>
    </row>
    <row r="307" spans="1:10">
      <c r="A307" s="585" t="s">
        <v>86</v>
      </c>
      <c r="B307" s="578" t="s">
        <v>355</v>
      </c>
      <c r="C307" s="578"/>
      <c r="D307" s="578" t="s">
        <v>2224</v>
      </c>
      <c r="E307" s="578" t="s">
        <v>258</v>
      </c>
      <c r="F307" s="607" t="s">
        <v>5594</v>
      </c>
      <c r="G307" s="614" t="s">
        <v>550</v>
      </c>
      <c r="H307" s="610" t="s">
        <v>258</v>
      </c>
      <c r="I307" s="749" t="s">
        <v>4247</v>
      </c>
      <c r="J307" s="703" t="s">
        <v>7280</v>
      </c>
    </row>
    <row r="308" spans="1:10">
      <c r="A308" s="584" t="s">
        <v>87</v>
      </c>
      <c r="B308" s="578"/>
      <c r="C308" s="578"/>
      <c r="D308" s="578" t="s">
        <v>3675</v>
      </c>
      <c r="E308" s="578" t="s">
        <v>1652</v>
      </c>
      <c r="F308" s="607" t="s">
        <v>5360</v>
      </c>
      <c r="G308" s="614" t="s">
        <v>4729</v>
      </c>
      <c r="H308" s="610" t="s">
        <v>805</v>
      </c>
      <c r="I308" s="749" t="s">
        <v>805</v>
      </c>
      <c r="J308" s="703" t="s">
        <v>7281</v>
      </c>
    </row>
    <row r="309" spans="1:10">
      <c r="A309" s="585" t="s">
        <v>88</v>
      </c>
      <c r="B309" s="578" t="s">
        <v>322</v>
      </c>
      <c r="C309" s="578"/>
      <c r="D309" s="578" t="s">
        <v>3676</v>
      </c>
      <c r="E309" s="578" t="s">
        <v>2224</v>
      </c>
      <c r="F309" s="607" t="s">
        <v>141</v>
      </c>
      <c r="G309" s="614" t="s">
        <v>535</v>
      </c>
      <c r="H309" s="610" t="s">
        <v>322</v>
      </c>
      <c r="I309" s="749" t="s">
        <v>322</v>
      </c>
      <c r="J309" s="703" t="s">
        <v>7282</v>
      </c>
    </row>
    <row r="310" spans="1:10">
      <c r="A310" s="638" t="s">
        <v>98</v>
      </c>
      <c r="B310" s="639" t="s">
        <v>2325</v>
      </c>
      <c r="C310" s="639">
        <v>2013</v>
      </c>
      <c r="D310" s="639" t="s">
        <v>3553</v>
      </c>
      <c r="E310" s="640" t="s">
        <v>4165</v>
      </c>
      <c r="F310" s="641" t="s">
        <v>4674</v>
      </c>
      <c r="G310" s="641" t="s">
        <v>4675</v>
      </c>
      <c r="H310" s="640" t="s">
        <v>5846</v>
      </c>
      <c r="I310" s="641" t="s">
        <v>6494</v>
      </c>
      <c r="J310" s="704" t="s">
        <v>6914</v>
      </c>
    </row>
    <row r="311" spans="1:10">
      <c r="A311" s="584" t="s">
        <v>69</v>
      </c>
      <c r="B311" s="565"/>
      <c r="C311" s="565"/>
      <c r="D311" s="565"/>
      <c r="E311" s="565"/>
      <c r="F311" s="614"/>
      <c r="G311" s="614"/>
      <c r="J311" s="633"/>
    </row>
    <row r="312" spans="1:10">
      <c r="A312" s="585" t="s">
        <v>70</v>
      </c>
      <c r="B312" s="578"/>
      <c r="C312" s="578"/>
      <c r="D312" s="578"/>
      <c r="E312" s="578"/>
      <c r="F312" s="614"/>
      <c r="G312" s="614"/>
      <c r="J312" s="633"/>
    </row>
    <row r="313" spans="1:10">
      <c r="A313" s="584" t="s">
        <v>71</v>
      </c>
      <c r="B313" s="578"/>
      <c r="C313" s="578"/>
      <c r="D313" s="578"/>
      <c r="E313" s="578"/>
      <c r="F313" s="614"/>
      <c r="G313" s="614"/>
      <c r="J313" s="633"/>
    </row>
    <row r="314" spans="1:10">
      <c r="A314" s="585" t="s">
        <v>72</v>
      </c>
      <c r="B314" s="578"/>
      <c r="C314" s="578"/>
      <c r="D314" s="578"/>
      <c r="E314" s="578"/>
      <c r="F314" s="614"/>
      <c r="G314" s="614"/>
      <c r="J314" s="633"/>
    </row>
    <row r="315" spans="1:10">
      <c r="A315" s="584" t="s">
        <v>73</v>
      </c>
      <c r="B315" s="578"/>
      <c r="C315" s="578"/>
      <c r="D315" s="578"/>
      <c r="E315" s="578"/>
      <c r="F315" s="614"/>
      <c r="G315" s="614"/>
      <c r="J315" s="633"/>
    </row>
    <row r="316" spans="1:10">
      <c r="A316" s="585" t="s">
        <v>74</v>
      </c>
      <c r="B316" s="578"/>
      <c r="C316" s="578"/>
      <c r="D316" s="578"/>
      <c r="E316" s="578"/>
      <c r="F316" s="614"/>
      <c r="G316" s="614"/>
      <c r="J316" s="633"/>
    </row>
    <row r="317" spans="1:10">
      <c r="A317" s="584" t="s">
        <v>75</v>
      </c>
      <c r="B317" s="578"/>
      <c r="C317" s="578"/>
      <c r="D317" s="578"/>
      <c r="E317" s="578"/>
      <c r="F317" s="614"/>
      <c r="G317" s="614"/>
      <c r="J317" s="633"/>
    </row>
    <row r="318" spans="1:10">
      <c r="A318" s="585" t="s">
        <v>76</v>
      </c>
      <c r="B318" s="578"/>
      <c r="C318" s="578"/>
      <c r="D318" s="578"/>
      <c r="E318" s="578"/>
      <c r="F318" s="614"/>
      <c r="G318" s="614"/>
      <c r="J318" s="633"/>
    </row>
    <row r="319" spans="1:10">
      <c r="A319" s="584" t="s">
        <v>77</v>
      </c>
      <c r="B319" s="578"/>
      <c r="C319" s="578"/>
      <c r="D319" s="578"/>
      <c r="E319" s="578"/>
      <c r="F319" s="614"/>
      <c r="G319" s="614"/>
      <c r="J319" s="633"/>
    </row>
    <row r="320" spans="1:10">
      <c r="A320" s="585" t="s">
        <v>78</v>
      </c>
      <c r="B320" s="578"/>
      <c r="C320" s="578"/>
      <c r="D320" s="578"/>
      <c r="E320" s="578"/>
      <c r="F320" s="614"/>
      <c r="G320" s="614"/>
      <c r="J320" s="633"/>
    </row>
    <row r="321" spans="1:10">
      <c r="A321" s="584" t="s">
        <v>79</v>
      </c>
      <c r="B321" s="578"/>
      <c r="C321" s="578"/>
      <c r="D321" s="578"/>
      <c r="E321" s="578"/>
      <c r="F321" s="614"/>
      <c r="G321" s="614"/>
      <c r="J321" s="633"/>
    </row>
    <row r="322" spans="1:10">
      <c r="A322" s="585" t="s">
        <v>80</v>
      </c>
      <c r="B322" s="578"/>
      <c r="C322" s="578"/>
      <c r="D322" s="578"/>
      <c r="E322" s="578"/>
      <c r="F322" s="614"/>
      <c r="G322" s="614"/>
      <c r="J322" s="633"/>
    </row>
    <row r="323" spans="1:10">
      <c r="A323" s="584" t="s">
        <v>81</v>
      </c>
      <c r="B323" s="578"/>
      <c r="C323" s="578"/>
      <c r="D323" s="578"/>
      <c r="E323" s="578"/>
      <c r="F323" s="614"/>
      <c r="G323" s="614"/>
      <c r="J323" s="633"/>
    </row>
    <row r="324" spans="1:10">
      <c r="A324" s="585" t="s">
        <v>82</v>
      </c>
      <c r="B324" s="578"/>
      <c r="C324" s="578"/>
      <c r="D324" s="578"/>
      <c r="E324" s="578"/>
      <c r="F324" s="614"/>
      <c r="G324" s="614"/>
      <c r="J324" s="633"/>
    </row>
    <row r="325" spans="1:10">
      <c r="A325" s="584" t="s">
        <v>83</v>
      </c>
      <c r="B325" s="578"/>
      <c r="C325" s="578"/>
      <c r="D325" s="578"/>
      <c r="E325" s="578"/>
      <c r="F325" s="614"/>
      <c r="G325" s="614"/>
      <c r="J325" s="633"/>
    </row>
    <row r="326" spans="1:10">
      <c r="A326" s="585" t="s">
        <v>84</v>
      </c>
      <c r="B326" s="578"/>
      <c r="C326" s="578"/>
      <c r="D326" s="578"/>
      <c r="E326" s="578"/>
      <c r="F326" s="614"/>
      <c r="G326" s="614"/>
      <c r="J326" s="633"/>
    </row>
    <row r="327" spans="1:10">
      <c r="A327" s="584" t="s">
        <v>85</v>
      </c>
      <c r="B327" s="578"/>
      <c r="C327" s="578"/>
      <c r="D327" s="578"/>
      <c r="E327" s="578"/>
      <c r="F327" s="614"/>
      <c r="G327" s="614"/>
      <c r="J327" s="633"/>
    </row>
    <row r="328" spans="1:10">
      <c r="A328" s="585" t="s">
        <v>86</v>
      </c>
      <c r="B328" s="578"/>
      <c r="C328" s="578"/>
      <c r="D328" s="578"/>
      <c r="E328" s="578"/>
      <c r="F328" s="614"/>
      <c r="G328" s="614"/>
      <c r="J328" s="633"/>
    </row>
    <row r="329" spans="1:10">
      <c r="A329" s="584" t="s">
        <v>87</v>
      </c>
      <c r="B329" s="578"/>
      <c r="C329" s="578"/>
      <c r="D329" s="578"/>
      <c r="E329" s="578"/>
      <c r="F329" s="614"/>
      <c r="G329" s="614"/>
      <c r="J329" s="633"/>
    </row>
    <row r="330" spans="1:10">
      <c r="A330" s="585" t="s">
        <v>88</v>
      </c>
      <c r="B330" s="578"/>
      <c r="C330" s="578"/>
      <c r="D330" s="578"/>
      <c r="E330" s="578"/>
      <c r="F330" s="614"/>
      <c r="G330" s="614"/>
      <c r="J330" s="633"/>
    </row>
    <row r="331" spans="1:10">
      <c r="A331" s="638" t="s">
        <v>27</v>
      </c>
      <c r="B331" s="639" t="s">
        <v>2325</v>
      </c>
      <c r="C331" s="639">
        <v>2013</v>
      </c>
      <c r="D331" s="639" t="s">
        <v>3553</v>
      </c>
      <c r="E331" s="640" t="s">
        <v>4165</v>
      </c>
      <c r="F331" s="641" t="s">
        <v>4674</v>
      </c>
      <c r="G331" s="641" t="s">
        <v>4675</v>
      </c>
      <c r="H331" s="408" t="s">
        <v>5846</v>
      </c>
      <c r="I331" s="641" t="s">
        <v>6494</v>
      </c>
      <c r="J331" s="704" t="s">
        <v>6914</v>
      </c>
    </row>
    <row r="332" spans="1:10">
      <c r="A332" s="584" t="s">
        <v>69</v>
      </c>
      <c r="B332" s="565" t="s">
        <v>449</v>
      </c>
      <c r="C332" s="565" t="s">
        <v>3128</v>
      </c>
      <c r="D332" s="565" t="s">
        <v>1059</v>
      </c>
      <c r="E332" s="565" t="s">
        <v>4446</v>
      </c>
      <c r="F332" s="565" t="s">
        <v>4731</v>
      </c>
      <c r="G332" s="614" t="s">
        <v>971</v>
      </c>
      <c r="H332" s="610" t="s">
        <v>4730</v>
      </c>
      <c r="I332" s="749" t="s">
        <v>6642</v>
      </c>
      <c r="J332" s="703" t="s">
        <v>7285</v>
      </c>
    </row>
    <row r="333" spans="1:10">
      <c r="A333" s="585" t="s">
        <v>70</v>
      </c>
      <c r="B333" s="578" t="s">
        <v>209</v>
      </c>
      <c r="C333" s="578" t="s">
        <v>1071</v>
      </c>
      <c r="D333" s="578" t="s">
        <v>209</v>
      </c>
      <c r="E333" s="578" t="s">
        <v>320</v>
      </c>
      <c r="F333" s="607" t="s">
        <v>320</v>
      </c>
      <c r="G333" s="614" t="s">
        <v>137</v>
      </c>
      <c r="H333" s="610" t="s">
        <v>674</v>
      </c>
      <c r="I333" s="749" t="s">
        <v>447</v>
      </c>
      <c r="J333" s="703" t="s">
        <v>181</v>
      </c>
    </row>
    <row r="334" spans="1:10">
      <c r="A334" s="584" t="s">
        <v>71</v>
      </c>
      <c r="B334" s="578" t="s">
        <v>2455</v>
      </c>
      <c r="C334" s="578" t="s">
        <v>3206</v>
      </c>
      <c r="D334" s="578" t="s">
        <v>3686</v>
      </c>
      <c r="E334" s="578" t="s">
        <v>3101</v>
      </c>
      <c r="F334" s="607" t="s">
        <v>5595</v>
      </c>
      <c r="G334" s="614" t="s">
        <v>4730</v>
      </c>
      <c r="H334" s="610" t="s">
        <v>5903</v>
      </c>
      <c r="I334" s="749" t="s">
        <v>2460</v>
      </c>
      <c r="J334" s="703" t="s">
        <v>7286</v>
      </c>
    </row>
    <row r="335" spans="1:10">
      <c r="A335" s="585" t="s">
        <v>72</v>
      </c>
      <c r="B335" s="578" t="s">
        <v>320</v>
      </c>
      <c r="C335" s="578" t="s">
        <v>3207</v>
      </c>
      <c r="D335" s="578" t="s">
        <v>447</v>
      </c>
      <c r="E335" s="578" t="s">
        <v>709</v>
      </c>
      <c r="F335" s="607" t="s">
        <v>447</v>
      </c>
      <c r="G335" s="614" t="s">
        <v>671</v>
      </c>
      <c r="H335" s="610" t="s">
        <v>5904</v>
      </c>
      <c r="I335" s="749" t="s">
        <v>6643</v>
      </c>
      <c r="J335" s="703" t="s">
        <v>242</v>
      </c>
    </row>
    <row r="336" spans="1:10">
      <c r="A336" s="584" t="s">
        <v>73</v>
      </c>
      <c r="B336" s="578" t="s">
        <v>2456</v>
      </c>
      <c r="C336" s="578" t="s">
        <v>3208</v>
      </c>
      <c r="D336" s="578" t="s">
        <v>1880</v>
      </c>
      <c r="E336" s="578" t="s">
        <v>1059</v>
      </c>
      <c r="F336" s="607" t="s">
        <v>5596</v>
      </c>
      <c r="G336" s="614" t="s">
        <v>4731</v>
      </c>
      <c r="H336" s="610" t="s">
        <v>5905</v>
      </c>
      <c r="I336" s="749" t="s">
        <v>6644</v>
      </c>
      <c r="J336" s="703" t="s">
        <v>131</v>
      </c>
    </row>
    <row r="337" spans="1:10">
      <c r="A337" s="585" t="s">
        <v>74</v>
      </c>
      <c r="B337" s="578" t="s">
        <v>320</v>
      </c>
      <c r="C337" s="578" t="s">
        <v>1007</v>
      </c>
      <c r="D337" s="578" t="s">
        <v>447</v>
      </c>
      <c r="E337" s="578" t="s">
        <v>209</v>
      </c>
      <c r="F337" s="607" t="s">
        <v>671</v>
      </c>
      <c r="G337" s="614" t="s">
        <v>320</v>
      </c>
      <c r="H337" s="610" t="s">
        <v>5904</v>
      </c>
      <c r="I337" s="749" t="s">
        <v>2746</v>
      </c>
      <c r="J337" s="703" t="s">
        <v>467</v>
      </c>
    </row>
    <row r="338" spans="1:10">
      <c r="A338" s="584" t="s">
        <v>75</v>
      </c>
      <c r="B338" s="578" t="s">
        <v>2457</v>
      </c>
      <c r="C338" s="578" t="s">
        <v>2457</v>
      </c>
      <c r="D338" s="578" t="s">
        <v>573</v>
      </c>
      <c r="E338" s="578" t="s">
        <v>4447</v>
      </c>
      <c r="F338" s="607" t="s">
        <v>5366</v>
      </c>
      <c r="G338" s="614" t="s">
        <v>4732</v>
      </c>
      <c r="H338" s="610" t="s">
        <v>5906</v>
      </c>
      <c r="I338" s="749" t="s">
        <v>6645</v>
      </c>
      <c r="J338" s="703" t="s">
        <v>7287</v>
      </c>
    </row>
    <row r="339" spans="1:10">
      <c r="A339" s="585" t="s">
        <v>76</v>
      </c>
      <c r="B339" s="578" t="s">
        <v>2726</v>
      </c>
      <c r="C339" s="578" t="s">
        <v>671</v>
      </c>
      <c r="D339" s="578" t="s">
        <v>535</v>
      </c>
      <c r="E339" s="578" t="s">
        <v>709</v>
      </c>
      <c r="F339" s="607" t="s">
        <v>1655</v>
      </c>
      <c r="G339" s="614" t="s">
        <v>137</v>
      </c>
      <c r="H339" s="610" t="s">
        <v>5904</v>
      </c>
      <c r="I339" s="749" t="s">
        <v>447</v>
      </c>
      <c r="J339" s="703" t="s">
        <v>274</v>
      </c>
    </row>
    <row r="340" spans="1:10">
      <c r="A340" s="584" t="s">
        <v>77</v>
      </c>
      <c r="B340" s="578" t="s">
        <v>2458</v>
      </c>
      <c r="C340" s="578" t="s">
        <v>2459</v>
      </c>
      <c r="D340" s="578" t="s">
        <v>3687</v>
      </c>
      <c r="E340" s="578" t="s">
        <v>4448</v>
      </c>
      <c r="F340" s="578" t="s">
        <v>5367</v>
      </c>
      <c r="G340" s="614" t="s">
        <v>4733</v>
      </c>
      <c r="H340" s="610" t="s">
        <v>5907</v>
      </c>
      <c r="I340" s="749" t="s">
        <v>6646</v>
      </c>
      <c r="J340" s="703" t="s">
        <v>4730</v>
      </c>
    </row>
    <row r="341" spans="1:10">
      <c r="A341" s="585" t="s">
        <v>78</v>
      </c>
      <c r="B341" s="578" t="s">
        <v>2727</v>
      </c>
      <c r="C341" s="578" t="s">
        <v>3209</v>
      </c>
      <c r="D341" s="578" t="s">
        <v>533</v>
      </c>
      <c r="E341" s="578" t="s">
        <v>709</v>
      </c>
      <c r="F341" s="607" t="s">
        <v>671</v>
      </c>
      <c r="G341" s="614" t="s">
        <v>983</v>
      </c>
      <c r="H341" s="610" t="s">
        <v>160</v>
      </c>
      <c r="I341" s="749" t="s">
        <v>181</v>
      </c>
      <c r="J341" s="703" t="s">
        <v>671</v>
      </c>
    </row>
    <row r="342" spans="1:10">
      <c r="A342" s="584" t="s">
        <v>79</v>
      </c>
      <c r="B342" s="578" t="s">
        <v>2459</v>
      </c>
      <c r="C342" s="578" t="s">
        <v>432</v>
      </c>
      <c r="D342" s="578" t="s">
        <v>3688</v>
      </c>
      <c r="E342" s="578" t="s">
        <v>2057</v>
      </c>
      <c r="F342" s="578" t="s">
        <v>5368</v>
      </c>
      <c r="G342" s="614" t="s">
        <v>4734</v>
      </c>
      <c r="H342" s="610" t="s">
        <v>5908</v>
      </c>
      <c r="I342" s="749" t="s">
        <v>6647</v>
      </c>
      <c r="J342" s="703" t="s">
        <v>7288</v>
      </c>
    </row>
    <row r="343" spans="1:10">
      <c r="A343" s="585" t="s">
        <v>80</v>
      </c>
      <c r="B343" s="578" t="s">
        <v>2363</v>
      </c>
      <c r="C343" s="578" t="s">
        <v>3210</v>
      </c>
      <c r="D343" s="578" t="s">
        <v>3</v>
      </c>
      <c r="E343" s="578" t="s">
        <v>676</v>
      </c>
      <c r="F343" s="607" t="s">
        <v>671</v>
      </c>
      <c r="G343" s="614" t="s">
        <v>4269</v>
      </c>
      <c r="H343" s="610" t="s">
        <v>316</v>
      </c>
      <c r="I343" s="749" t="s">
        <v>181</v>
      </c>
      <c r="J343" s="703" t="s">
        <v>671</v>
      </c>
    </row>
    <row r="344" spans="1:10">
      <c r="A344" s="584" t="s">
        <v>81</v>
      </c>
      <c r="B344" s="578" t="s">
        <v>2460</v>
      </c>
      <c r="C344" s="578" t="s">
        <v>3211</v>
      </c>
      <c r="D344" s="578" t="s">
        <v>3689</v>
      </c>
      <c r="E344" s="578" t="s">
        <v>4449</v>
      </c>
      <c r="F344" s="607" t="s">
        <v>4734</v>
      </c>
      <c r="G344" s="614" t="s">
        <v>4735</v>
      </c>
      <c r="H344" s="610" t="s">
        <v>5909</v>
      </c>
      <c r="I344" s="749" t="s">
        <v>926</v>
      </c>
      <c r="J344" s="703" t="s">
        <v>7289</v>
      </c>
    </row>
    <row r="345" spans="1:10">
      <c r="A345" s="585" t="s">
        <v>82</v>
      </c>
      <c r="B345" s="578" t="s">
        <v>2728</v>
      </c>
      <c r="C345" s="578" t="s">
        <v>3212</v>
      </c>
      <c r="D345" s="578" t="s">
        <v>469</v>
      </c>
      <c r="E345" s="578" t="s">
        <v>399</v>
      </c>
      <c r="F345" s="607" t="s">
        <v>4269</v>
      </c>
      <c r="G345" s="614" t="s">
        <v>242</v>
      </c>
      <c r="H345" s="610" t="s">
        <v>160</v>
      </c>
      <c r="I345" s="749" t="s">
        <v>447</v>
      </c>
      <c r="J345" s="703" t="s">
        <v>274</v>
      </c>
    </row>
    <row r="346" spans="1:10" ht="25.5">
      <c r="A346" s="584" t="s">
        <v>83</v>
      </c>
      <c r="B346" s="578" t="s">
        <v>432</v>
      </c>
      <c r="C346" s="578" t="s">
        <v>971</v>
      </c>
      <c r="D346" s="578" t="s">
        <v>3690</v>
      </c>
      <c r="E346" s="578" t="s">
        <v>1880</v>
      </c>
      <c r="F346" s="607" t="s">
        <v>5369</v>
      </c>
      <c r="G346" s="614" t="s">
        <v>4736</v>
      </c>
      <c r="H346" s="610" t="s">
        <v>5910</v>
      </c>
      <c r="I346" s="749" t="s">
        <v>6648</v>
      </c>
      <c r="J346" s="703" t="s">
        <v>7290</v>
      </c>
    </row>
    <row r="347" spans="1:10">
      <c r="A347" s="585" t="s">
        <v>84</v>
      </c>
      <c r="B347" s="578" t="s">
        <v>2729</v>
      </c>
      <c r="C347" s="578" t="s">
        <v>447</v>
      </c>
      <c r="D347" s="578" t="s">
        <v>3691</v>
      </c>
      <c r="E347" s="578" t="s">
        <v>1865</v>
      </c>
      <c r="F347" s="607" t="s">
        <v>469</v>
      </c>
      <c r="G347" s="614" t="s">
        <v>160</v>
      </c>
      <c r="H347" s="610" t="s">
        <v>535</v>
      </c>
      <c r="I347" s="749" t="s">
        <v>6649</v>
      </c>
      <c r="J347" s="703" t="s">
        <v>249</v>
      </c>
    </row>
    <row r="348" spans="1:10">
      <c r="A348" s="584" t="s">
        <v>85</v>
      </c>
      <c r="B348" s="578" t="s">
        <v>309</v>
      </c>
      <c r="C348" s="578" t="s">
        <v>309</v>
      </c>
      <c r="D348" s="578" t="s">
        <v>3692</v>
      </c>
      <c r="E348" s="578" t="s">
        <v>573</v>
      </c>
      <c r="F348" s="607" t="s">
        <v>5370</v>
      </c>
      <c r="G348" s="614" t="s">
        <v>4737</v>
      </c>
      <c r="H348" s="610" t="s">
        <v>5911</v>
      </c>
      <c r="I348" s="749" t="s">
        <v>6650</v>
      </c>
      <c r="J348" s="703" t="s">
        <v>7291</v>
      </c>
    </row>
    <row r="349" spans="1:10">
      <c r="A349" s="585" t="s">
        <v>86</v>
      </c>
      <c r="B349" s="578" t="s">
        <v>2730</v>
      </c>
      <c r="C349" s="578" t="s">
        <v>316</v>
      </c>
      <c r="D349" s="578" t="s">
        <v>535</v>
      </c>
      <c r="E349" s="578" t="s">
        <v>535</v>
      </c>
      <c r="F349" s="607" t="s">
        <v>5371</v>
      </c>
      <c r="G349" s="614" t="s">
        <v>463</v>
      </c>
      <c r="H349" s="610" t="s">
        <v>316</v>
      </c>
      <c r="I349" s="749" t="s">
        <v>447</v>
      </c>
      <c r="J349" s="703" t="s">
        <v>181</v>
      </c>
    </row>
    <row r="350" spans="1:10">
      <c r="A350" s="584" t="s">
        <v>87</v>
      </c>
      <c r="B350" s="578" t="s">
        <v>2461</v>
      </c>
      <c r="C350" s="578" t="s">
        <v>3213</v>
      </c>
      <c r="D350" s="578" t="s">
        <v>3693</v>
      </c>
      <c r="E350" s="578" t="s">
        <v>3687</v>
      </c>
      <c r="F350" s="607" t="s">
        <v>5372</v>
      </c>
      <c r="G350" s="614" t="s">
        <v>4738</v>
      </c>
      <c r="H350" s="610" t="s">
        <v>5912</v>
      </c>
      <c r="I350" s="749" t="s">
        <v>6651</v>
      </c>
      <c r="J350" s="703" t="s">
        <v>7292</v>
      </c>
    </row>
    <row r="351" spans="1:10">
      <c r="A351" s="585" t="s">
        <v>88</v>
      </c>
      <c r="B351" s="578" t="s">
        <v>2731</v>
      </c>
      <c r="C351" s="578" t="s">
        <v>671</v>
      </c>
      <c r="D351" s="578" t="s">
        <v>3694</v>
      </c>
      <c r="E351" s="578" t="s">
        <v>709</v>
      </c>
      <c r="F351" s="607" t="s">
        <v>525</v>
      </c>
      <c r="G351" s="614" t="s">
        <v>4739</v>
      </c>
      <c r="H351" s="610" t="s">
        <v>983</v>
      </c>
      <c r="I351" s="749" t="s">
        <v>5904</v>
      </c>
      <c r="J351" s="703" t="s">
        <v>671</v>
      </c>
    </row>
    <row r="352" spans="1:10">
      <c r="A352" s="638" t="s">
        <v>28</v>
      </c>
      <c r="B352" s="639" t="s">
        <v>2325</v>
      </c>
      <c r="C352" s="639">
        <v>2013</v>
      </c>
      <c r="D352" s="639" t="s">
        <v>3553</v>
      </c>
      <c r="E352" s="640" t="s">
        <v>4165</v>
      </c>
      <c r="F352" s="641" t="s">
        <v>4674</v>
      </c>
      <c r="G352" s="641" t="s">
        <v>4675</v>
      </c>
      <c r="H352" s="406" t="s">
        <v>5846</v>
      </c>
      <c r="I352" s="641" t="s">
        <v>6494</v>
      </c>
      <c r="J352" s="704" t="s">
        <v>6914</v>
      </c>
    </row>
    <row r="353" spans="1:10">
      <c r="A353" s="584" t="s">
        <v>69</v>
      </c>
      <c r="B353" s="565"/>
      <c r="C353" s="565" t="s">
        <v>866</v>
      </c>
      <c r="D353" s="565" t="s">
        <v>866</v>
      </c>
      <c r="E353" s="565" t="s">
        <v>866</v>
      </c>
      <c r="F353" s="565" t="s">
        <v>866</v>
      </c>
      <c r="G353" s="614" t="s">
        <v>866</v>
      </c>
      <c r="H353" s="610" t="s">
        <v>866</v>
      </c>
      <c r="I353" s="749" t="s">
        <v>866</v>
      </c>
      <c r="J353" s="703" t="s">
        <v>583</v>
      </c>
    </row>
    <row r="354" spans="1:10">
      <c r="A354" s="585" t="s">
        <v>70</v>
      </c>
      <c r="B354" s="578"/>
      <c r="C354" s="578" t="s">
        <v>868</v>
      </c>
      <c r="D354" s="578" t="s">
        <v>589</v>
      </c>
      <c r="E354" s="578" t="s">
        <v>589</v>
      </c>
      <c r="F354" s="607" t="s">
        <v>589</v>
      </c>
      <c r="G354" s="614" t="s">
        <v>320</v>
      </c>
      <c r="H354" s="610" t="s">
        <v>589</v>
      </c>
      <c r="I354" s="749" t="s">
        <v>589</v>
      </c>
      <c r="J354" s="703" t="s">
        <v>283</v>
      </c>
    </row>
    <row r="355" spans="1:10">
      <c r="A355" s="584" t="s">
        <v>71</v>
      </c>
      <c r="B355" s="578"/>
      <c r="C355" s="578" t="s">
        <v>3221</v>
      </c>
      <c r="D355" s="578" t="s">
        <v>873</v>
      </c>
      <c r="E355" s="578" t="s">
        <v>873</v>
      </c>
      <c r="F355" s="607" t="s">
        <v>873</v>
      </c>
      <c r="G355" s="614" t="s">
        <v>873</v>
      </c>
      <c r="H355" s="610" t="s">
        <v>873</v>
      </c>
      <c r="I355" s="749" t="s">
        <v>873</v>
      </c>
      <c r="J355" s="703" t="s">
        <v>312</v>
      </c>
    </row>
    <row r="356" spans="1:10">
      <c r="A356" s="585" t="s">
        <v>72</v>
      </c>
      <c r="B356" s="578"/>
      <c r="C356" s="578" t="s">
        <v>869</v>
      </c>
      <c r="D356" s="578" t="s">
        <v>589</v>
      </c>
      <c r="E356" s="578" t="s">
        <v>589</v>
      </c>
      <c r="F356" s="607" t="s">
        <v>589</v>
      </c>
      <c r="G356" s="614" t="s">
        <v>320</v>
      </c>
      <c r="H356" s="610" t="s">
        <v>589</v>
      </c>
      <c r="I356" s="749" t="s">
        <v>589</v>
      </c>
      <c r="J356" s="703" t="s">
        <v>283</v>
      </c>
    </row>
    <row r="357" spans="1:10">
      <c r="A357" s="584" t="s">
        <v>73</v>
      </c>
      <c r="B357" s="578"/>
      <c r="C357" s="578" t="s">
        <v>3222</v>
      </c>
      <c r="D357" s="578" t="s">
        <v>3706</v>
      </c>
      <c r="E357" s="578" t="s">
        <v>4296</v>
      </c>
      <c r="F357" s="607" t="s">
        <v>4296</v>
      </c>
      <c r="G357" s="614" t="s">
        <v>4296</v>
      </c>
      <c r="H357" s="610" t="s">
        <v>4296</v>
      </c>
      <c r="I357" s="749" t="s">
        <v>4296</v>
      </c>
      <c r="J357" s="703" t="s">
        <v>7309</v>
      </c>
    </row>
    <row r="358" spans="1:10">
      <c r="A358" s="585" t="s">
        <v>74</v>
      </c>
      <c r="B358" s="578"/>
      <c r="C358" s="578" t="s">
        <v>757</v>
      </c>
      <c r="D358" s="578" t="s">
        <v>3707</v>
      </c>
      <c r="E358" s="578" t="s">
        <v>589</v>
      </c>
      <c r="F358" s="607" t="s">
        <v>589</v>
      </c>
      <c r="G358" s="614" t="s">
        <v>320</v>
      </c>
      <c r="H358" s="610" t="s">
        <v>589</v>
      </c>
      <c r="I358" s="749" t="s">
        <v>589</v>
      </c>
      <c r="J358" s="703" t="s">
        <v>283</v>
      </c>
    </row>
    <row r="359" spans="1:10">
      <c r="A359" s="584" t="s">
        <v>75</v>
      </c>
      <c r="B359" s="578"/>
      <c r="C359" s="578" t="s">
        <v>3223</v>
      </c>
      <c r="D359" s="578" t="s">
        <v>3708</v>
      </c>
      <c r="E359" s="578" t="s">
        <v>3706</v>
      </c>
      <c r="F359" s="607" t="s">
        <v>5378</v>
      </c>
      <c r="G359" s="614" t="s">
        <v>872</v>
      </c>
      <c r="H359" s="610" t="s">
        <v>5378</v>
      </c>
      <c r="I359" s="749" t="s">
        <v>6657</v>
      </c>
      <c r="J359" s="703" t="s">
        <v>217</v>
      </c>
    </row>
    <row r="360" spans="1:10">
      <c r="A360" s="585" t="s">
        <v>76</v>
      </c>
      <c r="B360" s="578"/>
      <c r="C360" s="578" t="s">
        <v>1402</v>
      </c>
      <c r="D360" s="578" t="s">
        <v>589</v>
      </c>
      <c r="E360" s="578" t="s">
        <v>4297</v>
      </c>
      <c r="F360" s="607" t="s">
        <v>4299</v>
      </c>
      <c r="G360" s="614" t="s">
        <v>524</v>
      </c>
      <c r="H360" s="610" t="s">
        <v>4299</v>
      </c>
      <c r="I360" s="749" t="s">
        <v>4420</v>
      </c>
      <c r="J360" s="703" t="s">
        <v>147</v>
      </c>
    </row>
    <row r="361" spans="1:10">
      <c r="A361" s="584" t="s">
        <v>77</v>
      </c>
      <c r="B361" s="578"/>
      <c r="C361" s="578" t="s">
        <v>3224</v>
      </c>
      <c r="D361" s="578" t="s">
        <v>3222</v>
      </c>
      <c r="E361" s="578" t="s">
        <v>4298</v>
      </c>
      <c r="F361" s="607" t="s">
        <v>4298</v>
      </c>
      <c r="G361" s="614" t="s">
        <v>4298</v>
      </c>
      <c r="H361" s="610" t="s">
        <v>5913</v>
      </c>
      <c r="I361" s="749" t="s">
        <v>6658</v>
      </c>
      <c r="J361" s="703" t="s">
        <v>776</v>
      </c>
    </row>
    <row r="362" spans="1:10">
      <c r="A362" s="585" t="s">
        <v>78</v>
      </c>
      <c r="B362" s="578"/>
      <c r="C362" s="578" t="s">
        <v>794</v>
      </c>
      <c r="D362" s="578" t="s">
        <v>592</v>
      </c>
      <c r="E362" s="578" t="s">
        <v>4299</v>
      </c>
      <c r="F362" s="607" t="s">
        <v>4299</v>
      </c>
      <c r="G362" s="614" t="s">
        <v>524</v>
      </c>
      <c r="H362" s="610" t="s">
        <v>4420</v>
      </c>
      <c r="I362" s="749" t="s">
        <v>1218</v>
      </c>
      <c r="J362" s="703" t="s">
        <v>258</v>
      </c>
    </row>
    <row r="363" spans="1:10">
      <c r="A363" s="584" t="s">
        <v>79</v>
      </c>
      <c r="B363" s="578"/>
      <c r="C363" s="578"/>
      <c r="D363" s="578" t="s">
        <v>3709</v>
      </c>
      <c r="E363" s="578" t="s">
        <v>3708</v>
      </c>
      <c r="F363" s="607" t="s">
        <v>4740</v>
      </c>
      <c r="G363" s="614" t="s">
        <v>867</v>
      </c>
      <c r="H363" s="610" t="s">
        <v>5914</v>
      </c>
      <c r="I363" s="749" t="s">
        <v>867</v>
      </c>
      <c r="J363" s="703" t="s">
        <v>7310</v>
      </c>
    </row>
    <row r="364" spans="1:10">
      <c r="A364" s="585" t="s">
        <v>80</v>
      </c>
      <c r="B364" s="578"/>
      <c r="C364" s="578"/>
      <c r="D364" s="578" t="s">
        <v>147</v>
      </c>
      <c r="E364" s="578" t="s">
        <v>589</v>
      </c>
      <c r="F364" s="607" t="s">
        <v>5597</v>
      </c>
      <c r="G364" s="614" t="s">
        <v>593</v>
      </c>
      <c r="H364" s="610" t="s">
        <v>1218</v>
      </c>
      <c r="I364" s="749" t="s">
        <v>2140</v>
      </c>
      <c r="J364" s="703" t="s">
        <v>318</v>
      </c>
    </row>
    <row r="365" spans="1:10">
      <c r="A365" s="584" t="s">
        <v>81</v>
      </c>
      <c r="B365" s="578"/>
      <c r="C365" s="578"/>
      <c r="D365" s="578" t="s">
        <v>3223</v>
      </c>
      <c r="E365" s="578" t="s">
        <v>3709</v>
      </c>
      <c r="F365" s="607" t="s">
        <v>5379</v>
      </c>
      <c r="G365" s="614" t="s">
        <v>4740</v>
      </c>
      <c r="H365" s="610" t="s">
        <v>325</v>
      </c>
      <c r="I365" s="749" t="s">
        <v>4300</v>
      </c>
      <c r="J365" s="703"/>
    </row>
    <row r="366" spans="1:10">
      <c r="A366" s="585" t="s">
        <v>82</v>
      </c>
      <c r="B366" s="578"/>
      <c r="C366" s="578"/>
      <c r="D366" s="578" t="s">
        <v>147</v>
      </c>
      <c r="E366" s="578" t="s">
        <v>147</v>
      </c>
      <c r="F366" s="607" t="s">
        <v>5380</v>
      </c>
      <c r="G366" s="614" t="s">
        <v>399</v>
      </c>
      <c r="H366" s="610" t="s">
        <v>593</v>
      </c>
      <c r="I366" s="749" t="s">
        <v>6659</v>
      </c>
      <c r="J366" s="703"/>
    </row>
    <row r="367" spans="1:10">
      <c r="A367" s="584" t="s">
        <v>83</v>
      </c>
      <c r="B367" s="578"/>
      <c r="C367" s="578"/>
      <c r="D367" s="578"/>
      <c r="E367" s="578" t="s">
        <v>3223</v>
      </c>
      <c r="F367" s="607" t="s">
        <v>867</v>
      </c>
      <c r="G367" s="614" t="s">
        <v>3708</v>
      </c>
      <c r="I367" s="749" t="s">
        <v>876</v>
      </c>
      <c r="J367" s="703"/>
    </row>
    <row r="368" spans="1:10">
      <c r="A368" s="585" t="s">
        <v>84</v>
      </c>
      <c r="B368" s="578"/>
      <c r="C368" s="578"/>
      <c r="D368" s="578"/>
      <c r="E368" s="578" t="s">
        <v>147</v>
      </c>
      <c r="F368" s="607" t="s">
        <v>593</v>
      </c>
      <c r="G368" s="614" t="s">
        <v>4420</v>
      </c>
      <c r="I368" s="749" t="s">
        <v>137</v>
      </c>
      <c r="J368" s="703"/>
    </row>
    <row r="369" spans="1:10">
      <c r="A369" s="584" t="s">
        <v>85</v>
      </c>
      <c r="B369" s="578"/>
      <c r="C369" s="578"/>
      <c r="D369" s="578"/>
      <c r="E369" s="578" t="s">
        <v>4300</v>
      </c>
      <c r="F369" s="607" t="s">
        <v>5381</v>
      </c>
      <c r="G369" s="614" t="s">
        <v>1050</v>
      </c>
      <c r="J369" s="633"/>
    </row>
    <row r="370" spans="1:10">
      <c r="A370" s="585" t="s">
        <v>86</v>
      </c>
      <c r="B370" s="578"/>
      <c r="C370" s="578"/>
      <c r="D370" s="578"/>
      <c r="E370" s="578" t="s">
        <v>258</v>
      </c>
      <c r="F370" s="607" t="s">
        <v>436</v>
      </c>
      <c r="G370" s="614" t="s">
        <v>355</v>
      </c>
      <c r="J370" s="633"/>
    </row>
    <row r="371" spans="1:10">
      <c r="A371" s="584" t="s">
        <v>87</v>
      </c>
      <c r="B371" s="578"/>
      <c r="C371" s="578"/>
      <c r="D371" s="578"/>
      <c r="E371" s="578" t="s">
        <v>4301</v>
      </c>
      <c r="F371" s="607" t="s">
        <v>5382</v>
      </c>
      <c r="G371" s="614" t="s">
        <v>4300</v>
      </c>
      <c r="J371" s="633"/>
    </row>
    <row r="372" spans="1:10">
      <c r="A372" s="585" t="s">
        <v>88</v>
      </c>
      <c r="B372" s="578"/>
      <c r="C372" s="578"/>
      <c r="D372" s="578"/>
      <c r="E372" s="578" t="s">
        <v>4302</v>
      </c>
      <c r="F372" s="607" t="s">
        <v>239</v>
      </c>
      <c r="G372" s="614" t="s">
        <v>258</v>
      </c>
      <c r="J372" s="633"/>
    </row>
    <row r="373" spans="1:10">
      <c r="A373" s="638" t="s">
        <v>29</v>
      </c>
      <c r="B373" s="639" t="s">
        <v>2325</v>
      </c>
      <c r="C373" s="639">
        <v>2013</v>
      </c>
      <c r="D373" s="639" t="s">
        <v>3553</v>
      </c>
      <c r="E373" s="640" t="s">
        <v>4165</v>
      </c>
      <c r="F373" s="641" t="s">
        <v>4674</v>
      </c>
      <c r="G373" s="641" t="s">
        <v>4675</v>
      </c>
      <c r="H373" s="406" t="s">
        <v>5846</v>
      </c>
      <c r="I373" s="641" t="s">
        <v>6494</v>
      </c>
      <c r="J373" s="704" t="s">
        <v>6914</v>
      </c>
    </row>
    <row r="374" spans="1:10">
      <c r="A374" s="584" t="s">
        <v>69</v>
      </c>
      <c r="B374" s="565"/>
      <c r="C374" s="565"/>
      <c r="D374" s="565" t="s">
        <v>422</v>
      </c>
      <c r="E374" s="565"/>
      <c r="F374" s="565" t="s">
        <v>942</v>
      </c>
      <c r="G374" s="614"/>
      <c r="J374" s="633"/>
    </row>
    <row r="375" spans="1:10">
      <c r="A375" s="585" t="s">
        <v>70</v>
      </c>
      <c r="B375" s="578"/>
      <c r="C375" s="578"/>
      <c r="D375" s="578" t="s">
        <v>4032</v>
      </c>
      <c r="E375" s="578"/>
      <c r="F375" s="607" t="s">
        <v>4925</v>
      </c>
      <c r="G375" s="614"/>
      <c r="J375" s="633"/>
    </row>
    <row r="376" spans="1:10">
      <c r="A376" s="584" t="s">
        <v>71</v>
      </c>
      <c r="B376" s="578"/>
      <c r="C376" s="578"/>
      <c r="D376" s="578" t="s">
        <v>4043</v>
      </c>
      <c r="E376" s="578"/>
      <c r="F376" s="607" t="s">
        <v>3227</v>
      </c>
      <c r="G376" s="614"/>
      <c r="J376" s="633"/>
    </row>
    <row r="377" spans="1:10">
      <c r="A377" s="585" t="s">
        <v>72</v>
      </c>
      <c r="B377" s="578"/>
      <c r="C377" s="578"/>
      <c r="D377" s="578" t="s">
        <v>3988</v>
      </c>
      <c r="E377" s="578"/>
      <c r="F377" s="607" t="s">
        <v>5284</v>
      </c>
      <c r="G377" s="614"/>
      <c r="J377" s="633"/>
    </row>
    <row r="378" spans="1:10">
      <c r="A378" s="584" t="s">
        <v>73</v>
      </c>
      <c r="B378" s="578"/>
      <c r="C378" s="578"/>
      <c r="D378" s="578" t="s">
        <v>4044</v>
      </c>
      <c r="E378" s="578"/>
      <c r="F378" s="607" t="s">
        <v>1426</v>
      </c>
      <c r="G378" s="614"/>
      <c r="J378" s="633"/>
    </row>
    <row r="379" spans="1:10">
      <c r="A379" s="585" t="s">
        <v>74</v>
      </c>
      <c r="B379" s="578"/>
      <c r="C379" s="578"/>
      <c r="D379" s="578" t="s">
        <v>3988</v>
      </c>
      <c r="E379" s="578"/>
      <c r="F379" s="607" t="s">
        <v>4460</v>
      </c>
      <c r="G379" s="614"/>
      <c r="J379" s="633"/>
    </row>
    <row r="380" spans="1:10">
      <c r="A380" s="584" t="s">
        <v>75</v>
      </c>
      <c r="B380" s="578"/>
      <c r="C380" s="578"/>
      <c r="D380" s="578" t="s">
        <v>4045</v>
      </c>
      <c r="E380" s="578"/>
      <c r="F380" s="607" t="s">
        <v>897</v>
      </c>
      <c r="G380" s="614"/>
      <c r="J380" s="633"/>
    </row>
    <row r="381" spans="1:10">
      <c r="A381" s="585" t="s">
        <v>76</v>
      </c>
      <c r="B381" s="578"/>
      <c r="C381" s="578"/>
      <c r="D381" s="578" t="s">
        <v>4034</v>
      </c>
      <c r="E381" s="578"/>
      <c r="F381" s="607" t="s">
        <v>4435</v>
      </c>
      <c r="G381" s="614"/>
      <c r="J381" s="633"/>
    </row>
    <row r="382" spans="1:10">
      <c r="A382" s="584" t="s">
        <v>77</v>
      </c>
      <c r="B382" s="578"/>
      <c r="C382" s="578"/>
      <c r="D382" s="578" t="s">
        <v>4046</v>
      </c>
      <c r="E382" s="578"/>
      <c r="F382" s="607" t="s">
        <v>884</v>
      </c>
      <c r="G382" s="614"/>
      <c r="J382" s="633"/>
    </row>
    <row r="383" spans="1:10">
      <c r="A383" s="585" t="s">
        <v>78</v>
      </c>
      <c r="B383" s="578"/>
      <c r="C383" s="578"/>
      <c r="D383" s="578" t="s">
        <v>4047</v>
      </c>
      <c r="E383" s="578"/>
      <c r="F383" s="607" t="s">
        <v>4437</v>
      </c>
      <c r="G383" s="614"/>
      <c r="J383" s="633"/>
    </row>
    <row r="384" spans="1:10">
      <c r="A384" s="584" t="s">
        <v>79</v>
      </c>
      <c r="B384" s="578"/>
      <c r="C384" s="578"/>
      <c r="D384" s="578" t="s">
        <v>4048</v>
      </c>
      <c r="E384" s="578"/>
      <c r="F384" s="607" t="s">
        <v>5276</v>
      </c>
      <c r="G384" s="614"/>
      <c r="J384" s="633"/>
    </row>
    <row r="385" spans="1:10">
      <c r="A385" s="585" t="s">
        <v>80</v>
      </c>
      <c r="B385" s="578"/>
      <c r="C385" s="578"/>
      <c r="D385" s="578" t="s">
        <v>4049</v>
      </c>
      <c r="E385" s="578"/>
      <c r="F385" s="607" t="s">
        <v>463</v>
      </c>
      <c r="G385" s="614"/>
      <c r="J385" s="633"/>
    </row>
    <row r="386" spans="1:10">
      <c r="A386" s="584" t="s">
        <v>81</v>
      </c>
      <c r="B386" s="578"/>
      <c r="C386" s="578"/>
      <c r="D386" s="578" t="s">
        <v>4050</v>
      </c>
      <c r="E386" s="578"/>
      <c r="F386" s="607" t="s">
        <v>5293</v>
      </c>
      <c r="G386" s="614"/>
      <c r="J386" s="633"/>
    </row>
    <row r="387" spans="1:10">
      <c r="A387" s="585" t="s">
        <v>82</v>
      </c>
      <c r="B387" s="578"/>
      <c r="C387" s="578"/>
      <c r="D387" s="578" t="s">
        <v>4051</v>
      </c>
      <c r="E387" s="578"/>
      <c r="F387" s="607" t="s">
        <v>358</v>
      </c>
      <c r="G387" s="614"/>
      <c r="J387" s="633"/>
    </row>
    <row r="388" spans="1:10">
      <c r="A388" s="584" t="s">
        <v>83</v>
      </c>
      <c r="B388" s="578"/>
      <c r="C388" s="578"/>
      <c r="D388" s="578" t="s">
        <v>4052</v>
      </c>
      <c r="E388" s="578"/>
      <c r="F388" s="607" t="s">
        <v>5294</v>
      </c>
      <c r="G388" s="614"/>
      <c r="J388" s="633"/>
    </row>
    <row r="389" spans="1:10">
      <c r="A389" s="585" t="s">
        <v>84</v>
      </c>
      <c r="B389" s="578"/>
      <c r="C389" s="578"/>
      <c r="D389" s="578" t="s">
        <v>4034</v>
      </c>
      <c r="E389" s="578"/>
      <c r="F389" s="607" t="s">
        <v>4434</v>
      </c>
      <c r="G389" s="614"/>
      <c r="J389" s="633"/>
    </row>
    <row r="390" spans="1:10">
      <c r="A390" s="584" t="s">
        <v>85</v>
      </c>
      <c r="B390" s="578"/>
      <c r="C390" s="578"/>
      <c r="D390" s="578" t="s">
        <v>4053</v>
      </c>
      <c r="E390" s="578"/>
      <c r="F390" s="607" t="s">
        <v>942</v>
      </c>
      <c r="G390" s="614"/>
      <c r="J390" s="633"/>
    </row>
    <row r="391" spans="1:10">
      <c r="A391" s="585" t="s">
        <v>86</v>
      </c>
      <c r="B391" s="578"/>
      <c r="C391" s="578"/>
      <c r="D391" s="578" t="s">
        <v>4054</v>
      </c>
      <c r="E391" s="578"/>
      <c r="F391" s="607" t="s">
        <v>4925</v>
      </c>
      <c r="G391" s="614"/>
      <c r="J391" s="633"/>
    </row>
    <row r="392" spans="1:10">
      <c r="A392" s="584" t="s">
        <v>87</v>
      </c>
      <c r="B392" s="578"/>
      <c r="C392" s="578"/>
      <c r="D392" s="578"/>
      <c r="E392" s="578"/>
      <c r="F392" s="607" t="s">
        <v>124</v>
      </c>
      <c r="G392" s="614"/>
      <c r="J392" s="633"/>
    </row>
    <row r="393" spans="1:10">
      <c r="A393" s="585" t="s">
        <v>88</v>
      </c>
      <c r="B393" s="578"/>
      <c r="C393" s="578"/>
      <c r="D393" s="578"/>
      <c r="E393" s="578"/>
      <c r="F393" s="607" t="s">
        <v>4460</v>
      </c>
      <c r="G393" s="614"/>
      <c r="J393" s="633"/>
    </row>
    <row r="394" spans="1:10">
      <c r="A394" s="638" t="s">
        <v>30</v>
      </c>
      <c r="B394" s="639" t="s">
        <v>2325</v>
      </c>
      <c r="C394" s="639">
        <v>2013</v>
      </c>
      <c r="D394" s="639" t="s">
        <v>3553</v>
      </c>
      <c r="E394" s="640" t="s">
        <v>4165</v>
      </c>
      <c r="F394" s="641" t="s">
        <v>4674</v>
      </c>
      <c r="G394" s="641" t="s">
        <v>4675</v>
      </c>
      <c r="H394" s="406" t="s">
        <v>5846</v>
      </c>
      <c r="I394" s="641" t="s">
        <v>6494</v>
      </c>
      <c r="J394" s="704" t="s">
        <v>6914</v>
      </c>
    </row>
    <row r="395" spans="1:10">
      <c r="A395" s="584" t="s">
        <v>69</v>
      </c>
      <c r="B395" s="565" t="s">
        <v>897</v>
      </c>
      <c r="C395" s="565" t="s">
        <v>3241</v>
      </c>
      <c r="D395" s="565" t="s">
        <v>422</v>
      </c>
      <c r="E395" s="565"/>
      <c r="F395" s="565" t="s">
        <v>1420</v>
      </c>
      <c r="G395" s="614"/>
      <c r="J395" s="633"/>
    </row>
    <row r="396" spans="1:10">
      <c r="A396" s="585" t="s">
        <v>70</v>
      </c>
      <c r="B396" s="578" t="s">
        <v>2421</v>
      </c>
      <c r="C396" s="578" t="s">
        <v>3242</v>
      </c>
      <c r="D396" s="578" t="s">
        <v>4032</v>
      </c>
      <c r="E396" s="578"/>
      <c r="F396" s="607" t="s">
        <v>4460</v>
      </c>
      <c r="G396" s="614"/>
      <c r="J396" s="633"/>
    </row>
    <row r="397" spans="1:10">
      <c r="A397" s="584" t="s">
        <v>71</v>
      </c>
      <c r="B397" s="578" t="s">
        <v>2479</v>
      </c>
      <c r="C397" s="578" t="s">
        <v>3243</v>
      </c>
      <c r="D397" s="578" t="s">
        <v>4056</v>
      </c>
      <c r="E397" s="578"/>
      <c r="F397" s="607" t="s">
        <v>897</v>
      </c>
      <c r="G397" s="614"/>
      <c r="J397" s="633"/>
    </row>
    <row r="398" spans="1:10">
      <c r="A398" s="585" t="s">
        <v>72</v>
      </c>
      <c r="B398" s="578" t="s">
        <v>802</v>
      </c>
      <c r="C398" s="578" t="s">
        <v>3156</v>
      </c>
      <c r="D398" s="578" t="s">
        <v>4057</v>
      </c>
      <c r="E398" s="578"/>
      <c r="F398" s="607" t="s">
        <v>4435</v>
      </c>
      <c r="G398" s="614"/>
      <c r="J398" s="633"/>
    </row>
    <row r="399" spans="1:10">
      <c r="A399" s="584" t="s">
        <v>73</v>
      </c>
      <c r="B399" s="578" t="s">
        <v>2480</v>
      </c>
      <c r="C399" s="578" t="s">
        <v>3244</v>
      </c>
      <c r="D399" s="578" t="s">
        <v>4058</v>
      </c>
      <c r="E399" s="578"/>
      <c r="F399" s="607" t="s">
        <v>897</v>
      </c>
      <c r="G399" s="614"/>
      <c r="J399" s="633"/>
    </row>
    <row r="400" spans="1:10">
      <c r="A400" s="585" t="s">
        <v>74</v>
      </c>
      <c r="B400" s="578" t="s">
        <v>2553</v>
      </c>
      <c r="C400" s="578" t="s">
        <v>3245</v>
      </c>
      <c r="D400" s="578" t="s">
        <v>1640</v>
      </c>
      <c r="E400" s="578"/>
      <c r="F400" s="607" t="s">
        <v>4435</v>
      </c>
      <c r="G400" s="614"/>
      <c r="J400" s="633"/>
    </row>
    <row r="401" spans="1:10">
      <c r="A401" s="584" t="s">
        <v>75</v>
      </c>
      <c r="B401" s="578" t="s">
        <v>2481</v>
      </c>
      <c r="C401" s="578" t="s">
        <v>226</v>
      </c>
      <c r="D401" s="578" t="s">
        <v>1987</v>
      </c>
      <c r="E401" s="578"/>
      <c r="F401" s="607" t="s">
        <v>1979</v>
      </c>
      <c r="G401" s="614"/>
      <c r="J401" s="633"/>
    </row>
    <row r="402" spans="1:10">
      <c r="A402" s="585" t="s">
        <v>76</v>
      </c>
      <c r="B402" s="578" t="s">
        <v>2433</v>
      </c>
      <c r="C402" s="578" t="s">
        <v>3156</v>
      </c>
      <c r="D402" s="578" t="s">
        <v>4057</v>
      </c>
      <c r="E402" s="578"/>
      <c r="F402" s="607" t="s">
        <v>1899</v>
      </c>
      <c r="G402" s="614"/>
      <c r="J402" s="633"/>
    </row>
    <row r="403" spans="1:10">
      <c r="A403" s="584" t="s">
        <v>77</v>
      </c>
      <c r="B403" s="578" t="s">
        <v>2482</v>
      </c>
      <c r="C403" s="578" t="s">
        <v>511</v>
      </c>
      <c r="D403" s="578" t="s">
        <v>4059</v>
      </c>
      <c r="E403" s="578"/>
      <c r="F403" s="607" t="s">
        <v>1987</v>
      </c>
      <c r="G403" s="614"/>
      <c r="J403" s="633"/>
    </row>
    <row r="404" spans="1:10">
      <c r="A404" s="585" t="s">
        <v>78</v>
      </c>
      <c r="B404" s="578" t="s">
        <v>2433</v>
      </c>
      <c r="C404" s="578" t="s">
        <v>1647</v>
      </c>
      <c r="D404" s="578" t="s">
        <v>1647</v>
      </c>
      <c r="E404" s="578"/>
      <c r="F404" s="607" t="s">
        <v>4460</v>
      </c>
      <c r="G404" s="614"/>
      <c r="J404" s="633"/>
    </row>
    <row r="405" spans="1:10">
      <c r="A405" s="584" t="s">
        <v>79</v>
      </c>
      <c r="B405" s="578" t="s">
        <v>2483</v>
      </c>
      <c r="C405" s="578" t="s">
        <v>989</v>
      </c>
      <c r="D405" s="578" t="s">
        <v>4060</v>
      </c>
      <c r="E405" s="578"/>
      <c r="F405" s="607" t="s">
        <v>5297</v>
      </c>
      <c r="G405" s="614"/>
      <c r="J405" s="633"/>
    </row>
    <row r="406" spans="1:10">
      <c r="A406" s="585" t="s">
        <v>80</v>
      </c>
      <c r="B406" s="578" t="s">
        <v>2431</v>
      </c>
      <c r="C406" s="578" t="s">
        <v>3182</v>
      </c>
      <c r="D406" s="578" t="s">
        <v>1640</v>
      </c>
      <c r="E406" s="578"/>
      <c r="F406" s="607" t="s">
        <v>4925</v>
      </c>
      <c r="G406" s="614"/>
      <c r="J406" s="633"/>
    </row>
    <row r="407" spans="1:10">
      <c r="A407" s="584" t="s">
        <v>81</v>
      </c>
      <c r="B407" s="578" t="s">
        <v>2484</v>
      </c>
      <c r="C407" s="578"/>
      <c r="D407" s="578"/>
      <c r="E407" s="578"/>
      <c r="F407" s="607" t="s">
        <v>5298</v>
      </c>
      <c r="G407" s="614"/>
      <c r="J407" s="633"/>
    </row>
    <row r="408" spans="1:10">
      <c r="A408" s="585" t="s">
        <v>82</v>
      </c>
      <c r="B408" s="578" t="s">
        <v>2431</v>
      </c>
      <c r="C408" s="578"/>
      <c r="D408" s="578"/>
      <c r="E408" s="578"/>
      <c r="F408" s="607" t="s">
        <v>3050</v>
      </c>
      <c r="G408" s="614"/>
      <c r="J408" s="633"/>
    </row>
    <row r="409" spans="1:10">
      <c r="A409" s="584" t="s">
        <v>83</v>
      </c>
      <c r="B409" s="578" t="s">
        <v>2485</v>
      </c>
      <c r="C409" s="578"/>
      <c r="D409" s="578"/>
      <c r="E409" s="578"/>
      <c r="F409" s="607" t="s">
        <v>5598</v>
      </c>
      <c r="G409" s="614"/>
      <c r="J409" s="633"/>
    </row>
    <row r="410" spans="1:10">
      <c r="A410" s="585" t="s">
        <v>84</v>
      </c>
      <c r="B410" s="578" t="s">
        <v>2732</v>
      </c>
      <c r="C410" s="578"/>
      <c r="D410" s="578"/>
      <c r="E410" s="578"/>
      <c r="F410" s="607" t="s">
        <v>358</v>
      </c>
      <c r="G410" s="614"/>
      <c r="J410" s="633"/>
    </row>
    <row r="411" spans="1:10">
      <c r="A411" s="584" t="s">
        <v>85</v>
      </c>
      <c r="B411" s="578" t="s">
        <v>2486</v>
      </c>
      <c r="C411" s="578"/>
      <c r="D411" s="578"/>
      <c r="E411" s="578"/>
      <c r="F411" s="607" t="s">
        <v>1991</v>
      </c>
      <c r="G411" s="614"/>
      <c r="J411" s="633"/>
    </row>
    <row r="412" spans="1:10">
      <c r="A412" s="585" t="s">
        <v>86</v>
      </c>
      <c r="B412" s="578"/>
      <c r="C412" s="578"/>
      <c r="D412" s="578"/>
      <c r="E412" s="578"/>
      <c r="F412" s="607" t="s">
        <v>3050</v>
      </c>
      <c r="G412" s="614"/>
      <c r="J412" s="633"/>
    </row>
    <row r="413" spans="1:10">
      <c r="A413" s="584" t="s">
        <v>87</v>
      </c>
      <c r="B413" s="578" t="s">
        <v>2487</v>
      </c>
      <c r="C413" s="578"/>
      <c r="D413" s="578"/>
      <c r="E413" s="578"/>
      <c r="F413" s="607" t="s">
        <v>5599</v>
      </c>
      <c r="G413" s="614"/>
      <c r="J413" s="633"/>
    </row>
    <row r="414" spans="1:10">
      <c r="A414" s="585" t="s">
        <v>88</v>
      </c>
      <c r="B414" s="578" t="s">
        <v>1404</v>
      </c>
      <c r="C414" s="578"/>
      <c r="D414" s="578"/>
      <c r="E414" s="578"/>
      <c r="F414" s="607" t="s">
        <v>5600</v>
      </c>
      <c r="G414" s="614"/>
      <c r="J414" s="633"/>
    </row>
    <row r="415" spans="1:10">
      <c r="A415" s="638" t="s">
        <v>3995</v>
      </c>
      <c r="B415" s="639" t="s">
        <v>2325</v>
      </c>
      <c r="C415" s="639">
        <v>2013</v>
      </c>
      <c r="D415" s="639" t="s">
        <v>3553</v>
      </c>
      <c r="E415" s="640" t="s">
        <v>4165</v>
      </c>
      <c r="F415" s="641" t="s">
        <v>4674</v>
      </c>
      <c r="G415" s="641" t="s">
        <v>4675</v>
      </c>
      <c r="H415" s="406" t="s">
        <v>5846</v>
      </c>
      <c r="I415" s="751" t="s">
        <v>6494</v>
      </c>
      <c r="J415" s="704" t="s">
        <v>6914</v>
      </c>
    </row>
    <row r="416" spans="1:10" ht="15">
      <c r="A416" s="584" t="s">
        <v>69</v>
      </c>
      <c r="B416" s="565"/>
      <c r="C416" s="565"/>
      <c r="D416" s="565" t="s">
        <v>312</v>
      </c>
      <c r="E416" s="565" t="s">
        <v>544</v>
      </c>
      <c r="F416" s="565" t="s">
        <v>544</v>
      </c>
      <c r="G416" s="614" t="s">
        <v>544</v>
      </c>
      <c r="H416" s="610" t="s">
        <v>544</v>
      </c>
      <c r="I416" s="615" t="s">
        <v>6814</v>
      </c>
      <c r="J416" s="619" t="s">
        <v>7180</v>
      </c>
    </row>
    <row r="417" spans="1:10" ht="15">
      <c r="A417" s="585" t="s">
        <v>70</v>
      </c>
      <c r="B417" s="578"/>
      <c r="C417" s="578"/>
      <c r="D417" s="578" t="s">
        <v>3845</v>
      </c>
      <c r="E417" s="578" t="s">
        <v>533</v>
      </c>
      <c r="F417" s="607" t="s">
        <v>533</v>
      </c>
      <c r="G417" s="614" t="s">
        <v>533</v>
      </c>
      <c r="H417" s="610" t="s">
        <v>533</v>
      </c>
      <c r="I417" s="615" t="s">
        <v>147</v>
      </c>
      <c r="J417" s="619"/>
    </row>
    <row r="418" spans="1:10" ht="15">
      <c r="A418" s="584" t="s">
        <v>71</v>
      </c>
      <c r="B418" s="578"/>
      <c r="C418" s="578"/>
      <c r="D418" s="578" t="s">
        <v>544</v>
      </c>
      <c r="E418" s="578" t="s">
        <v>3916</v>
      </c>
      <c r="F418" s="607" t="s">
        <v>3406</v>
      </c>
      <c r="G418" s="614" t="s">
        <v>3406</v>
      </c>
      <c r="H418" s="610" t="s">
        <v>3406</v>
      </c>
      <c r="I418" s="615" t="s">
        <v>6815</v>
      </c>
      <c r="J418" s="619"/>
    </row>
    <row r="419" spans="1:10" ht="15">
      <c r="A419" s="585" t="s">
        <v>72</v>
      </c>
      <c r="B419" s="578"/>
      <c r="C419" s="578"/>
      <c r="D419" s="578" t="s">
        <v>3998</v>
      </c>
      <c r="E419" s="578" t="s">
        <v>4315</v>
      </c>
      <c r="F419" s="607" t="s">
        <v>533</v>
      </c>
      <c r="G419" s="614" t="s">
        <v>533</v>
      </c>
      <c r="H419" s="610" t="s">
        <v>533</v>
      </c>
      <c r="I419" s="615" t="s">
        <v>6816</v>
      </c>
      <c r="J419" s="619"/>
    </row>
    <row r="420" spans="1:10" ht="15">
      <c r="A420" s="584" t="s">
        <v>73</v>
      </c>
      <c r="B420" s="578"/>
      <c r="C420" s="578"/>
      <c r="D420" s="578" t="s">
        <v>3999</v>
      </c>
      <c r="E420" s="578" t="s">
        <v>4011</v>
      </c>
      <c r="F420" s="578"/>
      <c r="G420" s="614" t="s">
        <v>5604</v>
      </c>
      <c r="H420" s="610" t="s">
        <v>5932</v>
      </c>
      <c r="I420" s="615" t="s">
        <v>544</v>
      </c>
      <c r="J420" s="619"/>
    </row>
    <row r="421" spans="1:10" ht="15">
      <c r="A421" s="585" t="s">
        <v>74</v>
      </c>
      <c r="B421" s="578"/>
      <c r="C421" s="578"/>
      <c r="D421" s="578" t="s">
        <v>3845</v>
      </c>
      <c r="E421" s="578" t="s">
        <v>3845</v>
      </c>
      <c r="F421" s="578"/>
      <c r="G421" s="614" t="s">
        <v>5835</v>
      </c>
      <c r="H421" s="610" t="s">
        <v>960</v>
      </c>
      <c r="I421" s="615" t="s">
        <v>6018</v>
      </c>
      <c r="J421" s="619"/>
    </row>
    <row r="422" spans="1:10" ht="15">
      <c r="A422" s="584" t="s">
        <v>75</v>
      </c>
      <c r="B422" s="578"/>
      <c r="C422" s="578"/>
      <c r="D422" s="578" t="s">
        <v>244</v>
      </c>
      <c r="E422" s="578" t="s">
        <v>312</v>
      </c>
      <c r="F422" s="607" t="s">
        <v>4011</v>
      </c>
      <c r="G422" s="614" t="s">
        <v>5832</v>
      </c>
      <c r="H422" s="610" t="s">
        <v>6021</v>
      </c>
      <c r="I422" s="615" t="s">
        <v>3406</v>
      </c>
      <c r="J422" s="619"/>
    </row>
    <row r="423" spans="1:10" ht="15">
      <c r="A423" s="585" t="s">
        <v>76</v>
      </c>
      <c r="B423" s="578"/>
      <c r="C423" s="578"/>
      <c r="D423" s="578" t="s">
        <v>387</v>
      </c>
      <c r="E423" s="578" t="s">
        <v>3845</v>
      </c>
      <c r="F423" s="607" t="s">
        <v>3845</v>
      </c>
      <c r="G423" s="614" t="s">
        <v>5836</v>
      </c>
      <c r="H423" s="610" t="s">
        <v>147</v>
      </c>
      <c r="I423" s="615" t="s">
        <v>6018</v>
      </c>
      <c r="J423" s="619"/>
    </row>
    <row r="424" spans="1:10" ht="15">
      <c r="A424" s="584" t="s">
        <v>77</v>
      </c>
      <c r="B424" s="578"/>
      <c r="C424" s="578"/>
      <c r="D424" s="578" t="s">
        <v>219</v>
      </c>
      <c r="E424" s="578" t="s">
        <v>4316</v>
      </c>
      <c r="F424" s="607" t="s">
        <v>312</v>
      </c>
      <c r="G424" s="614" t="s">
        <v>5602</v>
      </c>
      <c r="H424" s="610" t="s">
        <v>5833</v>
      </c>
      <c r="I424" s="615" t="s">
        <v>5602</v>
      </c>
      <c r="J424" s="619"/>
    </row>
    <row r="425" spans="1:10" ht="15">
      <c r="A425" s="585" t="s">
        <v>78</v>
      </c>
      <c r="B425" s="578"/>
      <c r="C425" s="578"/>
      <c r="D425" s="578" t="s">
        <v>387</v>
      </c>
      <c r="E425" s="578" t="s">
        <v>4317</v>
      </c>
      <c r="F425" s="607" t="s">
        <v>3845</v>
      </c>
      <c r="G425" s="614" t="s">
        <v>5837</v>
      </c>
      <c r="H425" s="610" t="s">
        <v>6317</v>
      </c>
      <c r="I425" s="615" t="s">
        <v>6693</v>
      </c>
      <c r="J425" s="619"/>
    </row>
    <row r="426" spans="1:10" ht="15">
      <c r="A426" s="584" t="s">
        <v>79</v>
      </c>
      <c r="B426" s="578"/>
      <c r="C426" s="578"/>
      <c r="D426" s="578" t="s">
        <v>3916</v>
      </c>
      <c r="E426" s="578" t="s">
        <v>4318</v>
      </c>
      <c r="F426" s="607" t="s">
        <v>4316</v>
      </c>
      <c r="G426" s="614" t="s">
        <v>5661</v>
      </c>
      <c r="H426" s="610" t="s">
        <v>1093</v>
      </c>
      <c r="I426" s="615" t="s">
        <v>5661</v>
      </c>
      <c r="J426" s="619"/>
    </row>
    <row r="427" spans="1:10" ht="15">
      <c r="A427" s="585" t="s">
        <v>80</v>
      </c>
      <c r="B427" s="578"/>
      <c r="C427" s="578"/>
      <c r="D427" s="578" t="s">
        <v>1519</v>
      </c>
      <c r="E427" s="578" t="s">
        <v>4317</v>
      </c>
      <c r="F427" s="607" t="s">
        <v>5601</v>
      </c>
      <c r="G427" s="614" t="s">
        <v>5839</v>
      </c>
      <c r="H427" s="610" t="s">
        <v>6023</v>
      </c>
      <c r="I427" s="615" t="s">
        <v>6694</v>
      </c>
      <c r="J427" s="619"/>
    </row>
    <row r="428" spans="1:10" ht="15">
      <c r="A428" s="584" t="s">
        <v>81</v>
      </c>
      <c r="B428" s="578"/>
      <c r="C428" s="578"/>
      <c r="D428" s="578" t="s">
        <v>4000</v>
      </c>
      <c r="E428" s="578" t="s">
        <v>3999</v>
      </c>
      <c r="F428" s="607" t="s">
        <v>4318</v>
      </c>
      <c r="G428" s="614" t="s">
        <v>5833</v>
      </c>
      <c r="H428" s="610" t="s">
        <v>6318</v>
      </c>
      <c r="I428" s="615" t="s">
        <v>5833</v>
      </c>
      <c r="J428" s="619"/>
    </row>
    <row r="429" spans="1:10" ht="15">
      <c r="A429" s="585" t="s">
        <v>82</v>
      </c>
      <c r="B429" s="578"/>
      <c r="C429" s="578"/>
      <c r="D429" s="578" t="s">
        <v>1519</v>
      </c>
      <c r="E429" s="578" t="s">
        <v>3845</v>
      </c>
      <c r="F429" s="607" t="s">
        <v>5601</v>
      </c>
      <c r="G429" s="614" t="s">
        <v>5838</v>
      </c>
      <c r="H429" s="610" t="s">
        <v>318</v>
      </c>
      <c r="I429" s="615" t="s">
        <v>5838</v>
      </c>
      <c r="J429" s="619"/>
    </row>
    <row r="430" spans="1:10" ht="15">
      <c r="A430" s="584" t="s">
        <v>83</v>
      </c>
      <c r="B430" s="578"/>
      <c r="C430" s="578"/>
      <c r="D430" s="578" t="s">
        <v>4001</v>
      </c>
      <c r="E430" s="578" t="s">
        <v>4319</v>
      </c>
      <c r="F430" s="607" t="s">
        <v>5602</v>
      </c>
      <c r="G430" s="614" t="s">
        <v>4009</v>
      </c>
      <c r="H430" s="610" t="s">
        <v>6025</v>
      </c>
      <c r="I430" s="615" t="s">
        <v>6695</v>
      </c>
      <c r="J430" s="619"/>
    </row>
    <row r="431" spans="1:10" ht="15">
      <c r="A431" s="585" t="s">
        <v>84</v>
      </c>
      <c r="B431" s="578"/>
      <c r="C431" s="578"/>
      <c r="D431" s="578" t="s">
        <v>1519</v>
      </c>
      <c r="E431" s="578" t="s">
        <v>4320</v>
      </c>
      <c r="F431" s="607" t="s">
        <v>5603</v>
      </c>
      <c r="G431" s="614" t="s">
        <v>5668</v>
      </c>
      <c r="H431" s="610" t="s">
        <v>6317</v>
      </c>
      <c r="I431" s="615" t="s">
        <v>6696</v>
      </c>
      <c r="J431" s="619"/>
    </row>
    <row r="432" spans="1:10" ht="15">
      <c r="A432" s="584" t="s">
        <v>85</v>
      </c>
      <c r="B432" s="578"/>
      <c r="C432" s="578"/>
      <c r="D432" s="578" t="s">
        <v>4002</v>
      </c>
      <c r="E432" s="578" t="s">
        <v>4009</v>
      </c>
      <c r="F432" s="607" t="s">
        <v>5604</v>
      </c>
      <c r="G432" s="614" t="s">
        <v>5834</v>
      </c>
      <c r="H432" s="610" t="s">
        <v>5661</v>
      </c>
      <c r="I432" s="615" t="s">
        <v>5604</v>
      </c>
      <c r="J432" s="619"/>
    </row>
    <row r="433" spans="1:10" ht="15">
      <c r="A433" s="585" t="s">
        <v>86</v>
      </c>
      <c r="B433" s="578"/>
      <c r="C433" s="578"/>
      <c r="D433" s="578" t="s">
        <v>4003</v>
      </c>
      <c r="E433" s="578" t="s">
        <v>399</v>
      </c>
      <c r="F433" s="607" t="s">
        <v>5605</v>
      </c>
      <c r="G433" s="614" t="s">
        <v>399</v>
      </c>
      <c r="H433" s="610" t="s">
        <v>686</v>
      </c>
      <c r="I433" s="615" t="s">
        <v>6020</v>
      </c>
      <c r="J433" s="619"/>
    </row>
    <row r="434" spans="1:10" ht="15">
      <c r="A434" s="584" t="s">
        <v>87</v>
      </c>
      <c r="B434" s="578"/>
      <c r="C434" s="578"/>
      <c r="D434" s="578" t="s">
        <v>4004</v>
      </c>
      <c r="E434" s="578" t="s">
        <v>3406</v>
      </c>
      <c r="F434" s="607" t="s">
        <v>4009</v>
      </c>
      <c r="G434" s="614" t="s">
        <v>4007</v>
      </c>
      <c r="H434" s="610" t="s">
        <v>312</v>
      </c>
      <c r="I434" s="615" t="s">
        <v>5832</v>
      </c>
      <c r="J434" s="619"/>
    </row>
    <row r="435" spans="1:10" ht="15">
      <c r="A435" s="585" t="s">
        <v>88</v>
      </c>
      <c r="B435" s="578"/>
      <c r="C435" s="578"/>
      <c r="D435" s="578" t="s">
        <v>340</v>
      </c>
      <c r="E435" s="578" t="s">
        <v>533</v>
      </c>
      <c r="F435" s="607" t="s">
        <v>5597</v>
      </c>
      <c r="G435" s="614" t="s">
        <v>5840</v>
      </c>
      <c r="H435" s="610" t="s">
        <v>283</v>
      </c>
      <c r="I435" s="615" t="s">
        <v>6697</v>
      </c>
      <c r="J435" s="619"/>
    </row>
    <row r="436" spans="1:10" ht="15">
      <c r="A436" s="584" t="s">
        <v>687</v>
      </c>
      <c r="B436" s="578"/>
      <c r="C436" s="578"/>
      <c r="D436" s="578"/>
      <c r="E436" s="578"/>
      <c r="F436" s="607"/>
      <c r="G436" s="615"/>
      <c r="H436" s="615" t="s">
        <v>544</v>
      </c>
      <c r="I436" s="615" t="s">
        <v>312</v>
      </c>
      <c r="J436" s="619"/>
    </row>
    <row r="437" spans="1:10" ht="15">
      <c r="A437" s="585" t="s">
        <v>688</v>
      </c>
      <c r="B437" s="578"/>
      <c r="C437" s="578"/>
      <c r="D437" s="578"/>
      <c r="E437" s="578"/>
      <c r="F437" s="607"/>
      <c r="G437" s="615"/>
      <c r="H437" s="615" t="s">
        <v>322</v>
      </c>
      <c r="I437" s="615" t="s">
        <v>3845</v>
      </c>
      <c r="J437" s="619"/>
    </row>
    <row r="438" spans="1:10" ht="15">
      <c r="A438" s="584" t="s">
        <v>689</v>
      </c>
      <c r="B438" s="578"/>
      <c r="C438" s="578"/>
      <c r="D438" s="578"/>
      <c r="E438" s="578"/>
      <c r="F438" s="607"/>
      <c r="G438" s="615"/>
      <c r="H438" s="615" t="s">
        <v>278</v>
      </c>
      <c r="I438" s="615" t="s">
        <v>6698</v>
      </c>
      <c r="J438" s="619"/>
    </row>
    <row r="439" spans="1:10" ht="15">
      <c r="A439" s="585" t="s">
        <v>690</v>
      </c>
      <c r="B439" s="578"/>
      <c r="C439" s="578"/>
      <c r="D439" s="578"/>
      <c r="E439" s="578"/>
      <c r="F439" s="607"/>
      <c r="G439" s="615"/>
      <c r="H439" s="615" t="s">
        <v>6383</v>
      </c>
      <c r="I439" s="615" t="s">
        <v>318</v>
      </c>
      <c r="J439" s="619"/>
    </row>
    <row r="440" spans="1:10" ht="15">
      <c r="A440" s="584" t="s">
        <v>691</v>
      </c>
      <c r="B440" s="578"/>
      <c r="C440" s="578"/>
      <c r="D440" s="578"/>
      <c r="E440" s="578"/>
      <c r="F440" s="607"/>
      <c r="G440" s="615"/>
      <c r="H440" s="615" t="s">
        <v>6384</v>
      </c>
      <c r="J440" s="633"/>
    </row>
    <row r="441" spans="1:10" ht="15">
      <c r="A441" s="585" t="s">
        <v>692</v>
      </c>
      <c r="B441" s="578"/>
      <c r="C441" s="578"/>
      <c r="D441" s="578"/>
      <c r="E441" s="578"/>
      <c r="F441" s="607"/>
      <c r="G441" s="615"/>
      <c r="H441" s="615" t="s">
        <v>2633</v>
      </c>
      <c r="J441" s="633"/>
    </row>
    <row r="442" spans="1:10" ht="15">
      <c r="A442" s="584" t="s">
        <v>693</v>
      </c>
      <c r="B442" s="578"/>
      <c r="C442" s="578"/>
      <c r="D442" s="578"/>
      <c r="E442" s="578"/>
      <c r="F442" s="607"/>
      <c r="G442" s="615"/>
      <c r="H442" s="615" t="s">
        <v>4322</v>
      </c>
      <c r="J442" s="633"/>
    </row>
    <row r="443" spans="1:10" ht="15">
      <c r="A443" s="585" t="s">
        <v>694</v>
      </c>
      <c r="B443" s="578"/>
      <c r="C443" s="578"/>
      <c r="D443" s="578"/>
      <c r="E443" s="578"/>
      <c r="F443" s="607"/>
      <c r="G443" s="615"/>
      <c r="H443" s="615" t="s">
        <v>318</v>
      </c>
      <c r="J443" s="633"/>
    </row>
    <row r="444" spans="1:10" ht="15">
      <c r="A444" s="584" t="s">
        <v>695</v>
      </c>
      <c r="B444" s="578"/>
      <c r="C444" s="578"/>
      <c r="D444" s="578"/>
      <c r="E444" s="578"/>
      <c r="F444" s="607"/>
      <c r="G444" s="615"/>
      <c r="H444" s="615" t="s">
        <v>6385</v>
      </c>
      <c r="J444" s="633"/>
    </row>
    <row r="445" spans="1:10" ht="15">
      <c r="A445" s="585" t="s">
        <v>696</v>
      </c>
      <c r="B445" s="578"/>
      <c r="C445" s="578"/>
      <c r="D445" s="578"/>
      <c r="E445" s="578"/>
      <c r="F445" s="607"/>
      <c r="G445" s="615"/>
      <c r="H445" s="615" t="s">
        <v>6386</v>
      </c>
      <c r="J445" s="633"/>
    </row>
    <row r="446" spans="1:10" ht="15">
      <c r="A446" s="584" t="s">
        <v>697</v>
      </c>
      <c r="B446" s="578"/>
      <c r="C446" s="578"/>
      <c r="D446" s="578"/>
      <c r="E446" s="578"/>
      <c r="F446" s="607"/>
      <c r="G446" s="614"/>
      <c r="H446" s="615" t="s">
        <v>6387</v>
      </c>
      <c r="J446" s="633"/>
    </row>
    <row r="447" spans="1:10" ht="15">
      <c r="A447" s="585" t="s">
        <v>698</v>
      </c>
      <c r="B447" s="578"/>
      <c r="C447" s="578"/>
      <c r="D447" s="578"/>
      <c r="E447" s="578"/>
      <c r="F447" s="607"/>
      <c r="G447" s="614"/>
      <c r="H447" s="615" t="s">
        <v>322</v>
      </c>
      <c r="J447" s="633"/>
    </row>
    <row r="448" spans="1:10" ht="15">
      <c r="A448" s="584" t="s">
        <v>699</v>
      </c>
      <c r="B448" s="578"/>
      <c r="C448" s="578"/>
      <c r="D448" s="578"/>
      <c r="E448" s="578"/>
      <c r="F448" s="607"/>
      <c r="G448" s="614"/>
      <c r="H448" s="615" t="s">
        <v>6388</v>
      </c>
      <c r="J448" s="633"/>
    </row>
    <row r="449" spans="1:14" ht="15">
      <c r="A449" s="585" t="s">
        <v>700</v>
      </c>
      <c r="B449" s="578"/>
      <c r="C449" s="578"/>
      <c r="D449" s="578"/>
      <c r="E449" s="578"/>
      <c r="F449" s="607"/>
      <c r="G449" s="614"/>
      <c r="H449" s="615" t="s">
        <v>6389</v>
      </c>
      <c r="J449" s="633"/>
    </row>
    <row r="450" spans="1:14" ht="15">
      <c r="A450" s="584" t="s">
        <v>2317</v>
      </c>
      <c r="B450" s="578"/>
      <c r="C450" s="578"/>
      <c r="D450" s="578"/>
      <c r="E450" s="578"/>
      <c r="F450" s="607"/>
      <c r="G450" s="614"/>
      <c r="H450" s="615" t="s">
        <v>6390</v>
      </c>
      <c r="J450" s="633"/>
    </row>
    <row r="451" spans="1:14" ht="15">
      <c r="A451" s="585" t="s">
        <v>2318</v>
      </c>
      <c r="B451" s="578"/>
      <c r="C451" s="578"/>
      <c r="D451" s="578"/>
      <c r="E451" s="578"/>
      <c r="F451" s="607"/>
      <c r="G451" s="614"/>
      <c r="H451" s="615" t="s">
        <v>6389</v>
      </c>
      <c r="J451" s="633"/>
    </row>
    <row r="452" spans="1:14" ht="15">
      <c r="A452" s="584" t="s">
        <v>2319</v>
      </c>
      <c r="B452" s="578"/>
      <c r="C452" s="578"/>
      <c r="D452" s="578"/>
      <c r="E452" s="578"/>
      <c r="F452" s="607"/>
      <c r="G452" s="614"/>
      <c r="H452" s="615" t="s">
        <v>312</v>
      </c>
      <c r="J452" s="633"/>
    </row>
    <row r="453" spans="1:14" ht="15">
      <c r="A453" s="585" t="s">
        <v>2320</v>
      </c>
      <c r="B453" s="578"/>
      <c r="C453" s="578"/>
      <c r="D453" s="578"/>
      <c r="E453" s="578"/>
      <c r="F453" s="607"/>
      <c r="G453" s="614"/>
      <c r="H453" s="615" t="s">
        <v>283</v>
      </c>
      <c r="J453" s="633"/>
    </row>
    <row r="454" spans="1:14" ht="15">
      <c r="A454" s="584" t="s">
        <v>2321</v>
      </c>
      <c r="B454" s="578"/>
      <c r="C454" s="578"/>
      <c r="D454" s="578"/>
      <c r="E454" s="578"/>
      <c r="F454" s="607"/>
      <c r="G454" s="614"/>
      <c r="H454" s="615" t="s">
        <v>4009</v>
      </c>
      <c r="J454" s="633"/>
    </row>
    <row r="455" spans="1:14" ht="15">
      <c r="A455" s="585" t="s">
        <v>2322</v>
      </c>
      <c r="B455" s="578"/>
      <c r="C455" s="578"/>
      <c r="D455" s="578"/>
      <c r="E455" s="578"/>
      <c r="F455" s="607"/>
      <c r="G455" s="614"/>
      <c r="H455" s="615" t="s">
        <v>399</v>
      </c>
      <c r="J455" s="633"/>
    </row>
    <row r="456" spans="1:14">
      <c r="A456" s="638" t="s">
        <v>3713</v>
      </c>
      <c r="B456" s="639" t="s">
        <v>2325</v>
      </c>
      <c r="C456" s="639">
        <v>2013</v>
      </c>
      <c r="D456" s="639" t="s">
        <v>3553</v>
      </c>
      <c r="E456" s="640" t="s">
        <v>4165</v>
      </c>
      <c r="F456" s="641" t="s">
        <v>4674</v>
      </c>
      <c r="G456" s="641" t="s">
        <v>4675</v>
      </c>
      <c r="H456" s="406" t="s">
        <v>5846</v>
      </c>
      <c r="I456" s="751" t="s">
        <v>6494</v>
      </c>
      <c r="J456" s="704" t="s">
        <v>6914</v>
      </c>
    </row>
    <row r="457" spans="1:14" ht="15">
      <c r="A457" s="584" t="s">
        <v>69</v>
      </c>
      <c r="B457" s="565"/>
      <c r="C457" s="565"/>
      <c r="D457" s="565" t="s">
        <v>499</v>
      </c>
      <c r="E457" s="608" t="s">
        <v>499</v>
      </c>
      <c r="F457" s="608" t="s">
        <v>499</v>
      </c>
      <c r="G457" s="614" t="s">
        <v>4741</v>
      </c>
      <c r="H457" s="610" t="s">
        <v>5396</v>
      </c>
      <c r="I457" s="615" t="s">
        <v>5396</v>
      </c>
      <c r="J457" s="1182" t="s">
        <v>5396</v>
      </c>
    </row>
    <row r="458" spans="1:14" ht="15">
      <c r="A458" s="585" t="s">
        <v>70</v>
      </c>
      <c r="B458" s="578"/>
      <c r="C458" s="578"/>
      <c r="D458" s="578" t="s">
        <v>3714</v>
      </c>
      <c r="E458" s="591" t="s">
        <v>3714</v>
      </c>
      <c r="F458" s="66" t="s">
        <v>5387</v>
      </c>
      <c r="G458" s="614" t="s">
        <v>4742</v>
      </c>
      <c r="H458" s="610" t="s">
        <v>6319</v>
      </c>
      <c r="I458" s="752" t="s">
        <v>6559</v>
      </c>
      <c r="J458" s="706" t="s">
        <v>6559</v>
      </c>
      <c r="L458" s="615"/>
      <c r="M458" s="752"/>
      <c r="N458" s="610"/>
    </row>
    <row r="459" spans="1:14" ht="15">
      <c r="A459" s="584" t="s">
        <v>71</v>
      </c>
      <c r="B459" s="578"/>
      <c r="C459" s="578"/>
      <c r="D459" s="578" t="s">
        <v>3669</v>
      </c>
      <c r="E459" s="591" t="s">
        <v>3669</v>
      </c>
      <c r="F459" s="66" t="s">
        <v>3406</v>
      </c>
      <c r="G459" s="614" t="s">
        <v>3717</v>
      </c>
      <c r="H459" s="610" t="s">
        <v>6081</v>
      </c>
      <c r="I459" s="615" t="s">
        <v>1162</v>
      </c>
      <c r="J459" s="1182" t="s">
        <v>7043</v>
      </c>
      <c r="L459" s="615"/>
      <c r="M459" s="752"/>
      <c r="N459" s="610"/>
    </row>
    <row r="460" spans="1:14" ht="15">
      <c r="A460" s="585" t="s">
        <v>72</v>
      </c>
      <c r="B460" s="578"/>
      <c r="C460" s="578"/>
      <c r="D460" s="578" t="s">
        <v>3715</v>
      </c>
      <c r="E460" s="591" t="s">
        <v>3715</v>
      </c>
      <c r="F460" s="66" t="s">
        <v>5388</v>
      </c>
      <c r="G460" s="614" t="s">
        <v>3075</v>
      </c>
      <c r="H460" s="610" t="s">
        <v>6319</v>
      </c>
      <c r="I460" s="752" t="s">
        <v>6560</v>
      </c>
      <c r="J460" s="706" t="s">
        <v>6763</v>
      </c>
      <c r="L460" s="615"/>
      <c r="M460" s="752"/>
      <c r="N460" s="610"/>
    </row>
    <row r="461" spans="1:14" ht="15">
      <c r="A461" s="584" t="s">
        <v>73</v>
      </c>
      <c r="B461" s="578"/>
      <c r="C461" s="578"/>
      <c r="D461" s="578" t="s">
        <v>3406</v>
      </c>
      <c r="E461" s="591" t="s">
        <v>3406</v>
      </c>
      <c r="F461" s="66" t="s">
        <v>5361</v>
      </c>
      <c r="G461" s="614" t="s">
        <v>4479</v>
      </c>
      <c r="H461" s="610" t="s">
        <v>6082</v>
      </c>
      <c r="I461" s="615" t="s">
        <v>6092</v>
      </c>
      <c r="J461" s="1182" t="s">
        <v>6092</v>
      </c>
      <c r="L461" s="615"/>
      <c r="M461" s="752"/>
      <c r="N461" s="610"/>
    </row>
    <row r="462" spans="1:14" ht="15">
      <c r="A462" s="585" t="s">
        <v>74</v>
      </c>
      <c r="B462" s="578"/>
      <c r="C462" s="578"/>
      <c r="D462" s="578" t="s">
        <v>3716</v>
      </c>
      <c r="E462" s="591" t="s">
        <v>3716</v>
      </c>
      <c r="F462" s="66" t="s">
        <v>5389</v>
      </c>
      <c r="G462" s="614" t="s">
        <v>4742</v>
      </c>
      <c r="H462" s="610" t="s">
        <v>6320</v>
      </c>
      <c r="I462" s="752" t="s">
        <v>6561</v>
      </c>
      <c r="J462" s="706" t="s">
        <v>671</v>
      </c>
      <c r="L462" s="615"/>
      <c r="M462" s="752"/>
      <c r="N462" s="610"/>
    </row>
    <row r="463" spans="1:14" ht="15">
      <c r="A463" s="584" t="s">
        <v>75</v>
      </c>
      <c r="B463" s="578"/>
      <c r="C463" s="578"/>
      <c r="D463" s="578" t="s">
        <v>3717</v>
      </c>
      <c r="E463" s="591" t="s">
        <v>3717</v>
      </c>
      <c r="F463" s="66" t="s">
        <v>5390</v>
      </c>
      <c r="G463" s="614" t="s">
        <v>3719</v>
      </c>
      <c r="H463" s="610" t="s">
        <v>1162</v>
      </c>
      <c r="I463" s="615" t="s">
        <v>6081</v>
      </c>
      <c r="J463" s="1182" t="s">
        <v>7044</v>
      </c>
      <c r="L463" s="615"/>
      <c r="M463" s="752"/>
      <c r="N463" s="610"/>
    </row>
    <row r="464" spans="1:14" ht="15">
      <c r="A464" s="585" t="s">
        <v>76</v>
      </c>
      <c r="B464" s="578"/>
      <c r="C464" s="578"/>
      <c r="D464" s="578" t="s">
        <v>3718</v>
      </c>
      <c r="E464" s="591" t="s">
        <v>3718</v>
      </c>
      <c r="F464" s="66" t="s">
        <v>4473</v>
      </c>
      <c r="G464" s="614" t="s">
        <v>4743</v>
      </c>
      <c r="H464" s="610" t="s">
        <v>533</v>
      </c>
      <c r="I464" s="752" t="s">
        <v>6562</v>
      </c>
      <c r="J464" s="706" t="s">
        <v>524</v>
      </c>
      <c r="L464" s="615"/>
      <c r="M464" s="752"/>
      <c r="N464" s="610"/>
    </row>
    <row r="465" spans="1:14" ht="15">
      <c r="A465" s="584" t="s">
        <v>77</v>
      </c>
      <c r="B465" s="578"/>
      <c r="C465" s="578"/>
      <c r="D465" s="578" t="s">
        <v>3719</v>
      </c>
      <c r="E465" s="591" t="s">
        <v>3719</v>
      </c>
      <c r="F465" s="614"/>
      <c r="G465" s="614" t="s">
        <v>4744</v>
      </c>
      <c r="H465" s="610" t="s">
        <v>1294</v>
      </c>
      <c r="I465" s="615" t="s">
        <v>6089</v>
      </c>
      <c r="J465" s="1182" t="s">
        <v>663</v>
      </c>
      <c r="L465" s="615"/>
      <c r="M465" s="752"/>
      <c r="N465" s="610"/>
    </row>
    <row r="466" spans="1:14" ht="30">
      <c r="A466" s="585" t="s">
        <v>78</v>
      </c>
      <c r="B466" s="578"/>
      <c r="C466" s="578"/>
      <c r="D466" s="578" t="s">
        <v>3720</v>
      </c>
      <c r="E466" s="591" t="s">
        <v>3720</v>
      </c>
      <c r="F466" s="614"/>
      <c r="G466" s="614" t="s">
        <v>4742</v>
      </c>
      <c r="H466" s="610" t="s">
        <v>6085</v>
      </c>
      <c r="I466" s="752" t="s">
        <v>6563</v>
      </c>
      <c r="J466" s="706" t="s">
        <v>7045</v>
      </c>
      <c r="L466" s="615"/>
      <c r="M466" s="752"/>
      <c r="N466" s="610"/>
    </row>
    <row r="467" spans="1:14" ht="15">
      <c r="A467" s="584" t="s">
        <v>79</v>
      </c>
      <c r="B467" s="578"/>
      <c r="C467" s="578"/>
      <c r="D467" s="578" t="s">
        <v>3721</v>
      </c>
      <c r="E467" s="591" t="s">
        <v>3721</v>
      </c>
      <c r="F467" s="614"/>
      <c r="G467" s="614" t="s">
        <v>4745</v>
      </c>
      <c r="H467" s="610" t="s">
        <v>6086</v>
      </c>
      <c r="I467" s="615" t="s">
        <v>6564</v>
      </c>
      <c r="J467" s="1182" t="s">
        <v>6567</v>
      </c>
      <c r="L467" s="615"/>
      <c r="M467" s="752"/>
      <c r="N467" s="610"/>
    </row>
    <row r="468" spans="1:14" ht="15">
      <c r="A468" s="585" t="s">
        <v>80</v>
      </c>
      <c r="B468" s="578"/>
      <c r="C468" s="578"/>
      <c r="D468" s="578" t="s">
        <v>3722</v>
      </c>
      <c r="E468" s="591" t="s">
        <v>3722</v>
      </c>
      <c r="F468" s="614"/>
      <c r="G468" s="614" t="s">
        <v>3714</v>
      </c>
      <c r="H468" s="610" t="s">
        <v>6087</v>
      </c>
      <c r="I468" s="752" t="s">
        <v>6565</v>
      </c>
      <c r="J468" s="706" t="s">
        <v>7046</v>
      </c>
      <c r="L468" s="613"/>
      <c r="M468" s="613"/>
      <c r="N468" s="610"/>
    </row>
    <row r="469" spans="1:14" ht="15">
      <c r="A469" s="584" t="s">
        <v>81</v>
      </c>
      <c r="B469" s="578"/>
      <c r="C469" s="578"/>
      <c r="D469" s="578" t="s">
        <v>3723</v>
      </c>
      <c r="E469" s="591" t="s">
        <v>3723</v>
      </c>
      <c r="F469" s="614"/>
      <c r="G469" s="614" t="s">
        <v>4746</v>
      </c>
      <c r="H469" s="610" t="s">
        <v>776</v>
      </c>
      <c r="I469" s="615" t="s">
        <v>312</v>
      </c>
      <c r="J469" s="1182" t="s">
        <v>191</v>
      </c>
    </row>
    <row r="470" spans="1:14" ht="15">
      <c r="A470" s="585" t="s">
        <v>82</v>
      </c>
      <c r="B470" s="578"/>
      <c r="C470" s="578"/>
      <c r="D470" s="578" t="s">
        <v>3714</v>
      </c>
      <c r="E470" s="608" t="s">
        <v>4273</v>
      </c>
      <c r="F470" s="614"/>
      <c r="G470" s="614" t="s">
        <v>3075</v>
      </c>
      <c r="H470" s="610" t="s">
        <v>258</v>
      </c>
      <c r="I470" s="752" t="s">
        <v>6566</v>
      </c>
      <c r="J470" s="706" t="s">
        <v>1836</v>
      </c>
    </row>
    <row r="471" spans="1:14" ht="15">
      <c r="A471" s="584" t="s">
        <v>83</v>
      </c>
      <c r="B471" s="578"/>
      <c r="C471" s="578"/>
      <c r="D471" s="578" t="s">
        <v>3724</v>
      </c>
      <c r="E471" s="591" t="s">
        <v>3724</v>
      </c>
      <c r="F471" s="614"/>
      <c r="G471" s="614" t="s">
        <v>4747</v>
      </c>
      <c r="H471" s="610" t="s">
        <v>6089</v>
      </c>
      <c r="I471" s="615" t="s">
        <v>6567</v>
      </c>
      <c r="J471" s="1182" t="s">
        <v>3358</v>
      </c>
    </row>
    <row r="472" spans="1:14" ht="15">
      <c r="A472" s="585" t="s">
        <v>84</v>
      </c>
      <c r="B472" s="578"/>
      <c r="C472" s="578"/>
      <c r="D472" s="578" t="s">
        <v>3718</v>
      </c>
      <c r="E472" s="591" t="s">
        <v>3718</v>
      </c>
      <c r="F472" s="614"/>
      <c r="G472" s="614" t="s">
        <v>3075</v>
      </c>
      <c r="H472" s="610" t="s">
        <v>283</v>
      </c>
      <c r="I472" s="752" t="s">
        <v>6565</v>
      </c>
      <c r="J472" s="706" t="s">
        <v>7045</v>
      </c>
    </row>
    <row r="473" spans="1:14" ht="15">
      <c r="A473" s="584" t="s">
        <v>85</v>
      </c>
      <c r="B473" s="578"/>
      <c r="C473" s="578"/>
      <c r="D473" s="578" t="s">
        <v>3725</v>
      </c>
      <c r="E473" s="591" t="s">
        <v>3725</v>
      </c>
      <c r="F473" s="614"/>
      <c r="G473" s="614" t="s">
        <v>4748</v>
      </c>
      <c r="H473" s="610" t="s">
        <v>173</v>
      </c>
      <c r="I473" s="615" t="s">
        <v>325</v>
      </c>
      <c r="J473" s="1182" t="s">
        <v>1162</v>
      </c>
    </row>
    <row r="474" spans="1:14" ht="15">
      <c r="A474" s="585" t="s">
        <v>86</v>
      </c>
      <c r="B474" s="578"/>
      <c r="C474" s="578"/>
      <c r="D474" s="578" t="s">
        <v>3715</v>
      </c>
      <c r="E474" s="591" t="s">
        <v>3715</v>
      </c>
      <c r="F474" s="614"/>
      <c r="G474" s="614" t="s">
        <v>4749</v>
      </c>
      <c r="H474" s="610" t="s">
        <v>258</v>
      </c>
      <c r="I474" s="752" t="s">
        <v>543</v>
      </c>
      <c r="J474" s="706" t="s">
        <v>524</v>
      </c>
    </row>
    <row r="475" spans="1:14" ht="15">
      <c r="A475" s="584" t="s">
        <v>87</v>
      </c>
      <c r="B475" s="578"/>
      <c r="C475" s="578"/>
      <c r="D475" s="578"/>
      <c r="E475" s="591">
        <v>0</v>
      </c>
      <c r="F475" s="614"/>
      <c r="G475" s="614" t="s">
        <v>4750</v>
      </c>
      <c r="I475" s="615" t="s">
        <v>1715</v>
      </c>
      <c r="J475" s="1182" t="s">
        <v>7047</v>
      </c>
    </row>
    <row r="476" spans="1:14" ht="15">
      <c r="A476" s="585" t="s">
        <v>88</v>
      </c>
      <c r="B476" s="578"/>
      <c r="C476" s="578"/>
      <c r="D476" s="578"/>
      <c r="E476" s="591">
        <v>0</v>
      </c>
      <c r="F476" s="614"/>
      <c r="G476" s="614" t="s">
        <v>4751</v>
      </c>
      <c r="I476" s="752" t="s">
        <v>6568</v>
      </c>
      <c r="J476" s="706" t="s">
        <v>7048</v>
      </c>
    </row>
    <row r="477" spans="1:14">
      <c r="A477" s="638" t="s">
        <v>31</v>
      </c>
      <c r="B477" s="639" t="s">
        <v>2325</v>
      </c>
      <c r="C477" s="639">
        <v>2013</v>
      </c>
      <c r="D477" s="639" t="s">
        <v>3553</v>
      </c>
      <c r="E477" s="640" t="s">
        <v>4165</v>
      </c>
      <c r="F477" s="641" t="s">
        <v>4674</v>
      </c>
      <c r="G477" s="641" t="s">
        <v>4675</v>
      </c>
      <c r="H477" s="406" t="s">
        <v>5846</v>
      </c>
      <c r="I477" s="408" t="s">
        <v>6494</v>
      </c>
      <c r="J477" s="704" t="s">
        <v>6914</v>
      </c>
    </row>
    <row r="478" spans="1:14" ht="30">
      <c r="A478" s="584" t="s">
        <v>69</v>
      </c>
      <c r="B478" s="565"/>
      <c r="C478" s="565"/>
      <c r="D478" s="565"/>
      <c r="E478" s="565" t="s">
        <v>4468</v>
      </c>
      <c r="F478" s="565" t="s">
        <v>5397</v>
      </c>
      <c r="G478" s="614" t="s">
        <v>172</v>
      </c>
      <c r="H478" s="610" t="s">
        <v>219</v>
      </c>
      <c r="I478" s="592" t="s">
        <v>1155</v>
      </c>
      <c r="J478" s="1182" t="s">
        <v>7053</v>
      </c>
    </row>
    <row r="479" spans="1:14" ht="15">
      <c r="A479" s="585" t="s">
        <v>70</v>
      </c>
      <c r="B479" s="578"/>
      <c r="C479" s="578"/>
      <c r="D479" s="578"/>
      <c r="E479" s="578" t="s">
        <v>3328</v>
      </c>
      <c r="F479" s="607" t="s">
        <v>4758</v>
      </c>
      <c r="G479" s="614" t="s">
        <v>4752</v>
      </c>
      <c r="H479" s="610" t="s">
        <v>355</v>
      </c>
      <c r="I479" s="592" t="s">
        <v>96</v>
      </c>
      <c r="J479" s="619" t="s">
        <v>1049</v>
      </c>
      <c r="L479" s="615"/>
      <c r="M479" s="615"/>
    </row>
    <row r="480" spans="1:14" ht="15">
      <c r="A480" s="584" t="s">
        <v>71</v>
      </c>
      <c r="B480" s="578"/>
      <c r="C480" s="578"/>
      <c r="D480" s="578"/>
      <c r="E480" s="578" t="s">
        <v>4469</v>
      </c>
      <c r="F480" s="607" t="s">
        <v>5398</v>
      </c>
      <c r="G480" s="614" t="s">
        <v>4753</v>
      </c>
      <c r="H480" s="610" t="s">
        <v>6321</v>
      </c>
      <c r="I480" s="592" t="s">
        <v>6573</v>
      </c>
      <c r="J480" s="1182" t="s">
        <v>7054</v>
      </c>
      <c r="L480" s="615"/>
      <c r="M480" s="615"/>
    </row>
    <row r="481" spans="1:13" ht="15">
      <c r="A481" s="585" t="s">
        <v>72</v>
      </c>
      <c r="B481" s="578"/>
      <c r="C481" s="578"/>
      <c r="D481" s="578"/>
      <c r="E481" s="578" t="s">
        <v>4470</v>
      </c>
      <c r="F481" s="607" t="s">
        <v>4760</v>
      </c>
      <c r="G481" s="614" t="s">
        <v>4754</v>
      </c>
      <c r="H481" s="610" t="s">
        <v>533</v>
      </c>
      <c r="I481" s="592" t="s">
        <v>4752</v>
      </c>
      <c r="J481" s="619" t="s">
        <v>7055</v>
      </c>
      <c r="L481" s="615"/>
      <c r="M481" s="615"/>
    </row>
    <row r="482" spans="1:13" ht="15">
      <c r="A482" s="584" t="s">
        <v>73</v>
      </c>
      <c r="B482" s="578"/>
      <c r="C482" s="578"/>
      <c r="D482" s="578"/>
      <c r="E482" s="578" t="s">
        <v>4471</v>
      </c>
      <c r="F482" s="607" t="s">
        <v>5399</v>
      </c>
      <c r="G482" s="614" t="s">
        <v>4755</v>
      </c>
      <c r="H482" s="610" t="s">
        <v>6322</v>
      </c>
      <c r="I482" s="592" t="s">
        <v>6574</v>
      </c>
      <c r="J482" s="1182" t="s">
        <v>6574</v>
      </c>
      <c r="L482" s="615"/>
      <c r="M482" s="615"/>
    </row>
    <row r="483" spans="1:13" ht="15">
      <c r="A483" s="585" t="s">
        <v>74</v>
      </c>
      <c r="B483" s="578"/>
      <c r="C483" s="578"/>
      <c r="D483" s="578"/>
      <c r="E483" s="578" t="s">
        <v>1094</v>
      </c>
      <c r="F483" s="607" t="s">
        <v>4762</v>
      </c>
      <c r="G483" s="614" t="s">
        <v>4756</v>
      </c>
      <c r="H483" s="610" t="s">
        <v>447</v>
      </c>
      <c r="I483" s="592" t="s">
        <v>4967</v>
      </c>
      <c r="J483" s="619" t="s">
        <v>1049</v>
      </c>
      <c r="L483" s="615"/>
      <c r="M483" s="615"/>
    </row>
    <row r="484" spans="1:13" ht="15">
      <c r="A484" s="584" t="s">
        <v>75</v>
      </c>
      <c r="B484" s="578"/>
      <c r="C484" s="578"/>
      <c r="D484" s="578"/>
      <c r="E484" s="578" t="s">
        <v>4472</v>
      </c>
      <c r="F484" s="607" t="s">
        <v>5606</v>
      </c>
      <c r="G484" s="614" t="s">
        <v>4757</v>
      </c>
      <c r="H484" s="610" t="s">
        <v>6323</v>
      </c>
      <c r="I484" s="592" t="s">
        <v>6101</v>
      </c>
      <c r="J484" s="1182" t="s">
        <v>7056</v>
      </c>
      <c r="L484" s="615"/>
      <c r="M484" s="615"/>
    </row>
    <row r="485" spans="1:13" ht="15">
      <c r="A485" s="585" t="s">
        <v>76</v>
      </c>
      <c r="B485" s="578"/>
      <c r="C485" s="578"/>
      <c r="D485" s="578"/>
      <c r="E485" s="578" t="s">
        <v>4473</v>
      </c>
      <c r="F485" s="607" t="s">
        <v>5401</v>
      </c>
      <c r="G485" s="614" t="s">
        <v>4758</v>
      </c>
      <c r="H485" s="610" t="s">
        <v>447</v>
      </c>
      <c r="I485" s="592" t="s">
        <v>3328</v>
      </c>
      <c r="J485" s="619" t="s">
        <v>1534</v>
      </c>
      <c r="L485" s="615"/>
      <c r="M485" s="615"/>
    </row>
    <row r="486" spans="1:13" ht="15">
      <c r="A486" s="584" t="s">
        <v>77</v>
      </c>
      <c r="B486" s="578"/>
      <c r="C486" s="578"/>
      <c r="D486" s="578"/>
      <c r="E486" s="578" t="s">
        <v>4474</v>
      </c>
      <c r="F486" s="614"/>
      <c r="G486" s="614" t="s">
        <v>4759</v>
      </c>
      <c r="I486" s="592" t="s">
        <v>6575</v>
      </c>
      <c r="J486" s="1182" t="s">
        <v>7057</v>
      </c>
      <c r="L486" s="615"/>
      <c r="M486" s="615"/>
    </row>
    <row r="487" spans="1:13" ht="15">
      <c r="A487" s="585" t="s">
        <v>78</v>
      </c>
      <c r="B487" s="578"/>
      <c r="C487" s="578"/>
      <c r="D487" s="578"/>
      <c r="E487" s="578" t="s">
        <v>3328</v>
      </c>
      <c r="F487" s="614"/>
      <c r="G487" s="614" t="s">
        <v>4760</v>
      </c>
      <c r="I487" s="592" t="s">
        <v>5412</v>
      </c>
      <c r="J487" s="619" t="s">
        <v>7058</v>
      </c>
      <c r="L487" s="615"/>
      <c r="M487" s="615"/>
    </row>
    <row r="488" spans="1:13" ht="15">
      <c r="A488" s="584" t="s">
        <v>79</v>
      </c>
      <c r="B488" s="578"/>
      <c r="C488" s="578"/>
      <c r="D488" s="578"/>
      <c r="E488" s="578" t="s">
        <v>4475</v>
      </c>
      <c r="F488" s="614"/>
      <c r="G488" s="614" t="s">
        <v>4761</v>
      </c>
      <c r="I488" s="592" t="s">
        <v>6576</v>
      </c>
      <c r="J488" s="1182" t="s">
        <v>7059</v>
      </c>
      <c r="L488" s="615"/>
      <c r="M488" s="615"/>
    </row>
    <row r="489" spans="1:13" ht="15">
      <c r="A489" s="585" t="s">
        <v>80</v>
      </c>
      <c r="B489" s="578"/>
      <c r="C489" s="578"/>
      <c r="D489" s="578"/>
      <c r="E489" s="578" t="s">
        <v>4238</v>
      </c>
      <c r="F489" s="614"/>
      <c r="G489" s="614" t="s">
        <v>4762</v>
      </c>
      <c r="I489" s="592" t="s">
        <v>6577</v>
      </c>
      <c r="J489" s="619" t="s">
        <v>1049</v>
      </c>
      <c r="L489" s="613"/>
      <c r="M489" s="613"/>
    </row>
    <row r="490" spans="1:13" ht="15">
      <c r="A490" s="584" t="s">
        <v>81</v>
      </c>
      <c r="B490" s="578"/>
      <c r="C490" s="578"/>
      <c r="D490" s="578"/>
      <c r="E490" s="578" t="s">
        <v>4476</v>
      </c>
      <c r="F490" s="614"/>
      <c r="G490" s="614" t="s">
        <v>4763</v>
      </c>
      <c r="I490" s="592" t="s">
        <v>172</v>
      </c>
      <c r="J490" s="1182" t="s">
        <v>7060</v>
      </c>
    </row>
    <row r="491" spans="1:13" ht="15">
      <c r="A491" s="585" t="s">
        <v>82</v>
      </c>
      <c r="B491" s="578"/>
      <c r="C491" s="578"/>
      <c r="D491" s="578"/>
      <c r="E491" s="578" t="s">
        <v>3328</v>
      </c>
      <c r="F491" s="614"/>
      <c r="G491" s="614"/>
      <c r="I491" s="592" t="s">
        <v>4752</v>
      </c>
      <c r="J491" s="619" t="s">
        <v>5154</v>
      </c>
    </row>
    <row r="492" spans="1:13" ht="15">
      <c r="A492" s="584" t="s">
        <v>83</v>
      </c>
      <c r="B492" s="578"/>
      <c r="C492" s="578"/>
      <c r="D492" s="578"/>
      <c r="E492" s="578" t="s">
        <v>4477</v>
      </c>
      <c r="F492" s="614"/>
      <c r="G492" s="614"/>
      <c r="I492" s="592" t="s">
        <v>6094</v>
      </c>
      <c r="J492" s="1182" t="s">
        <v>7061</v>
      </c>
    </row>
    <row r="493" spans="1:13" ht="15">
      <c r="A493" s="585" t="s">
        <v>84</v>
      </c>
      <c r="B493" s="578"/>
      <c r="C493" s="578"/>
      <c r="D493" s="578"/>
      <c r="E493" s="578" t="s">
        <v>4478</v>
      </c>
      <c r="F493" s="614"/>
      <c r="G493" s="614"/>
      <c r="I493" s="592" t="s">
        <v>3328</v>
      </c>
      <c r="J493" s="619" t="s">
        <v>1534</v>
      </c>
    </row>
    <row r="494" spans="1:13" ht="15">
      <c r="A494" s="584" t="s">
        <v>85</v>
      </c>
      <c r="B494" s="578"/>
      <c r="C494" s="578"/>
      <c r="D494" s="578"/>
      <c r="E494" s="578"/>
      <c r="F494" s="614"/>
      <c r="G494" s="614"/>
      <c r="I494" s="592" t="s">
        <v>6578</v>
      </c>
      <c r="J494" s="1182" t="s">
        <v>1155</v>
      </c>
    </row>
    <row r="495" spans="1:13" ht="15">
      <c r="A495" s="585" t="s">
        <v>86</v>
      </c>
      <c r="B495" s="578"/>
      <c r="C495" s="578"/>
      <c r="D495" s="578"/>
      <c r="E495" s="578"/>
      <c r="F495" s="614"/>
      <c r="G495" s="614"/>
      <c r="I495" s="592" t="s">
        <v>3328</v>
      </c>
      <c r="J495" s="619" t="s">
        <v>7062</v>
      </c>
    </row>
    <row r="496" spans="1:13" ht="15">
      <c r="A496" s="584" t="s">
        <v>87</v>
      </c>
      <c r="B496" s="578"/>
      <c r="C496" s="578"/>
      <c r="D496" s="578"/>
      <c r="E496" s="578"/>
      <c r="F496" s="614"/>
      <c r="G496" s="614"/>
      <c r="I496" s="592" t="s">
        <v>6579</v>
      </c>
      <c r="J496" s="1182" t="s">
        <v>7063</v>
      </c>
    </row>
    <row r="497" spans="1:14" ht="15">
      <c r="A497" s="585" t="s">
        <v>88</v>
      </c>
      <c r="B497" s="578"/>
      <c r="C497" s="578"/>
      <c r="D497" s="578"/>
      <c r="E497" s="578"/>
      <c r="F497" s="614"/>
      <c r="G497" s="614"/>
      <c r="I497" s="592" t="s">
        <v>6580</v>
      </c>
      <c r="J497" s="619" t="s">
        <v>5154</v>
      </c>
    </row>
    <row r="498" spans="1:14">
      <c r="A498" s="638" t="s">
        <v>2282</v>
      </c>
      <c r="B498" s="639" t="s">
        <v>2325</v>
      </c>
      <c r="C498" s="639">
        <v>2013</v>
      </c>
      <c r="D498" s="639" t="s">
        <v>3553</v>
      </c>
      <c r="E498" s="640" t="s">
        <v>4165</v>
      </c>
      <c r="F498" s="641" t="s">
        <v>4674</v>
      </c>
      <c r="G498" s="641" t="s">
        <v>4675</v>
      </c>
      <c r="H498" s="406" t="s">
        <v>5846</v>
      </c>
      <c r="I498" s="641" t="s">
        <v>6494</v>
      </c>
      <c r="J498" s="704" t="s">
        <v>6914</v>
      </c>
    </row>
    <row r="499" spans="1:14" ht="15">
      <c r="A499" s="584" t="s">
        <v>69</v>
      </c>
      <c r="B499" s="565" t="s">
        <v>2492</v>
      </c>
      <c r="C499" s="565" t="s">
        <v>2492</v>
      </c>
      <c r="D499" s="565" t="s">
        <v>1652</v>
      </c>
      <c r="E499" s="565" t="s">
        <v>1652</v>
      </c>
      <c r="F499" s="565" t="s">
        <v>4777</v>
      </c>
      <c r="G499" s="578" t="s">
        <v>143</v>
      </c>
      <c r="H499" s="610" t="s">
        <v>144</v>
      </c>
      <c r="I499" s="592" t="s">
        <v>1658</v>
      </c>
      <c r="J499" s="1183" t="s">
        <v>6984</v>
      </c>
    </row>
    <row r="500" spans="1:14" ht="15">
      <c r="A500" s="585" t="s">
        <v>70</v>
      </c>
      <c r="B500" s="578" t="s">
        <v>671</v>
      </c>
      <c r="C500" s="578" t="s">
        <v>671</v>
      </c>
      <c r="D500" s="578" t="s">
        <v>447</v>
      </c>
      <c r="E500" s="578" t="s">
        <v>447</v>
      </c>
      <c r="F500" s="607" t="s">
        <v>12</v>
      </c>
      <c r="G500" s="578" t="s">
        <v>415</v>
      </c>
      <c r="H500" s="610" t="s">
        <v>1380</v>
      </c>
      <c r="I500" s="592" t="s">
        <v>1380</v>
      </c>
      <c r="J500" s="1184" t="s">
        <v>405</v>
      </c>
      <c r="L500" s="89"/>
      <c r="M500" s="89"/>
      <c r="N500" s="610"/>
    </row>
    <row r="501" spans="1:14" ht="15">
      <c r="A501" s="584" t="s">
        <v>71</v>
      </c>
      <c r="B501" s="578" t="s">
        <v>2493</v>
      </c>
      <c r="C501" s="578" t="s">
        <v>3426</v>
      </c>
      <c r="D501" s="578" t="s">
        <v>3748</v>
      </c>
      <c r="E501" s="578" t="s">
        <v>3748</v>
      </c>
      <c r="F501" s="607" t="s">
        <v>4779</v>
      </c>
      <c r="G501" s="578" t="s">
        <v>1658</v>
      </c>
      <c r="H501" s="610" t="s">
        <v>6324</v>
      </c>
      <c r="I501" s="592" t="s">
        <v>4792</v>
      </c>
      <c r="J501" s="1183" t="s">
        <v>6985</v>
      </c>
      <c r="L501" s="89"/>
      <c r="M501" s="89"/>
      <c r="N501" s="610"/>
    </row>
    <row r="502" spans="1:14" ht="15">
      <c r="A502" s="585" t="s">
        <v>72</v>
      </c>
      <c r="B502" s="578" t="s">
        <v>533</v>
      </c>
      <c r="C502" s="578" t="s">
        <v>3427</v>
      </c>
      <c r="D502" s="578" t="s">
        <v>3749</v>
      </c>
      <c r="E502" s="578" t="s">
        <v>3749</v>
      </c>
      <c r="F502" s="607" t="s">
        <v>408</v>
      </c>
      <c r="G502" s="578" t="s">
        <v>1380</v>
      </c>
      <c r="H502" s="610" t="s">
        <v>830</v>
      </c>
      <c r="I502" s="592" t="s">
        <v>830</v>
      </c>
      <c r="J502" s="1184" t="s">
        <v>408</v>
      </c>
      <c r="L502" s="89"/>
      <c r="M502" s="89"/>
      <c r="N502" s="610"/>
    </row>
    <row r="503" spans="1:14" ht="15">
      <c r="A503" s="584" t="s">
        <v>73</v>
      </c>
      <c r="B503" s="578" t="s">
        <v>2494</v>
      </c>
      <c r="C503" s="578" t="s">
        <v>124</v>
      </c>
      <c r="D503" s="578" t="s">
        <v>3428</v>
      </c>
      <c r="E503" s="578" t="s">
        <v>3751</v>
      </c>
      <c r="F503" s="607" t="s">
        <v>3753</v>
      </c>
      <c r="G503" s="578" t="s">
        <v>4791</v>
      </c>
      <c r="H503" s="610" t="s">
        <v>6325</v>
      </c>
      <c r="I503" s="592" t="s">
        <v>6001</v>
      </c>
      <c r="J503" s="1183" t="s">
        <v>6015</v>
      </c>
      <c r="L503" s="89"/>
      <c r="M503" s="89"/>
      <c r="N503" s="610"/>
    </row>
    <row r="504" spans="1:14" ht="15">
      <c r="A504" s="585" t="s">
        <v>74</v>
      </c>
      <c r="B504" s="578" t="s">
        <v>2733</v>
      </c>
      <c r="C504" s="578" t="s">
        <v>1380</v>
      </c>
      <c r="D504" s="578" t="s">
        <v>672</v>
      </c>
      <c r="E504" s="578" t="s">
        <v>3752</v>
      </c>
      <c r="F504" s="607" t="s">
        <v>3754</v>
      </c>
      <c r="G504" s="578" t="s">
        <v>408</v>
      </c>
      <c r="H504" s="610" t="s">
        <v>402</v>
      </c>
      <c r="I504" s="592" t="s">
        <v>3327</v>
      </c>
      <c r="J504" s="1184" t="s">
        <v>6986</v>
      </c>
      <c r="L504" s="89"/>
      <c r="M504" s="89"/>
      <c r="N504" s="610"/>
    </row>
    <row r="505" spans="1:14" ht="15">
      <c r="A505" s="584" t="s">
        <v>75</v>
      </c>
      <c r="B505" s="578" t="s">
        <v>369</v>
      </c>
      <c r="C505" s="578" t="s">
        <v>3428</v>
      </c>
      <c r="D505" s="578" t="s">
        <v>3750</v>
      </c>
      <c r="E505" s="578" t="s">
        <v>3428</v>
      </c>
      <c r="F505" s="607" t="s">
        <v>5463</v>
      </c>
      <c r="G505" s="578" t="s">
        <v>4792</v>
      </c>
      <c r="H505" s="610" t="s">
        <v>6326</v>
      </c>
      <c r="I505" s="592" t="s">
        <v>6002</v>
      </c>
      <c r="J505" s="1183" t="s">
        <v>6987</v>
      </c>
      <c r="L505" s="89"/>
      <c r="M505" s="89"/>
      <c r="N505" s="610"/>
    </row>
    <row r="506" spans="1:14" ht="15">
      <c r="A506" s="585" t="s">
        <v>76</v>
      </c>
      <c r="B506" s="578" t="s">
        <v>415</v>
      </c>
      <c r="C506" s="578" t="s">
        <v>686</v>
      </c>
      <c r="D506" s="578" t="s">
        <v>1655</v>
      </c>
      <c r="E506" s="578" t="s">
        <v>672</v>
      </c>
      <c r="F506" s="607" t="s">
        <v>830</v>
      </c>
      <c r="G506" s="578" t="s">
        <v>830</v>
      </c>
      <c r="H506" s="610" t="s">
        <v>3327</v>
      </c>
      <c r="I506" s="592" t="s">
        <v>412</v>
      </c>
      <c r="J506" s="1184" t="s">
        <v>6988</v>
      </c>
      <c r="L506" s="89"/>
      <c r="M506" s="89"/>
      <c r="N506" s="610"/>
    </row>
    <row r="507" spans="1:14" ht="15">
      <c r="A507" s="584" t="s">
        <v>77</v>
      </c>
      <c r="B507" s="578" t="s">
        <v>2495</v>
      </c>
      <c r="C507" s="578" t="s">
        <v>2494</v>
      </c>
      <c r="D507" s="578" t="s">
        <v>3751</v>
      </c>
      <c r="E507" s="578" t="s">
        <v>3750</v>
      </c>
      <c r="F507" s="607" t="s">
        <v>5607</v>
      </c>
      <c r="G507" s="578" t="s">
        <v>1469</v>
      </c>
      <c r="H507" s="610" t="s">
        <v>6327</v>
      </c>
      <c r="I507" s="592" t="s">
        <v>6003</v>
      </c>
      <c r="J507" s="1183" t="s">
        <v>6989</v>
      </c>
      <c r="L507" s="89"/>
      <c r="M507" s="89"/>
      <c r="N507" s="610"/>
    </row>
    <row r="508" spans="1:14" ht="15">
      <c r="A508" s="585" t="s">
        <v>78</v>
      </c>
      <c r="B508" s="578" t="s">
        <v>2734</v>
      </c>
      <c r="C508" s="578" t="s">
        <v>2733</v>
      </c>
      <c r="D508" s="578" t="s">
        <v>3752</v>
      </c>
      <c r="E508" s="578" t="s">
        <v>1655</v>
      </c>
      <c r="F508" s="607" t="s">
        <v>3757</v>
      </c>
      <c r="G508" s="578" t="s">
        <v>4793</v>
      </c>
      <c r="H508" s="610" t="s">
        <v>533</v>
      </c>
      <c r="I508" s="592" t="s">
        <v>12</v>
      </c>
      <c r="J508" s="1184" t="s">
        <v>408</v>
      </c>
      <c r="L508" s="89"/>
      <c r="M508" s="89"/>
      <c r="N508" s="610"/>
    </row>
    <row r="509" spans="1:14" ht="25.5">
      <c r="A509" s="584" t="s">
        <v>79</v>
      </c>
      <c r="B509" s="578"/>
      <c r="C509" s="578"/>
      <c r="D509" s="578"/>
      <c r="E509" s="578"/>
      <c r="F509" s="607" t="s">
        <v>4500</v>
      </c>
      <c r="G509" s="578"/>
      <c r="H509" s="610" t="s">
        <v>6328</v>
      </c>
      <c r="I509" s="660" t="s">
        <v>6004</v>
      </c>
      <c r="J509" s="1183" t="s">
        <v>6989</v>
      </c>
      <c r="L509" s="89"/>
      <c r="M509" s="89"/>
      <c r="N509" s="610"/>
    </row>
    <row r="510" spans="1:14" ht="15">
      <c r="A510" s="585" t="s">
        <v>80</v>
      </c>
      <c r="B510" s="578"/>
      <c r="C510" s="578"/>
      <c r="D510" s="578"/>
      <c r="E510" s="578"/>
      <c r="F510" s="607" t="s">
        <v>5464</v>
      </c>
      <c r="G510" s="578"/>
      <c r="H510" s="610" t="s">
        <v>12</v>
      </c>
      <c r="I510" s="592" t="s">
        <v>3327</v>
      </c>
      <c r="J510" s="1184" t="s">
        <v>408</v>
      </c>
      <c r="L510" s="89"/>
      <c r="M510" s="89"/>
      <c r="N510" s="610"/>
    </row>
    <row r="511" spans="1:14" ht="25.5">
      <c r="A511" s="584" t="s">
        <v>81</v>
      </c>
      <c r="B511" s="578"/>
      <c r="C511" s="578"/>
      <c r="D511" s="578"/>
      <c r="E511" s="578"/>
      <c r="F511" s="578" t="s">
        <v>4791</v>
      </c>
      <c r="G511" s="578"/>
      <c r="H511" s="610" t="s">
        <v>5338</v>
      </c>
      <c r="I511" s="660" t="s">
        <v>6684</v>
      </c>
      <c r="J511" s="1183" t="s">
        <v>6990</v>
      </c>
      <c r="L511" s="89"/>
      <c r="M511" s="89"/>
      <c r="N511" s="610"/>
    </row>
    <row r="512" spans="1:14" ht="15">
      <c r="A512" s="585" t="s">
        <v>82</v>
      </c>
      <c r="B512" s="578"/>
      <c r="C512" s="578"/>
      <c r="D512" s="578"/>
      <c r="E512" s="578"/>
      <c r="F512" s="607" t="s">
        <v>408</v>
      </c>
      <c r="G512" s="578"/>
      <c r="H512" s="610" t="s">
        <v>3327</v>
      </c>
      <c r="I512" s="592" t="s">
        <v>408</v>
      </c>
      <c r="J512" s="1184" t="s">
        <v>6991</v>
      </c>
    </row>
    <row r="513" spans="1:10" ht="15">
      <c r="A513" s="584" t="s">
        <v>83</v>
      </c>
      <c r="B513" s="578"/>
      <c r="C513" s="578"/>
      <c r="D513" s="578"/>
      <c r="E513" s="578"/>
      <c r="F513" s="607" t="s">
        <v>5466</v>
      </c>
      <c r="G513" s="578"/>
      <c r="H513" s="610" t="s">
        <v>6329</v>
      </c>
      <c r="I513" s="592" t="s">
        <v>6007</v>
      </c>
      <c r="J513" s="1183" t="s">
        <v>6992</v>
      </c>
    </row>
    <row r="514" spans="1:10" ht="15">
      <c r="A514" s="585" t="s">
        <v>84</v>
      </c>
      <c r="B514" s="578"/>
      <c r="C514" s="578"/>
      <c r="D514" s="578"/>
      <c r="E514" s="578"/>
      <c r="F514" s="607" t="s">
        <v>5608</v>
      </c>
      <c r="G514" s="578"/>
      <c r="H514" s="610" t="s">
        <v>6330</v>
      </c>
      <c r="I514" s="592" t="s">
        <v>1007</v>
      </c>
      <c r="J514" s="1184" t="s">
        <v>258</v>
      </c>
    </row>
    <row r="515" spans="1:10" ht="15">
      <c r="A515" s="584" t="s">
        <v>85</v>
      </c>
      <c r="B515" s="578"/>
      <c r="C515" s="578"/>
      <c r="D515" s="578"/>
      <c r="E515" s="578"/>
      <c r="F515" s="607" t="s">
        <v>1658</v>
      </c>
      <c r="G515" s="578"/>
      <c r="H515" s="610" t="s">
        <v>6331</v>
      </c>
      <c r="I515" s="592" t="s">
        <v>5475</v>
      </c>
      <c r="J515" s="1183" t="s">
        <v>6997</v>
      </c>
    </row>
    <row r="516" spans="1:10" ht="15">
      <c r="A516" s="585" t="s">
        <v>86</v>
      </c>
      <c r="B516" s="578"/>
      <c r="C516" s="578"/>
      <c r="D516" s="578"/>
      <c r="E516" s="578"/>
      <c r="F516" s="607" t="s">
        <v>1380</v>
      </c>
      <c r="G516" s="578"/>
      <c r="H516" s="610" t="s">
        <v>1007</v>
      </c>
      <c r="I516" s="592" t="s">
        <v>5464</v>
      </c>
      <c r="J516" s="1184" t="s">
        <v>6998</v>
      </c>
    </row>
    <row r="517" spans="1:10" ht="25.5">
      <c r="A517" s="584" t="s">
        <v>87</v>
      </c>
      <c r="B517" s="578"/>
      <c r="C517" s="578"/>
      <c r="D517" s="578"/>
      <c r="E517" s="578"/>
      <c r="F517" s="607" t="s">
        <v>5468</v>
      </c>
      <c r="G517" s="578"/>
      <c r="H517" s="610" t="s">
        <v>5475</v>
      </c>
      <c r="I517" s="660" t="s">
        <v>6685</v>
      </c>
      <c r="J517" s="1183" t="s">
        <v>6010</v>
      </c>
    </row>
    <row r="518" spans="1:10" ht="15">
      <c r="A518" s="585" t="s">
        <v>88</v>
      </c>
      <c r="B518" s="578"/>
      <c r="C518" s="578"/>
      <c r="D518" s="578"/>
      <c r="E518" s="578"/>
      <c r="F518" s="607" t="s">
        <v>258</v>
      </c>
      <c r="G518" s="578"/>
      <c r="H518" s="610" t="s">
        <v>6332</v>
      </c>
      <c r="I518" s="592" t="s">
        <v>252</v>
      </c>
      <c r="J518" s="1184" t="s">
        <v>258</v>
      </c>
    </row>
    <row r="519" spans="1:10" ht="15">
      <c r="A519" s="584" t="s">
        <v>687</v>
      </c>
      <c r="B519" s="565"/>
      <c r="C519" s="565"/>
      <c r="D519" s="565"/>
      <c r="E519" s="565"/>
      <c r="F519" s="614"/>
      <c r="G519" s="614" t="s">
        <v>4775</v>
      </c>
      <c r="H519" s="610" t="s">
        <v>6009</v>
      </c>
      <c r="I519" s="592" t="s">
        <v>4775</v>
      </c>
      <c r="J519" s="1183" t="s">
        <v>6999</v>
      </c>
    </row>
    <row r="520" spans="1:10" ht="15">
      <c r="A520" s="585" t="s">
        <v>688</v>
      </c>
      <c r="B520" s="578"/>
      <c r="C520" s="578"/>
      <c r="D520" s="578"/>
      <c r="E520" s="578"/>
      <c r="F520" s="614"/>
      <c r="G520" s="614" t="s">
        <v>4776</v>
      </c>
      <c r="H520" s="610" t="s">
        <v>2746</v>
      </c>
      <c r="I520" s="592" t="s">
        <v>4776</v>
      </c>
      <c r="J520" s="1184" t="s">
        <v>7000</v>
      </c>
    </row>
    <row r="521" spans="1:10" ht="15">
      <c r="A521" s="584" t="s">
        <v>689</v>
      </c>
      <c r="B521" s="578"/>
      <c r="C521" s="578"/>
      <c r="D521" s="578"/>
      <c r="E521" s="578"/>
      <c r="F521" s="614"/>
      <c r="G521" s="614" t="s">
        <v>4777</v>
      </c>
      <c r="H521" s="610" t="s">
        <v>6333</v>
      </c>
      <c r="I521" s="592" t="s">
        <v>6335</v>
      </c>
      <c r="J521" s="1183" t="s">
        <v>7001</v>
      </c>
    </row>
    <row r="522" spans="1:10" ht="15">
      <c r="A522" s="585" t="s">
        <v>690</v>
      </c>
      <c r="B522" s="578"/>
      <c r="C522" s="578"/>
      <c r="D522" s="578"/>
      <c r="E522" s="578"/>
      <c r="F522" s="614"/>
      <c r="G522" s="614" t="s">
        <v>12</v>
      </c>
      <c r="H522" s="610" t="s">
        <v>258</v>
      </c>
      <c r="I522" s="592" t="s">
        <v>4247</v>
      </c>
      <c r="J522" s="1184" t="s">
        <v>408</v>
      </c>
    </row>
    <row r="523" spans="1:10" ht="15">
      <c r="A523" s="584" t="s">
        <v>691</v>
      </c>
      <c r="B523" s="578"/>
      <c r="C523" s="578"/>
      <c r="D523" s="578"/>
      <c r="E523" s="578"/>
      <c r="F523" s="614"/>
      <c r="G523" s="614" t="s">
        <v>4778</v>
      </c>
      <c r="H523" s="610" t="s">
        <v>4775</v>
      </c>
      <c r="I523" s="592" t="s">
        <v>6010</v>
      </c>
      <c r="J523" s="1183" t="s">
        <v>4775</v>
      </c>
    </row>
    <row r="524" spans="1:10" ht="15">
      <c r="A524" s="585" t="s">
        <v>692</v>
      </c>
      <c r="B524" s="578"/>
      <c r="C524" s="578"/>
      <c r="D524" s="578"/>
      <c r="E524" s="578"/>
      <c r="F524" s="614"/>
      <c r="G524" s="614" t="s">
        <v>2733</v>
      </c>
      <c r="H524" s="610" t="s">
        <v>467</v>
      </c>
      <c r="I524" s="592" t="s">
        <v>4247</v>
      </c>
      <c r="J524" s="1184" t="s">
        <v>7002</v>
      </c>
    </row>
    <row r="525" spans="1:10">
      <c r="A525" s="584" t="s">
        <v>693</v>
      </c>
      <c r="B525" s="578"/>
      <c r="C525" s="578"/>
      <c r="D525" s="578"/>
      <c r="E525" s="578"/>
      <c r="F525" s="614"/>
      <c r="G525" s="614" t="s">
        <v>4779</v>
      </c>
      <c r="H525" s="610" t="s">
        <v>6334</v>
      </c>
      <c r="I525" s="592" t="s">
        <v>6686</v>
      </c>
      <c r="J525" s="532"/>
    </row>
    <row r="526" spans="1:10">
      <c r="A526" s="585" t="s">
        <v>694</v>
      </c>
      <c r="B526" s="578"/>
      <c r="C526" s="578"/>
      <c r="D526" s="578"/>
      <c r="E526" s="578"/>
      <c r="F526" s="614"/>
      <c r="G526" s="614" t="s">
        <v>408</v>
      </c>
      <c r="H526" s="610" t="s">
        <v>2542</v>
      </c>
      <c r="I526" s="592" t="s">
        <v>2746</v>
      </c>
      <c r="J526" s="532"/>
    </row>
    <row r="527" spans="1:10">
      <c r="A527" s="584" t="s">
        <v>695</v>
      </c>
      <c r="B527" s="578"/>
      <c r="C527" s="578"/>
      <c r="D527" s="578"/>
      <c r="E527" s="578"/>
      <c r="F527" s="614"/>
      <c r="G527" s="614" t="s">
        <v>4780</v>
      </c>
      <c r="H527" s="610" t="s">
        <v>6335</v>
      </c>
      <c r="I527" s="592" t="s">
        <v>4780</v>
      </c>
      <c r="J527" s="532"/>
    </row>
    <row r="528" spans="1:10">
      <c r="A528" s="585" t="s">
        <v>696</v>
      </c>
      <c r="B528" s="578"/>
      <c r="C528" s="578"/>
      <c r="D528" s="578"/>
      <c r="E528" s="578"/>
      <c r="F528" s="614"/>
      <c r="G528" s="614" t="s">
        <v>408</v>
      </c>
      <c r="H528" s="610" t="s">
        <v>258</v>
      </c>
      <c r="I528" s="592" t="s">
        <v>408</v>
      </c>
      <c r="J528" s="532"/>
    </row>
    <row r="529" spans="1:10">
      <c r="A529" s="584" t="s">
        <v>697</v>
      </c>
      <c r="B529" s="578"/>
      <c r="C529" s="578"/>
      <c r="D529" s="578"/>
      <c r="E529" s="578"/>
      <c r="F529" s="614"/>
      <c r="G529" s="614"/>
      <c r="J529" s="633"/>
    </row>
    <row r="530" spans="1:10">
      <c r="A530" s="585" t="s">
        <v>698</v>
      </c>
      <c r="B530" s="578"/>
      <c r="C530" s="578"/>
      <c r="D530" s="578"/>
      <c r="E530" s="578"/>
      <c r="F530" s="614"/>
      <c r="G530" s="614"/>
      <c r="J530" s="633"/>
    </row>
    <row r="531" spans="1:10">
      <c r="A531" s="584" t="s">
        <v>699</v>
      </c>
      <c r="B531" s="578"/>
      <c r="C531" s="578"/>
      <c r="D531" s="578"/>
      <c r="E531" s="578"/>
      <c r="F531" s="614"/>
      <c r="G531" s="614"/>
      <c r="J531" s="633"/>
    </row>
    <row r="532" spans="1:10">
      <c r="A532" s="585" t="s">
        <v>700</v>
      </c>
      <c r="B532" s="578"/>
      <c r="C532" s="578"/>
      <c r="D532" s="578"/>
      <c r="E532" s="578"/>
      <c r="F532" s="614"/>
      <c r="G532" s="614"/>
      <c r="J532" s="633"/>
    </row>
    <row r="533" spans="1:10">
      <c r="A533" s="584" t="s">
        <v>2317</v>
      </c>
      <c r="B533" s="578"/>
      <c r="C533" s="578"/>
      <c r="D533" s="578"/>
      <c r="E533" s="578"/>
      <c r="F533" s="614"/>
      <c r="G533" s="614"/>
      <c r="J533" s="633"/>
    </row>
    <row r="534" spans="1:10">
      <c r="A534" s="585" t="s">
        <v>2318</v>
      </c>
      <c r="B534" s="578"/>
      <c r="C534" s="578"/>
      <c r="D534" s="578"/>
      <c r="E534" s="578"/>
      <c r="F534" s="614"/>
      <c r="G534" s="614"/>
      <c r="J534" s="633"/>
    </row>
    <row r="535" spans="1:10">
      <c r="A535" s="584" t="s">
        <v>2319</v>
      </c>
      <c r="B535" s="578"/>
      <c r="C535" s="578"/>
      <c r="D535" s="578"/>
      <c r="E535" s="578"/>
      <c r="F535" s="614"/>
      <c r="G535" s="614"/>
      <c r="J535" s="633"/>
    </row>
    <row r="536" spans="1:10">
      <c r="A536" s="585" t="s">
        <v>2320</v>
      </c>
      <c r="B536" s="578"/>
      <c r="C536" s="578"/>
      <c r="D536" s="578"/>
      <c r="E536" s="578"/>
      <c r="F536" s="614"/>
      <c r="G536" s="614"/>
      <c r="J536" s="633"/>
    </row>
    <row r="537" spans="1:10">
      <c r="A537" s="584" t="s">
        <v>2321</v>
      </c>
      <c r="B537" s="578"/>
      <c r="C537" s="578"/>
      <c r="D537" s="578"/>
      <c r="E537" s="578"/>
      <c r="F537" s="614"/>
      <c r="G537" s="614"/>
      <c r="J537" s="633"/>
    </row>
    <row r="538" spans="1:10">
      <c r="A538" s="585" t="s">
        <v>2322</v>
      </c>
      <c r="B538" s="578"/>
      <c r="C538" s="578"/>
      <c r="D538" s="578"/>
      <c r="E538" s="578"/>
      <c r="F538" s="614"/>
      <c r="G538" s="614"/>
      <c r="J538" s="633"/>
    </row>
    <row r="539" spans="1:10">
      <c r="A539" s="638" t="s">
        <v>32</v>
      </c>
      <c r="B539" s="639" t="s">
        <v>2325</v>
      </c>
      <c r="C539" s="639">
        <v>2013</v>
      </c>
      <c r="D539" s="639" t="s">
        <v>3553</v>
      </c>
      <c r="E539" s="640" t="s">
        <v>4165</v>
      </c>
      <c r="F539" s="641" t="s">
        <v>4674</v>
      </c>
      <c r="G539" s="641" t="s">
        <v>4675</v>
      </c>
      <c r="H539" s="406" t="s">
        <v>5846</v>
      </c>
      <c r="I539" s="641" t="s">
        <v>6494</v>
      </c>
      <c r="J539" s="704" t="s">
        <v>6914</v>
      </c>
    </row>
    <row r="540" spans="1:10">
      <c r="A540" s="584" t="s">
        <v>69</v>
      </c>
      <c r="B540" s="565" t="s">
        <v>2504</v>
      </c>
      <c r="C540" s="565" t="s">
        <v>3251</v>
      </c>
      <c r="D540" s="565"/>
      <c r="E540" s="565"/>
      <c r="F540" s="614"/>
      <c r="G540" s="614"/>
      <c r="J540" s="633"/>
    </row>
    <row r="541" spans="1:10">
      <c r="A541" s="585" t="s">
        <v>70</v>
      </c>
      <c r="B541" s="578" t="s">
        <v>2349</v>
      </c>
      <c r="C541" s="578" t="s">
        <v>671</v>
      </c>
      <c r="D541" s="578"/>
      <c r="E541" s="578"/>
      <c r="F541" s="614"/>
      <c r="G541" s="614"/>
      <c r="J541" s="633"/>
    </row>
    <row r="542" spans="1:10">
      <c r="A542" s="584" t="s">
        <v>71</v>
      </c>
      <c r="B542" s="578" t="s">
        <v>2505</v>
      </c>
      <c r="C542" s="578" t="s">
        <v>2506</v>
      </c>
      <c r="D542" s="578"/>
      <c r="E542" s="578"/>
      <c r="F542" s="614"/>
      <c r="G542" s="614"/>
      <c r="J542" s="633"/>
    </row>
    <row r="543" spans="1:10">
      <c r="A543" s="585" t="s">
        <v>72</v>
      </c>
      <c r="B543" s="578" t="s">
        <v>2735</v>
      </c>
      <c r="C543" s="578" t="s">
        <v>535</v>
      </c>
      <c r="D543" s="578"/>
      <c r="E543" s="578"/>
      <c r="F543" s="614"/>
      <c r="G543" s="614"/>
      <c r="J543" s="633"/>
    </row>
    <row r="544" spans="1:10">
      <c r="A544" s="584" t="s">
        <v>73</v>
      </c>
      <c r="B544" s="578" t="s">
        <v>2506</v>
      </c>
      <c r="C544" s="578" t="s">
        <v>2504</v>
      </c>
      <c r="D544" s="578"/>
      <c r="E544" s="578"/>
      <c r="F544" s="614"/>
      <c r="G544" s="614"/>
      <c r="J544" s="633"/>
    </row>
    <row r="545" spans="1:10">
      <c r="A545" s="585" t="s">
        <v>74</v>
      </c>
      <c r="B545" s="578" t="s">
        <v>2589</v>
      </c>
      <c r="C545" s="578" t="s">
        <v>163</v>
      </c>
      <c r="D545" s="578"/>
      <c r="E545" s="578"/>
      <c r="F545" s="614"/>
      <c r="G545" s="614"/>
      <c r="J545" s="633"/>
    </row>
    <row r="546" spans="1:10">
      <c r="A546" s="584" t="s">
        <v>75</v>
      </c>
      <c r="B546" s="578"/>
      <c r="C546" s="578" t="s">
        <v>3252</v>
      </c>
      <c r="D546" s="578"/>
      <c r="E546" s="578"/>
      <c r="F546" s="614"/>
      <c r="G546" s="614"/>
      <c r="J546" s="633"/>
    </row>
    <row r="547" spans="1:10">
      <c r="A547" s="585" t="s">
        <v>76</v>
      </c>
      <c r="B547" s="578"/>
      <c r="C547" s="578" t="s">
        <v>249</v>
      </c>
      <c r="D547" s="578"/>
      <c r="E547" s="578"/>
      <c r="F547" s="614"/>
      <c r="G547" s="614"/>
      <c r="J547" s="633"/>
    </row>
    <row r="548" spans="1:10">
      <c r="A548" s="584" t="s">
        <v>77</v>
      </c>
      <c r="B548" s="578"/>
      <c r="C548" s="578" t="s">
        <v>2505</v>
      </c>
      <c r="D548" s="578"/>
      <c r="E548" s="578"/>
      <c r="F548" s="614"/>
      <c r="G548" s="614"/>
      <c r="J548" s="633"/>
    </row>
    <row r="549" spans="1:10">
      <c r="A549" s="585" t="s">
        <v>78</v>
      </c>
      <c r="B549" s="578"/>
      <c r="C549" s="578" t="s">
        <v>2909</v>
      </c>
      <c r="D549" s="578"/>
      <c r="E549" s="578"/>
      <c r="F549" s="614"/>
      <c r="G549" s="614"/>
      <c r="J549" s="633"/>
    </row>
    <row r="550" spans="1:10">
      <c r="A550" s="584" t="s">
        <v>79</v>
      </c>
      <c r="B550" s="578"/>
      <c r="C550" s="578"/>
      <c r="D550" s="578"/>
      <c r="E550" s="578"/>
      <c r="F550" s="614"/>
      <c r="G550" s="614"/>
      <c r="J550" s="633"/>
    </row>
    <row r="551" spans="1:10">
      <c r="A551" s="585" t="s">
        <v>80</v>
      </c>
      <c r="B551" s="578"/>
      <c r="C551" s="578"/>
      <c r="D551" s="578"/>
      <c r="E551" s="578"/>
      <c r="F551" s="614"/>
      <c r="G551" s="614"/>
      <c r="J551" s="633"/>
    </row>
    <row r="552" spans="1:10">
      <c r="A552" s="584" t="s">
        <v>81</v>
      </c>
      <c r="B552" s="578"/>
      <c r="C552" s="578"/>
      <c r="D552" s="578"/>
      <c r="E552" s="578"/>
      <c r="F552" s="614"/>
      <c r="G552" s="614"/>
      <c r="J552" s="633"/>
    </row>
    <row r="553" spans="1:10">
      <c r="A553" s="585" t="s">
        <v>82</v>
      </c>
      <c r="B553" s="578"/>
      <c r="C553" s="578"/>
      <c r="D553" s="578"/>
      <c r="E553" s="578"/>
      <c r="F553" s="614"/>
      <c r="G553" s="614"/>
      <c r="J553" s="633"/>
    </row>
    <row r="554" spans="1:10">
      <c r="A554" s="584" t="s">
        <v>83</v>
      </c>
      <c r="B554" s="578"/>
      <c r="C554" s="578"/>
      <c r="D554" s="578"/>
      <c r="E554" s="578"/>
      <c r="F554" s="614"/>
      <c r="G554" s="614"/>
      <c r="J554" s="633"/>
    </row>
    <row r="555" spans="1:10">
      <c r="A555" s="585" t="s">
        <v>84</v>
      </c>
      <c r="B555" s="578"/>
      <c r="C555" s="578"/>
      <c r="D555" s="578"/>
      <c r="E555" s="578"/>
      <c r="F555" s="614"/>
      <c r="G555" s="614"/>
      <c r="J555" s="633"/>
    </row>
    <row r="556" spans="1:10">
      <c r="A556" s="584" t="s">
        <v>85</v>
      </c>
      <c r="B556" s="578"/>
      <c r="C556" s="578"/>
      <c r="D556" s="578"/>
      <c r="E556" s="578"/>
      <c r="F556" s="614"/>
      <c r="G556" s="614"/>
      <c r="J556" s="633"/>
    </row>
    <row r="557" spans="1:10">
      <c r="A557" s="585" t="s">
        <v>86</v>
      </c>
      <c r="B557" s="578"/>
      <c r="C557" s="578"/>
      <c r="D557" s="578"/>
      <c r="E557" s="578"/>
      <c r="F557" s="614"/>
      <c r="G557" s="614"/>
      <c r="J557" s="633"/>
    </row>
    <row r="558" spans="1:10">
      <c r="A558" s="584" t="s">
        <v>87</v>
      </c>
      <c r="B558" s="578"/>
      <c r="C558" s="578"/>
      <c r="D558" s="578"/>
      <c r="E558" s="578"/>
      <c r="F558" s="614"/>
      <c r="G558" s="614"/>
      <c r="J558" s="633"/>
    </row>
    <row r="559" spans="1:10">
      <c r="A559" s="585" t="s">
        <v>88</v>
      </c>
      <c r="B559" s="578"/>
      <c r="C559" s="578"/>
      <c r="D559" s="578"/>
      <c r="E559" s="578"/>
      <c r="F559" s="614"/>
      <c r="G559" s="614"/>
      <c r="J559" s="633"/>
    </row>
    <row r="560" spans="1:10">
      <c r="A560" s="638" t="s">
        <v>33</v>
      </c>
      <c r="B560" s="639" t="s">
        <v>2325</v>
      </c>
      <c r="C560" s="639">
        <v>2013</v>
      </c>
      <c r="D560" s="639" t="s">
        <v>3553</v>
      </c>
      <c r="E560" s="640" t="s">
        <v>4165</v>
      </c>
      <c r="F560" s="641" t="s">
        <v>4674</v>
      </c>
      <c r="G560" s="641" t="s">
        <v>4675</v>
      </c>
      <c r="H560" s="406" t="s">
        <v>5846</v>
      </c>
      <c r="I560" s="641" t="s">
        <v>6494</v>
      </c>
      <c r="J560" s="704" t="s">
        <v>6914</v>
      </c>
    </row>
    <row r="561" spans="1:10">
      <c r="A561" s="584" t="s">
        <v>69</v>
      </c>
      <c r="B561" s="565" t="s">
        <v>2511</v>
      </c>
      <c r="C561" s="565" t="s">
        <v>1700</v>
      </c>
      <c r="D561" s="565" t="s">
        <v>949</v>
      </c>
      <c r="E561" s="565"/>
      <c r="F561" s="565" t="s">
        <v>897</v>
      </c>
      <c r="G561" s="614"/>
      <c r="J561" s="633"/>
    </row>
    <row r="562" spans="1:10">
      <c r="A562" s="585" t="s">
        <v>70</v>
      </c>
      <c r="B562" s="578" t="s">
        <v>550</v>
      </c>
      <c r="C562" s="578" t="s">
        <v>3260</v>
      </c>
      <c r="D562" s="578" t="s">
        <v>1702</v>
      </c>
      <c r="E562" s="578"/>
      <c r="F562" s="607" t="s">
        <v>4925</v>
      </c>
      <c r="G562" s="614"/>
      <c r="J562" s="633"/>
    </row>
    <row r="563" spans="1:10">
      <c r="A563" s="584" t="s">
        <v>71</v>
      </c>
      <c r="B563" s="578" t="s">
        <v>2512</v>
      </c>
      <c r="C563" s="578" t="s">
        <v>2511</v>
      </c>
      <c r="D563" s="578" t="s">
        <v>897</v>
      </c>
      <c r="E563" s="578"/>
      <c r="F563" s="607" t="s">
        <v>949</v>
      </c>
      <c r="G563" s="614"/>
      <c r="J563" s="633"/>
    </row>
    <row r="564" spans="1:10">
      <c r="A564" s="585" t="s">
        <v>72</v>
      </c>
      <c r="B564" s="578" t="s">
        <v>2525</v>
      </c>
      <c r="C564" s="578" t="s">
        <v>3261</v>
      </c>
      <c r="D564" s="578" t="s">
        <v>4062</v>
      </c>
      <c r="E564" s="578"/>
      <c r="F564" s="607" t="s">
        <v>282</v>
      </c>
      <c r="G564" s="614"/>
      <c r="J564" s="633"/>
    </row>
    <row r="565" spans="1:10">
      <c r="A565" s="584" t="s">
        <v>73</v>
      </c>
      <c r="B565" s="578" t="s">
        <v>949</v>
      </c>
      <c r="C565" s="578" t="s">
        <v>168</v>
      </c>
      <c r="D565" s="578" t="s">
        <v>423</v>
      </c>
      <c r="E565" s="578"/>
      <c r="F565" s="607" t="s">
        <v>942</v>
      </c>
      <c r="G565" s="614"/>
      <c r="J565" s="633"/>
    </row>
    <row r="566" spans="1:10">
      <c r="A566" s="585" t="s">
        <v>74</v>
      </c>
      <c r="B566" s="578" t="s">
        <v>282</v>
      </c>
      <c r="C566" s="578" t="s">
        <v>3168</v>
      </c>
      <c r="D566" s="578" t="s">
        <v>4062</v>
      </c>
      <c r="E566" s="578"/>
      <c r="F566" s="607" t="s">
        <v>4925</v>
      </c>
      <c r="G566" s="614"/>
      <c r="J566" s="633"/>
    </row>
    <row r="567" spans="1:10">
      <c r="A567" s="584" t="s">
        <v>75</v>
      </c>
      <c r="B567" s="578" t="s">
        <v>2513</v>
      </c>
      <c r="C567" s="578" t="s">
        <v>949</v>
      </c>
      <c r="D567" s="578" t="s">
        <v>4063</v>
      </c>
      <c r="E567" s="578"/>
      <c r="F567" s="607" t="s">
        <v>5305</v>
      </c>
      <c r="G567" s="614"/>
      <c r="J567" s="633"/>
    </row>
    <row r="568" spans="1:10">
      <c r="A568" s="585" t="s">
        <v>76</v>
      </c>
      <c r="B568" s="578" t="s">
        <v>210</v>
      </c>
      <c r="C568" s="578" t="s">
        <v>3143</v>
      </c>
      <c r="D568" s="578" t="s">
        <v>4064</v>
      </c>
      <c r="E568" s="578"/>
      <c r="F568" s="607" t="s">
        <v>5609</v>
      </c>
      <c r="G568" s="614"/>
      <c r="J568" s="633"/>
    </row>
    <row r="569" spans="1:10">
      <c r="A569" s="584" t="s">
        <v>77</v>
      </c>
      <c r="B569" s="578" t="s">
        <v>2514</v>
      </c>
      <c r="C569" s="578" t="s">
        <v>3262</v>
      </c>
      <c r="D569" s="578" t="s">
        <v>4063</v>
      </c>
      <c r="E569" s="578"/>
      <c r="F569" s="607" t="s">
        <v>1658</v>
      </c>
      <c r="G569" s="614"/>
      <c r="J569" s="633"/>
    </row>
    <row r="570" spans="1:10">
      <c r="A570" s="585" t="s">
        <v>78</v>
      </c>
      <c r="B570" s="578" t="s">
        <v>2525</v>
      </c>
      <c r="C570" s="578" t="s">
        <v>3143</v>
      </c>
      <c r="D570" s="578" t="s">
        <v>4066</v>
      </c>
      <c r="E570" s="578"/>
      <c r="F570" s="607" t="s">
        <v>1890</v>
      </c>
      <c r="G570" s="614"/>
      <c r="J570" s="633"/>
    </row>
    <row r="571" spans="1:10">
      <c r="A571" s="584" t="s">
        <v>79</v>
      </c>
      <c r="B571" s="578" t="s">
        <v>2515</v>
      </c>
      <c r="C571" s="578"/>
      <c r="D571" s="578" t="s">
        <v>4067</v>
      </c>
      <c r="E571" s="578"/>
      <c r="F571" s="607" t="s">
        <v>5307</v>
      </c>
      <c r="G571" s="614"/>
      <c r="J571" s="633"/>
    </row>
    <row r="572" spans="1:10">
      <c r="A572" s="585" t="s">
        <v>80</v>
      </c>
      <c r="B572" s="578" t="s">
        <v>2736</v>
      </c>
      <c r="C572" s="578"/>
      <c r="D572" s="578" t="s">
        <v>4068</v>
      </c>
      <c r="E572" s="578"/>
      <c r="F572" s="607" t="s">
        <v>2062</v>
      </c>
      <c r="G572" s="614"/>
      <c r="J572" s="633"/>
    </row>
    <row r="573" spans="1:10">
      <c r="A573" s="584" t="s">
        <v>81</v>
      </c>
      <c r="B573" s="578" t="s">
        <v>2516</v>
      </c>
      <c r="C573" s="578"/>
      <c r="D573" s="578" t="s">
        <v>163</v>
      </c>
      <c r="E573" s="578"/>
      <c r="F573" s="607" t="s">
        <v>5309</v>
      </c>
      <c r="G573" s="614"/>
      <c r="J573" s="633"/>
    </row>
    <row r="574" spans="1:10">
      <c r="A574" s="585" t="s">
        <v>82</v>
      </c>
      <c r="B574" s="578" t="s">
        <v>2737</v>
      </c>
      <c r="C574" s="578"/>
      <c r="D574" s="578" t="s">
        <v>367</v>
      </c>
      <c r="E574" s="578"/>
      <c r="F574" s="607" t="s">
        <v>5310</v>
      </c>
      <c r="G574" s="614"/>
      <c r="J574" s="633"/>
    </row>
    <row r="575" spans="1:10">
      <c r="A575" s="584" t="s">
        <v>83</v>
      </c>
      <c r="B575" s="578" t="s">
        <v>2517</v>
      </c>
      <c r="C575" s="578"/>
      <c r="D575" s="578" t="s">
        <v>163</v>
      </c>
      <c r="E575" s="578"/>
      <c r="F575" s="607" t="s">
        <v>5610</v>
      </c>
      <c r="G575" s="614"/>
      <c r="J575" s="633"/>
    </row>
    <row r="576" spans="1:10">
      <c r="A576" s="585" t="s">
        <v>84</v>
      </c>
      <c r="B576" s="578" t="s">
        <v>2738</v>
      </c>
      <c r="C576" s="578"/>
      <c r="D576" s="578" t="s">
        <v>4069</v>
      </c>
      <c r="E576" s="578"/>
      <c r="F576" s="607" t="s">
        <v>5312</v>
      </c>
      <c r="G576" s="614"/>
      <c r="J576" s="633"/>
    </row>
    <row r="577" spans="1:10">
      <c r="A577" s="584" t="s">
        <v>85</v>
      </c>
      <c r="B577" s="578" t="s">
        <v>2518</v>
      </c>
      <c r="C577" s="578"/>
      <c r="D577" s="578" t="s">
        <v>4040</v>
      </c>
      <c r="E577" s="578"/>
      <c r="F577" s="607" t="s">
        <v>5313</v>
      </c>
      <c r="G577" s="614"/>
      <c r="J577" s="633"/>
    </row>
    <row r="578" spans="1:10">
      <c r="A578" s="585" t="s">
        <v>86</v>
      </c>
      <c r="B578" s="578" t="s">
        <v>2337</v>
      </c>
      <c r="C578" s="578"/>
      <c r="D578" s="578" t="s">
        <v>508</v>
      </c>
      <c r="E578" s="578"/>
      <c r="F578" s="607" t="s">
        <v>358</v>
      </c>
      <c r="G578" s="614"/>
      <c r="J578" s="633"/>
    </row>
    <row r="579" spans="1:10">
      <c r="A579" s="584" t="s">
        <v>87</v>
      </c>
      <c r="B579" s="578" t="s">
        <v>2519</v>
      </c>
      <c r="C579" s="578"/>
      <c r="D579" s="578" t="s">
        <v>4070</v>
      </c>
      <c r="E579" s="578"/>
      <c r="F579" s="607" t="s">
        <v>5611</v>
      </c>
      <c r="G579" s="614"/>
      <c r="J579" s="633"/>
    </row>
    <row r="580" spans="1:10">
      <c r="A580" s="585" t="s">
        <v>88</v>
      </c>
      <c r="B580" s="578" t="s">
        <v>2739</v>
      </c>
      <c r="C580" s="578"/>
      <c r="D580" s="578"/>
      <c r="E580" s="578"/>
      <c r="F580" s="607" t="s">
        <v>1899</v>
      </c>
      <c r="G580" s="614"/>
      <c r="J580" s="633"/>
    </row>
    <row r="581" spans="1:10">
      <c r="A581" s="638" t="s">
        <v>34</v>
      </c>
      <c r="B581" s="639" t="s">
        <v>2325</v>
      </c>
      <c r="C581" s="639">
        <v>2013</v>
      </c>
      <c r="D581" s="639" t="s">
        <v>3553</v>
      </c>
      <c r="E581" s="640" t="s">
        <v>4165</v>
      </c>
      <c r="F581" s="641" t="s">
        <v>4674</v>
      </c>
      <c r="G581" s="641" t="s">
        <v>4675</v>
      </c>
      <c r="H581" s="406" t="s">
        <v>5846</v>
      </c>
      <c r="I581" s="641" t="s">
        <v>6494</v>
      </c>
      <c r="J581" s="704" t="s">
        <v>6914</v>
      </c>
    </row>
    <row r="582" spans="1:10">
      <c r="A582" s="584" t="s">
        <v>69</v>
      </c>
      <c r="B582" s="565" t="s">
        <v>1203</v>
      </c>
      <c r="C582" s="565" t="s">
        <v>1203</v>
      </c>
      <c r="D582" s="565" t="s">
        <v>1652</v>
      </c>
      <c r="E582" s="565" t="s">
        <v>1194</v>
      </c>
      <c r="F582" s="565" t="s">
        <v>220</v>
      </c>
      <c r="G582" s="614" t="s">
        <v>4781</v>
      </c>
      <c r="H582" s="610" t="s">
        <v>6105</v>
      </c>
      <c r="I582" s="592" t="s">
        <v>6106</v>
      </c>
      <c r="J582" s="650" t="s">
        <v>7074</v>
      </c>
    </row>
    <row r="583" spans="1:10">
      <c r="A583" s="585" t="s">
        <v>70</v>
      </c>
      <c r="B583" s="578" t="s">
        <v>283</v>
      </c>
      <c r="C583" s="578" t="s">
        <v>283</v>
      </c>
      <c r="D583" s="578" t="s">
        <v>340</v>
      </c>
      <c r="E583" s="578" t="s">
        <v>318</v>
      </c>
      <c r="F583" s="607" t="s">
        <v>250</v>
      </c>
      <c r="G583" s="614" t="s">
        <v>671</v>
      </c>
      <c r="H583" s="610" t="s">
        <v>454</v>
      </c>
      <c r="I583" s="592" t="s">
        <v>283</v>
      </c>
      <c r="J583" s="650" t="s">
        <v>147</v>
      </c>
    </row>
    <row r="584" spans="1:10">
      <c r="A584" s="584" t="s">
        <v>71</v>
      </c>
      <c r="B584" s="578" t="s">
        <v>2531</v>
      </c>
      <c r="C584" s="578" t="s">
        <v>325</v>
      </c>
      <c r="D584" s="578" t="s">
        <v>3789</v>
      </c>
      <c r="E584" s="578" t="s">
        <v>1203</v>
      </c>
      <c r="F584" s="607" t="s">
        <v>5482</v>
      </c>
      <c r="G584" s="614" t="s">
        <v>1194</v>
      </c>
      <c r="H584" s="610" t="s">
        <v>6106</v>
      </c>
      <c r="I584" s="592" t="s">
        <v>6706</v>
      </c>
      <c r="J584" s="650" t="s">
        <v>3274</v>
      </c>
    </row>
    <row r="585" spans="1:10">
      <c r="A585" s="585" t="s">
        <v>72</v>
      </c>
      <c r="B585" s="578" t="s">
        <v>340</v>
      </c>
      <c r="C585" s="578" t="s">
        <v>9</v>
      </c>
      <c r="D585" s="578" t="s">
        <v>160</v>
      </c>
      <c r="E585" s="578" t="s">
        <v>283</v>
      </c>
      <c r="F585" s="607" t="s">
        <v>250</v>
      </c>
      <c r="G585" s="614" t="s">
        <v>671</v>
      </c>
      <c r="H585" s="610" t="s">
        <v>283</v>
      </c>
      <c r="I585" s="592" t="s">
        <v>318</v>
      </c>
      <c r="J585" s="650" t="s">
        <v>160</v>
      </c>
    </row>
    <row r="586" spans="1:10">
      <c r="A586" s="584" t="s">
        <v>73</v>
      </c>
      <c r="B586" s="578" t="s">
        <v>2532</v>
      </c>
      <c r="C586" s="578" t="s">
        <v>3264</v>
      </c>
      <c r="D586" s="578" t="s">
        <v>3790</v>
      </c>
      <c r="E586" s="578" t="s">
        <v>3790</v>
      </c>
      <c r="F586" s="578" t="s">
        <v>5612</v>
      </c>
      <c r="G586" s="614" t="s">
        <v>4782</v>
      </c>
      <c r="H586" s="610" t="s">
        <v>6107</v>
      </c>
      <c r="I586" s="592" t="s">
        <v>6105</v>
      </c>
      <c r="J586" s="650" t="s">
        <v>7075</v>
      </c>
    </row>
    <row r="587" spans="1:10">
      <c r="A587" s="585" t="s">
        <v>74</v>
      </c>
      <c r="B587" s="578" t="s">
        <v>2740</v>
      </c>
      <c r="C587" s="578" t="s">
        <v>1346</v>
      </c>
      <c r="D587" s="578" t="s">
        <v>2542</v>
      </c>
      <c r="E587" s="578" t="s">
        <v>274</v>
      </c>
      <c r="F587" s="578"/>
      <c r="G587" s="614" t="s">
        <v>192</v>
      </c>
      <c r="H587" s="610" t="s">
        <v>2633</v>
      </c>
      <c r="I587" s="592" t="s">
        <v>454</v>
      </c>
      <c r="J587" s="650" t="s">
        <v>2720</v>
      </c>
    </row>
    <row r="588" spans="1:10" ht="25.5">
      <c r="A588" s="584" t="s">
        <v>75</v>
      </c>
      <c r="B588" s="578" t="s">
        <v>2533</v>
      </c>
      <c r="C588" s="578" t="s">
        <v>961</v>
      </c>
      <c r="D588" s="578" t="s">
        <v>3791</v>
      </c>
      <c r="E588" s="578" t="s">
        <v>4506</v>
      </c>
      <c r="F588" s="578" t="s">
        <v>5613</v>
      </c>
      <c r="G588" s="614" t="s">
        <v>4783</v>
      </c>
      <c r="H588" s="610" t="s">
        <v>6108</v>
      </c>
      <c r="I588" s="592" t="s">
        <v>6707</v>
      </c>
      <c r="J588" s="650" t="s">
        <v>7076</v>
      </c>
    </row>
    <row r="589" spans="1:10">
      <c r="A589" s="585" t="s">
        <v>76</v>
      </c>
      <c r="B589" s="578" t="s">
        <v>2741</v>
      </c>
      <c r="C589" s="578" t="s">
        <v>283</v>
      </c>
      <c r="D589" s="578" t="s">
        <v>3792</v>
      </c>
      <c r="E589" s="578" t="s">
        <v>322</v>
      </c>
      <c r="F589" s="607" t="s">
        <v>331</v>
      </c>
      <c r="G589" s="614" t="s">
        <v>12</v>
      </c>
      <c r="H589" s="610" t="s">
        <v>316</v>
      </c>
      <c r="I589" s="592" t="s">
        <v>6708</v>
      </c>
      <c r="J589" s="650" t="s">
        <v>7077</v>
      </c>
    </row>
    <row r="590" spans="1:10">
      <c r="A590" s="584" t="s">
        <v>77</v>
      </c>
      <c r="B590" s="578" t="s">
        <v>2534</v>
      </c>
      <c r="C590" s="578" t="s">
        <v>2531</v>
      </c>
      <c r="D590" s="578" t="s">
        <v>3793</v>
      </c>
      <c r="E590" s="578" t="s">
        <v>1652</v>
      </c>
      <c r="F590" s="607" t="s">
        <v>5486</v>
      </c>
      <c r="G590" s="614" t="s">
        <v>3790</v>
      </c>
      <c r="H590" s="610" t="s">
        <v>6109</v>
      </c>
      <c r="I590" s="592" t="s">
        <v>6709</v>
      </c>
      <c r="J590" s="650" t="s">
        <v>7078</v>
      </c>
    </row>
    <row r="591" spans="1:10">
      <c r="A591" s="585" t="s">
        <v>78</v>
      </c>
      <c r="B591" s="578" t="s">
        <v>194</v>
      </c>
      <c r="C591" s="578" t="s">
        <v>322</v>
      </c>
      <c r="D591" s="578" t="s">
        <v>160</v>
      </c>
      <c r="E591" s="578" t="s">
        <v>322</v>
      </c>
      <c r="F591" s="607" t="s">
        <v>250</v>
      </c>
      <c r="G591" s="614" t="s">
        <v>2542</v>
      </c>
      <c r="H591" s="610" t="s">
        <v>454</v>
      </c>
      <c r="I591" s="592" t="s">
        <v>454</v>
      </c>
      <c r="J591" s="650" t="s">
        <v>318</v>
      </c>
    </row>
    <row r="592" spans="1:10">
      <c r="A592" s="584" t="s">
        <v>79</v>
      </c>
      <c r="B592" s="578" t="s">
        <v>2535</v>
      </c>
      <c r="C592" s="578" t="s">
        <v>3265</v>
      </c>
      <c r="D592" s="578" t="s">
        <v>3794</v>
      </c>
      <c r="E592" s="578" t="s">
        <v>1194</v>
      </c>
      <c r="F592" s="607" t="s">
        <v>2537</v>
      </c>
      <c r="G592" s="614" t="s">
        <v>4784</v>
      </c>
      <c r="H592" s="610" t="s">
        <v>6110</v>
      </c>
      <c r="I592" s="592" t="s">
        <v>6710</v>
      </c>
      <c r="J592" s="650" t="s">
        <v>7079</v>
      </c>
    </row>
    <row r="593" spans="1:10">
      <c r="A593" s="585" t="s">
        <v>80</v>
      </c>
      <c r="B593" s="578" t="s">
        <v>194</v>
      </c>
      <c r="C593" s="578" t="s">
        <v>2740</v>
      </c>
      <c r="D593" s="578" t="s">
        <v>160</v>
      </c>
      <c r="E593" s="578" t="s">
        <v>250</v>
      </c>
      <c r="F593" s="607" t="s">
        <v>331</v>
      </c>
      <c r="G593" s="614" t="s">
        <v>671</v>
      </c>
      <c r="H593" s="610" t="s">
        <v>454</v>
      </c>
      <c r="I593" s="592" t="s">
        <v>6711</v>
      </c>
      <c r="J593" s="650" t="s">
        <v>7080</v>
      </c>
    </row>
    <row r="594" spans="1:10">
      <c r="A594" s="584" t="s">
        <v>81</v>
      </c>
      <c r="B594" s="578" t="s">
        <v>2536</v>
      </c>
      <c r="C594" s="578" t="s">
        <v>2533</v>
      </c>
      <c r="D594" s="578" t="s">
        <v>3795</v>
      </c>
      <c r="E594" s="578" t="s">
        <v>1203</v>
      </c>
      <c r="F594" s="607" t="s">
        <v>5614</v>
      </c>
      <c r="G594" s="614"/>
      <c r="H594" s="610" t="s">
        <v>6111</v>
      </c>
      <c r="I594" s="592" t="s">
        <v>6712</v>
      </c>
      <c r="J594" s="650" t="s">
        <v>7081</v>
      </c>
    </row>
    <row r="595" spans="1:10">
      <c r="A595" s="585" t="s">
        <v>82</v>
      </c>
      <c r="B595" s="578" t="s">
        <v>2720</v>
      </c>
      <c r="C595" s="578" t="s">
        <v>525</v>
      </c>
      <c r="D595" s="578" t="s">
        <v>3792</v>
      </c>
      <c r="E595" s="578" t="s">
        <v>283</v>
      </c>
      <c r="F595" s="607" t="s">
        <v>3282</v>
      </c>
      <c r="G595" s="614"/>
      <c r="H595" s="610" t="s">
        <v>671</v>
      </c>
      <c r="I595" s="592" t="s">
        <v>2720</v>
      </c>
      <c r="J595" s="650" t="s">
        <v>7082</v>
      </c>
    </row>
    <row r="596" spans="1:10">
      <c r="A596" s="584" t="s">
        <v>83</v>
      </c>
      <c r="B596" s="578" t="s">
        <v>2537</v>
      </c>
      <c r="C596" s="578" t="s">
        <v>3266</v>
      </c>
      <c r="D596" s="578" t="s">
        <v>3796</v>
      </c>
      <c r="E596" s="578"/>
      <c r="F596" s="607" t="s">
        <v>5615</v>
      </c>
      <c r="G596" s="614"/>
      <c r="H596" s="610" t="s">
        <v>6112</v>
      </c>
      <c r="I596" s="592" t="s">
        <v>5489</v>
      </c>
      <c r="J596" s="650" t="s">
        <v>7083</v>
      </c>
    </row>
    <row r="597" spans="1:10">
      <c r="A597" s="585" t="s">
        <v>84</v>
      </c>
      <c r="B597" s="578" t="s">
        <v>209</v>
      </c>
      <c r="C597" s="578" t="s">
        <v>3267</v>
      </c>
      <c r="D597" s="578" t="s">
        <v>3797</v>
      </c>
      <c r="E597" s="578"/>
      <c r="F597" s="607" t="s">
        <v>331</v>
      </c>
      <c r="G597" s="614"/>
      <c r="H597" s="610" t="s">
        <v>147</v>
      </c>
      <c r="I597" s="592" t="s">
        <v>6713</v>
      </c>
      <c r="J597" s="650" t="s">
        <v>2720</v>
      </c>
    </row>
    <row r="598" spans="1:10">
      <c r="A598" s="584" t="s">
        <v>85</v>
      </c>
      <c r="B598" s="578" t="s">
        <v>2538</v>
      </c>
      <c r="C598" s="578" t="s">
        <v>3268</v>
      </c>
      <c r="D598" s="578" t="s">
        <v>3798</v>
      </c>
      <c r="E598" s="578"/>
      <c r="F598" s="607" t="s">
        <v>5616</v>
      </c>
      <c r="G598" s="614"/>
      <c r="H598" s="610" t="s">
        <v>6113</v>
      </c>
      <c r="I598" s="592" t="s">
        <v>6109</v>
      </c>
      <c r="J598" s="650" t="s">
        <v>7084</v>
      </c>
    </row>
    <row r="599" spans="1:10">
      <c r="A599" s="585" t="s">
        <v>86</v>
      </c>
      <c r="B599" s="578" t="s">
        <v>2741</v>
      </c>
      <c r="C599" s="578" t="s">
        <v>322</v>
      </c>
      <c r="D599" s="578" t="s">
        <v>3799</v>
      </c>
      <c r="E599" s="578"/>
      <c r="F599" s="607" t="s">
        <v>322</v>
      </c>
      <c r="G599" s="614"/>
      <c r="H599" s="610" t="s">
        <v>6114</v>
      </c>
      <c r="I599" s="592" t="s">
        <v>454</v>
      </c>
      <c r="J599" s="650" t="s">
        <v>7085</v>
      </c>
    </row>
    <row r="600" spans="1:10">
      <c r="A600" s="584" t="s">
        <v>87</v>
      </c>
      <c r="B600" s="578" t="s">
        <v>2539</v>
      </c>
      <c r="C600" s="578" t="s">
        <v>2534</v>
      </c>
      <c r="D600" s="578" t="s">
        <v>3800</v>
      </c>
      <c r="E600" s="578"/>
      <c r="F600" s="607" t="s">
        <v>5617</v>
      </c>
      <c r="G600" s="614"/>
      <c r="H600" s="610" t="s">
        <v>6115</v>
      </c>
      <c r="I600" s="592" t="s">
        <v>6714</v>
      </c>
      <c r="J600" s="650" t="s">
        <v>7086</v>
      </c>
    </row>
    <row r="601" spans="1:10">
      <c r="A601" s="585" t="s">
        <v>88</v>
      </c>
      <c r="B601" s="578" t="s">
        <v>12</v>
      </c>
      <c r="C601" s="578" t="s">
        <v>322</v>
      </c>
      <c r="D601" s="578" t="s">
        <v>671</v>
      </c>
      <c r="E601" s="578"/>
      <c r="F601" s="607" t="s">
        <v>672</v>
      </c>
      <c r="G601" s="614"/>
      <c r="H601" s="610" t="s">
        <v>163</v>
      </c>
      <c r="I601" s="592" t="s">
        <v>6715</v>
      </c>
      <c r="J601" s="650" t="s">
        <v>554</v>
      </c>
    </row>
    <row r="602" spans="1:10">
      <c r="A602" s="584" t="s">
        <v>687</v>
      </c>
      <c r="B602" s="565"/>
      <c r="C602" s="565"/>
      <c r="D602" s="565"/>
      <c r="E602" s="565"/>
      <c r="F602" s="614"/>
      <c r="G602" s="614"/>
      <c r="H602" s="610" t="s">
        <v>1652</v>
      </c>
      <c r="I602" s="592" t="s">
        <v>6716</v>
      </c>
      <c r="J602" s="532"/>
    </row>
    <row r="603" spans="1:10">
      <c r="A603" s="585" t="s">
        <v>688</v>
      </c>
      <c r="B603" s="578"/>
      <c r="C603" s="578"/>
      <c r="D603" s="578"/>
      <c r="E603" s="578"/>
      <c r="F603" s="614"/>
      <c r="G603" s="614"/>
      <c r="H603" s="610" t="s">
        <v>192</v>
      </c>
      <c r="I603" s="592" t="s">
        <v>6119</v>
      </c>
      <c r="J603" s="532"/>
    </row>
    <row r="604" spans="1:10">
      <c r="A604" s="584" t="s">
        <v>689</v>
      </c>
      <c r="B604" s="578"/>
      <c r="C604" s="578"/>
      <c r="D604" s="578"/>
      <c r="E604" s="578"/>
      <c r="F604" s="614"/>
      <c r="G604" s="614"/>
      <c r="H604" s="610" t="s">
        <v>3573</v>
      </c>
      <c r="I604" s="592" t="s">
        <v>1652</v>
      </c>
      <c r="J604" s="532"/>
    </row>
    <row r="605" spans="1:10">
      <c r="A605" s="585" t="s">
        <v>690</v>
      </c>
      <c r="B605" s="578"/>
      <c r="C605" s="578"/>
      <c r="D605" s="578"/>
      <c r="E605" s="578"/>
      <c r="F605" s="614"/>
      <c r="G605" s="614"/>
      <c r="H605" s="610" t="s">
        <v>2744</v>
      </c>
      <c r="I605" s="592" t="s">
        <v>6119</v>
      </c>
      <c r="J605" s="532"/>
    </row>
    <row r="606" spans="1:10">
      <c r="A606" s="584" t="s">
        <v>691</v>
      </c>
      <c r="B606" s="578"/>
      <c r="C606" s="578"/>
      <c r="D606" s="578"/>
      <c r="E606" s="578"/>
      <c r="F606" s="614"/>
      <c r="G606" s="614"/>
      <c r="H606" s="610" t="s">
        <v>6336</v>
      </c>
      <c r="I606" s="592" t="s">
        <v>6717</v>
      </c>
      <c r="J606" s="532"/>
    </row>
    <row r="607" spans="1:10">
      <c r="A607" s="585" t="s">
        <v>692</v>
      </c>
      <c r="B607" s="578"/>
      <c r="C607" s="578"/>
      <c r="D607" s="578"/>
      <c r="E607" s="578"/>
      <c r="F607" s="614"/>
      <c r="G607" s="614"/>
      <c r="H607" s="610" t="s">
        <v>194</v>
      </c>
      <c r="I607" s="592" t="s">
        <v>6119</v>
      </c>
      <c r="J607" s="532"/>
    </row>
    <row r="608" spans="1:10">
      <c r="A608" s="584" t="s">
        <v>693</v>
      </c>
      <c r="B608" s="578"/>
      <c r="C608" s="578"/>
      <c r="D608" s="578"/>
      <c r="E608" s="578"/>
      <c r="F608" s="614"/>
      <c r="G608" s="614"/>
      <c r="H608" s="610" t="s">
        <v>6120</v>
      </c>
      <c r="I608" s="592" t="s">
        <v>3790</v>
      </c>
      <c r="J608" s="532"/>
    </row>
    <row r="609" spans="1:10">
      <c r="A609" s="585" t="s">
        <v>694</v>
      </c>
      <c r="B609" s="578"/>
      <c r="C609" s="578"/>
      <c r="D609" s="578"/>
      <c r="E609" s="578"/>
      <c r="F609" s="614"/>
      <c r="G609" s="614"/>
      <c r="H609" s="610" t="s">
        <v>192</v>
      </c>
      <c r="I609" s="592" t="s">
        <v>3199</v>
      </c>
      <c r="J609" s="532"/>
    </row>
    <row r="610" spans="1:10">
      <c r="A610" s="584" t="s">
        <v>695</v>
      </c>
      <c r="B610" s="578"/>
      <c r="C610" s="578"/>
      <c r="D610" s="578"/>
      <c r="E610" s="578"/>
      <c r="F610" s="614"/>
      <c r="G610" s="614"/>
      <c r="H610" s="610" t="s">
        <v>3790</v>
      </c>
      <c r="I610" s="592" t="s">
        <v>6718</v>
      </c>
      <c r="J610" s="532"/>
    </row>
    <row r="611" spans="1:10">
      <c r="A611" s="585" t="s">
        <v>696</v>
      </c>
      <c r="B611" s="578"/>
      <c r="C611" s="578"/>
      <c r="D611" s="578"/>
      <c r="E611" s="578"/>
      <c r="F611" s="614"/>
      <c r="G611" s="614"/>
      <c r="H611" s="610" t="s">
        <v>4689</v>
      </c>
      <c r="I611" s="592" t="s">
        <v>6117</v>
      </c>
      <c r="J611" s="532"/>
    </row>
    <row r="612" spans="1:10">
      <c r="A612" s="584" t="s">
        <v>697</v>
      </c>
      <c r="B612" s="578"/>
      <c r="C612" s="578"/>
      <c r="D612" s="578"/>
      <c r="E612" s="578"/>
      <c r="F612" s="614"/>
      <c r="G612" s="614"/>
      <c r="I612" s="592" t="s">
        <v>6719</v>
      </c>
      <c r="J612" s="532"/>
    </row>
    <row r="613" spans="1:10">
      <c r="A613" s="585" t="s">
        <v>698</v>
      </c>
      <c r="B613" s="578"/>
      <c r="C613" s="578"/>
      <c r="D613" s="578"/>
      <c r="E613" s="578"/>
      <c r="F613" s="614"/>
      <c r="G613" s="614"/>
      <c r="J613" s="633"/>
    </row>
    <row r="614" spans="1:10">
      <c r="A614" s="584" t="s">
        <v>699</v>
      </c>
      <c r="B614" s="578"/>
      <c r="C614" s="578"/>
      <c r="D614" s="578"/>
      <c r="E614" s="578"/>
      <c r="F614" s="614"/>
      <c r="G614" s="614"/>
      <c r="J614" s="633"/>
    </row>
    <row r="615" spans="1:10">
      <c r="A615" s="585" t="s">
        <v>700</v>
      </c>
      <c r="B615" s="578"/>
      <c r="C615" s="578"/>
      <c r="D615" s="578"/>
      <c r="E615" s="578"/>
      <c r="F615" s="614"/>
      <c r="G615" s="614"/>
      <c r="J615" s="633"/>
    </row>
    <row r="616" spans="1:10">
      <c r="A616" s="584" t="s">
        <v>2317</v>
      </c>
      <c r="B616" s="578"/>
      <c r="C616" s="578"/>
      <c r="D616" s="578"/>
      <c r="E616" s="578"/>
      <c r="F616" s="614"/>
      <c r="G616" s="614"/>
      <c r="J616" s="633"/>
    </row>
    <row r="617" spans="1:10">
      <c r="A617" s="585" t="s">
        <v>2318</v>
      </c>
      <c r="B617" s="578"/>
      <c r="C617" s="578"/>
      <c r="D617" s="578"/>
      <c r="E617" s="578"/>
      <c r="F617" s="614"/>
      <c r="G617" s="614"/>
      <c r="J617" s="633"/>
    </row>
    <row r="618" spans="1:10">
      <c r="A618" s="584" t="s">
        <v>2319</v>
      </c>
      <c r="B618" s="578"/>
      <c r="C618" s="578"/>
      <c r="D618" s="578"/>
      <c r="E618" s="578"/>
      <c r="F618" s="614"/>
      <c r="G618" s="614"/>
      <c r="J618" s="633"/>
    </row>
    <row r="619" spans="1:10">
      <c r="A619" s="585" t="s">
        <v>2320</v>
      </c>
      <c r="B619" s="578"/>
      <c r="C619" s="578"/>
      <c r="D619" s="578"/>
      <c r="E619" s="578"/>
      <c r="F619" s="614"/>
      <c r="G619" s="614"/>
      <c r="J619" s="633"/>
    </row>
    <row r="620" spans="1:10">
      <c r="A620" s="584" t="s">
        <v>2321</v>
      </c>
      <c r="B620" s="578"/>
      <c r="C620" s="578"/>
      <c r="D620" s="578"/>
      <c r="E620" s="578"/>
      <c r="F620" s="614"/>
      <c r="G620" s="614"/>
      <c r="J620" s="633"/>
    </row>
    <row r="621" spans="1:10">
      <c r="A621" s="585" t="s">
        <v>2322</v>
      </c>
      <c r="B621" s="578"/>
      <c r="C621" s="578"/>
      <c r="D621" s="578"/>
      <c r="E621" s="578"/>
      <c r="F621" s="614"/>
      <c r="G621" s="614"/>
      <c r="J621" s="633"/>
    </row>
    <row r="622" spans="1:10">
      <c r="A622" s="638" t="s">
        <v>35</v>
      </c>
      <c r="B622" s="639" t="s">
        <v>2325</v>
      </c>
      <c r="C622" s="639">
        <v>2013</v>
      </c>
      <c r="D622" s="639" t="s">
        <v>3553</v>
      </c>
      <c r="E622" s="640" t="s">
        <v>4165</v>
      </c>
      <c r="F622" s="641" t="s">
        <v>4674</v>
      </c>
      <c r="G622" s="641" t="s">
        <v>4675</v>
      </c>
      <c r="H622" s="406" t="s">
        <v>5846</v>
      </c>
      <c r="I622" s="641" t="s">
        <v>6494</v>
      </c>
      <c r="J622" s="704" t="s">
        <v>6914</v>
      </c>
    </row>
    <row r="623" spans="1:10">
      <c r="A623" s="584" t="s">
        <v>69</v>
      </c>
      <c r="B623" s="565" t="s">
        <v>2546</v>
      </c>
      <c r="C623" s="565" t="s">
        <v>2546</v>
      </c>
      <c r="D623" s="565" t="s">
        <v>216</v>
      </c>
      <c r="E623" s="565"/>
      <c r="F623" s="565" t="s">
        <v>897</v>
      </c>
      <c r="G623" s="614"/>
      <c r="J623" s="633"/>
    </row>
    <row r="624" spans="1:10">
      <c r="A624" s="585" t="s">
        <v>70</v>
      </c>
      <c r="B624" s="578" t="s">
        <v>1406</v>
      </c>
      <c r="C624" s="578" t="s">
        <v>3295</v>
      </c>
      <c r="D624" s="578" t="s">
        <v>4032</v>
      </c>
      <c r="E624" s="578"/>
      <c r="F624" s="607" t="s">
        <v>4925</v>
      </c>
      <c r="G624" s="614"/>
      <c r="J624" s="633"/>
    </row>
    <row r="625" spans="1:10">
      <c r="A625" s="584" t="s">
        <v>71</v>
      </c>
      <c r="B625" s="578" t="s">
        <v>2547</v>
      </c>
      <c r="C625" s="578" t="s">
        <v>2547</v>
      </c>
      <c r="D625" s="578" t="s">
        <v>4072</v>
      </c>
      <c r="E625" s="578"/>
      <c r="F625" s="607" t="s">
        <v>5319</v>
      </c>
      <c r="G625" s="614"/>
      <c r="J625" s="633"/>
    </row>
    <row r="626" spans="1:10">
      <c r="A626" s="585" t="s">
        <v>72</v>
      </c>
      <c r="B626" s="578" t="s">
        <v>1404</v>
      </c>
      <c r="C626" s="578" t="s">
        <v>3296</v>
      </c>
      <c r="D626" s="578" t="s">
        <v>1647</v>
      </c>
      <c r="E626" s="578"/>
      <c r="F626" s="607" t="s">
        <v>5320</v>
      </c>
      <c r="G626" s="614"/>
      <c r="J626" s="633"/>
    </row>
    <row r="627" spans="1:10">
      <c r="A627" s="584" t="s">
        <v>73</v>
      </c>
      <c r="B627" s="578" t="s">
        <v>1449</v>
      </c>
      <c r="C627" s="578" t="s">
        <v>1449</v>
      </c>
      <c r="D627" s="578" t="s">
        <v>2408</v>
      </c>
      <c r="E627" s="578"/>
      <c r="F627" s="607" t="s">
        <v>4514</v>
      </c>
      <c r="G627" s="614"/>
      <c r="J627" s="633"/>
    </row>
    <row r="628" spans="1:10">
      <c r="A628" s="585" t="s">
        <v>74</v>
      </c>
      <c r="B628" s="578" t="s">
        <v>2559</v>
      </c>
      <c r="C628" s="578" t="s">
        <v>2552</v>
      </c>
      <c r="D628" s="578" t="s">
        <v>4054</v>
      </c>
      <c r="E628" s="578"/>
      <c r="F628" s="607" t="s">
        <v>447</v>
      </c>
      <c r="G628" s="614"/>
      <c r="J628" s="633"/>
    </row>
    <row r="629" spans="1:10">
      <c r="A629" s="584" t="s">
        <v>75</v>
      </c>
      <c r="B629" s="578" t="s">
        <v>2548</v>
      </c>
      <c r="C629" s="578" t="s">
        <v>2548</v>
      </c>
      <c r="D629" s="578" t="s">
        <v>4073</v>
      </c>
      <c r="E629" s="578"/>
      <c r="F629" s="607" t="s">
        <v>5618</v>
      </c>
      <c r="G629" s="614"/>
      <c r="J629" s="633"/>
    </row>
    <row r="630" spans="1:10">
      <c r="A630" s="585" t="s">
        <v>76</v>
      </c>
      <c r="B630" s="578" t="s">
        <v>2433</v>
      </c>
      <c r="C630" s="578" t="s">
        <v>3297</v>
      </c>
      <c r="D630" s="578" t="s">
        <v>4074</v>
      </c>
      <c r="E630" s="578"/>
      <c r="F630" s="607" t="s">
        <v>463</v>
      </c>
      <c r="G630" s="614"/>
      <c r="J630" s="633"/>
    </row>
    <row r="631" spans="1:10">
      <c r="A631" s="584" t="s">
        <v>77</v>
      </c>
      <c r="B631" s="578" t="s">
        <v>2549</v>
      </c>
      <c r="C631" s="578" t="s">
        <v>2549</v>
      </c>
      <c r="D631" s="578" t="s">
        <v>4075</v>
      </c>
      <c r="E631" s="578"/>
      <c r="F631" s="607" t="s">
        <v>5321</v>
      </c>
      <c r="G631" s="614"/>
      <c r="J631" s="633"/>
    </row>
    <row r="632" spans="1:10">
      <c r="A632" s="585" t="s">
        <v>78</v>
      </c>
      <c r="B632" s="578" t="s">
        <v>2433</v>
      </c>
      <c r="C632" s="578" t="s">
        <v>3297</v>
      </c>
      <c r="D632" s="578" t="s">
        <v>4076</v>
      </c>
      <c r="E632" s="578"/>
      <c r="F632" s="607" t="s">
        <v>4434</v>
      </c>
      <c r="G632" s="614"/>
      <c r="J632" s="633"/>
    </row>
    <row r="633" spans="1:10">
      <c r="A633" s="584" t="s">
        <v>79</v>
      </c>
      <c r="B633" s="578" t="s">
        <v>2550</v>
      </c>
      <c r="C633" s="578" t="s">
        <v>2554</v>
      </c>
      <c r="D633" s="578" t="s">
        <v>508</v>
      </c>
      <c r="E633" s="578"/>
      <c r="F633" s="578" t="s">
        <v>2551</v>
      </c>
      <c r="G633" s="614"/>
      <c r="J633" s="633"/>
    </row>
    <row r="634" spans="1:10">
      <c r="A634" s="585" t="s">
        <v>80</v>
      </c>
      <c r="B634" s="578" t="s">
        <v>802</v>
      </c>
      <c r="C634" s="578" t="s">
        <v>3298</v>
      </c>
      <c r="D634" s="578" t="s">
        <v>4054</v>
      </c>
      <c r="E634" s="578"/>
      <c r="F634" s="607" t="s">
        <v>1899</v>
      </c>
      <c r="G634" s="614"/>
      <c r="J634" s="633"/>
    </row>
    <row r="635" spans="1:10">
      <c r="A635" s="584" t="s">
        <v>81</v>
      </c>
      <c r="B635" s="578"/>
      <c r="C635" s="578" t="s">
        <v>2479</v>
      </c>
      <c r="D635" s="578" t="s">
        <v>433</v>
      </c>
      <c r="E635" s="578"/>
      <c r="F635" s="607" t="s">
        <v>968</v>
      </c>
      <c r="G635" s="614"/>
      <c r="J635" s="633"/>
    </row>
    <row r="636" spans="1:10">
      <c r="A636" s="585" t="s">
        <v>82</v>
      </c>
      <c r="B636" s="578"/>
      <c r="C636" s="578" t="s">
        <v>3299</v>
      </c>
      <c r="D636" s="578" t="s">
        <v>4077</v>
      </c>
      <c r="E636" s="578"/>
      <c r="F636" s="607" t="s">
        <v>1395</v>
      </c>
      <c r="G636" s="614"/>
      <c r="J636" s="633"/>
    </row>
    <row r="637" spans="1:10">
      <c r="A637" s="584" t="s">
        <v>83</v>
      </c>
      <c r="B637" s="578"/>
      <c r="C637" s="578"/>
      <c r="D637" s="578" t="s">
        <v>4078</v>
      </c>
      <c r="E637" s="578"/>
      <c r="F637" s="607" t="s">
        <v>5322</v>
      </c>
      <c r="G637" s="614"/>
      <c r="J637" s="633"/>
    </row>
    <row r="638" spans="1:10">
      <c r="A638" s="585" t="s">
        <v>84</v>
      </c>
      <c r="B638" s="578"/>
      <c r="C638" s="578"/>
      <c r="D638" s="578" t="s">
        <v>4074</v>
      </c>
      <c r="E638" s="578"/>
      <c r="F638" s="607" t="s">
        <v>1395</v>
      </c>
      <c r="G638" s="614"/>
      <c r="J638" s="633"/>
    </row>
    <row r="639" spans="1:10">
      <c r="A639" s="584" t="s">
        <v>85</v>
      </c>
      <c r="B639" s="578"/>
      <c r="C639" s="578"/>
      <c r="D639" s="578" t="s">
        <v>4079</v>
      </c>
      <c r="E639" s="578"/>
      <c r="F639" s="607" t="s">
        <v>172</v>
      </c>
      <c r="G639" s="614"/>
      <c r="J639" s="633"/>
    </row>
    <row r="640" spans="1:10">
      <c r="A640" s="585" t="s">
        <v>86</v>
      </c>
      <c r="B640" s="578"/>
      <c r="C640" s="578"/>
      <c r="D640" s="578" t="s">
        <v>1640</v>
      </c>
      <c r="E640" s="578"/>
      <c r="F640" s="607" t="s">
        <v>463</v>
      </c>
      <c r="G640" s="614"/>
      <c r="J640" s="633"/>
    </row>
    <row r="641" spans="1:13">
      <c r="A641" s="584" t="s">
        <v>87</v>
      </c>
      <c r="B641" s="578"/>
      <c r="C641" s="578"/>
      <c r="D641" s="578" t="s">
        <v>4080</v>
      </c>
      <c r="E641" s="578"/>
      <c r="F641" s="607" t="s">
        <v>5323</v>
      </c>
      <c r="G641" s="614"/>
      <c r="J641" s="633"/>
    </row>
    <row r="642" spans="1:13">
      <c r="A642" s="585" t="s">
        <v>88</v>
      </c>
      <c r="B642" s="578"/>
      <c r="C642" s="578"/>
      <c r="D642" s="578" t="s">
        <v>4074</v>
      </c>
      <c r="E642" s="578"/>
      <c r="F642" s="607" t="s">
        <v>4434</v>
      </c>
      <c r="G642" s="614"/>
      <c r="J642" s="633"/>
    </row>
    <row r="643" spans="1:13">
      <c r="A643" s="638" t="s">
        <v>36</v>
      </c>
      <c r="B643" s="639" t="s">
        <v>2325</v>
      </c>
      <c r="C643" s="639">
        <v>2013</v>
      </c>
      <c r="D643" s="639" t="s">
        <v>3553</v>
      </c>
      <c r="E643" s="640" t="s">
        <v>4165</v>
      </c>
      <c r="F643" s="641" t="s">
        <v>4674</v>
      </c>
      <c r="G643" s="641" t="s">
        <v>4675</v>
      </c>
      <c r="H643" s="406" t="s">
        <v>5846</v>
      </c>
      <c r="I643" s="641" t="s">
        <v>6494</v>
      </c>
      <c r="J643" s="704" t="s">
        <v>6914</v>
      </c>
      <c r="L643" s="613"/>
      <c r="M643" s="613"/>
    </row>
    <row r="644" spans="1:13" ht="15">
      <c r="A644" s="584" t="s">
        <v>69</v>
      </c>
      <c r="B644" s="565"/>
      <c r="C644" s="565" t="s">
        <v>847</v>
      </c>
      <c r="D644" s="565" t="s">
        <v>3304</v>
      </c>
      <c r="E644" s="565" t="s">
        <v>847</v>
      </c>
      <c r="F644" s="565" t="s">
        <v>168</v>
      </c>
      <c r="G644" s="614" t="s">
        <v>847</v>
      </c>
      <c r="H644" s="610" t="s">
        <v>6337</v>
      </c>
      <c r="I644" s="592" t="s">
        <v>847</v>
      </c>
      <c r="J644" s="1182" t="s">
        <v>168</v>
      </c>
      <c r="L644" s="615"/>
      <c r="M644" s="615"/>
    </row>
    <row r="645" spans="1:13" ht="15">
      <c r="A645" s="585" t="s">
        <v>70</v>
      </c>
      <c r="B645" s="578"/>
      <c r="C645" s="578" t="s">
        <v>973</v>
      </c>
      <c r="D645" s="578" t="s">
        <v>973</v>
      </c>
      <c r="E645" s="578" t="s">
        <v>973</v>
      </c>
      <c r="F645" s="607" t="s">
        <v>322</v>
      </c>
      <c r="G645" s="614" t="s">
        <v>973</v>
      </c>
      <c r="H645" s="610" t="s">
        <v>3306</v>
      </c>
      <c r="I645" s="592" t="s">
        <v>973</v>
      </c>
      <c r="J645" s="619" t="s">
        <v>322</v>
      </c>
      <c r="L645" s="615"/>
      <c r="M645" s="615"/>
    </row>
    <row r="646" spans="1:13" ht="15">
      <c r="A646" s="584" t="s">
        <v>71</v>
      </c>
      <c r="B646" s="578"/>
      <c r="C646" s="578" t="s">
        <v>3304</v>
      </c>
      <c r="D646" s="578" t="s">
        <v>847</v>
      </c>
      <c r="E646" s="578" t="s">
        <v>3304</v>
      </c>
      <c r="F646" s="607" t="s">
        <v>847</v>
      </c>
      <c r="G646" s="614" t="s">
        <v>2083</v>
      </c>
      <c r="H646" s="610" t="s">
        <v>847</v>
      </c>
      <c r="I646" s="592" t="s">
        <v>2083</v>
      </c>
      <c r="J646" s="1182" t="s">
        <v>847</v>
      </c>
      <c r="L646" s="615"/>
      <c r="M646" s="615"/>
    </row>
    <row r="647" spans="1:13" ht="15">
      <c r="A647" s="585" t="s">
        <v>72</v>
      </c>
      <c r="B647" s="578"/>
      <c r="C647" s="578" t="s">
        <v>318</v>
      </c>
      <c r="D647" s="578" t="s">
        <v>318</v>
      </c>
      <c r="E647" s="578" t="s">
        <v>318</v>
      </c>
      <c r="F647" s="607" t="s">
        <v>320</v>
      </c>
      <c r="G647" s="614" t="s">
        <v>3306</v>
      </c>
      <c r="H647" s="610" t="s">
        <v>320</v>
      </c>
      <c r="I647" s="592" t="s">
        <v>3306</v>
      </c>
      <c r="J647" s="619" t="s">
        <v>973</v>
      </c>
      <c r="L647" s="615"/>
      <c r="M647" s="615"/>
    </row>
    <row r="648" spans="1:13" ht="15">
      <c r="A648" s="584" t="s">
        <v>73</v>
      </c>
      <c r="B648" s="578"/>
      <c r="C648" s="578" t="s">
        <v>168</v>
      </c>
      <c r="D648" s="578" t="s">
        <v>2083</v>
      </c>
      <c r="E648" s="578" t="s">
        <v>2083</v>
      </c>
      <c r="F648" s="607" t="s">
        <v>3304</v>
      </c>
      <c r="G648" s="614" t="s">
        <v>168</v>
      </c>
      <c r="H648" s="610" t="s">
        <v>860</v>
      </c>
      <c r="I648" s="592" t="s">
        <v>3305</v>
      </c>
      <c r="J648" s="1182" t="s">
        <v>971</v>
      </c>
      <c r="L648" s="615"/>
      <c r="M648" s="615"/>
    </row>
    <row r="649" spans="1:13" ht="15">
      <c r="A649" s="585" t="s">
        <v>74</v>
      </c>
      <c r="B649" s="578"/>
      <c r="C649" s="578" t="s">
        <v>322</v>
      </c>
      <c r="D649" s="578" t="s">
        <v>4105</v>
      </c>
      <c r="E649" s="578" t="s">
        <v>3306</v>
      </c>
      <c r="F649" s="607" t="s">
        <v>318</v>
      </c>
      <c r="G649" s="614" t="s">
        <v>322</v>
      </c>
      <c r="H649" s="610" t="s">
        <v>322</v>
      </c>
      <c r="I649" s="592" t="s">
        <v>3306</v>
      </c>
      <c r="J649" s="619" t="s">
        <v>322</v>
      </c>
      <c r="L649" s="615"/>
      <c r="M649" s="615"/>
    </row>
    <row r="650" spans="1:13" ht="15">
      <c r="A650" s="584" t="s">
        <v>75</v>
      </c>
      <c r="B650" s="578"/>
      <c r="C650" s="578" t="s">
        <v>3305</v>
      </c>
      <c r="D650" s="578" t="s">
        <v>168</v>
      </c>
      <c r="E650" s="578" t="s">
        <v>168</v>
      </c>
      <c r="F650" s="578" t="s">
        <v>2083</v>
      </c>
      <c r="G650" s="614" t="s">
        <v>3304</v>
      </c>
      <c r="H650" s="610" t="s">
        <v>3305</v>
      </c>
      <c r="I650" s="592" t="s">
        <v>860</v>
      </c>
      <c r="J650" s="1182" t="s">
        <v>2083</v>
      </c>
      <c r="L650" s="615"/>
      <c r="M650" s="615"/>
    </row>
    <row r="651" spans="1:13" ht="15">
      <c r="A651" s="585" t="s">
        <v>76</v>
      </c>
      <c r="B651" s="578"/>
      <c r="C651" s="578" t="s">
        <v>3306</v>
      </c>
      <c r="D651" s="578" t="s">
        <v>322</v>
      </c>
      <c r="E651" s="578" t="s">
        <v>322</v>
      </c>
      <c r="F651" s="607" t="s">
        <v>3306</v>
      </c>
      <c r="G651" s="614" t="s">
        <v>318</v>
      </c>
      <c r="H651" s="610" t="s">
        <v>3306</v>
      </c>
      <c r="I651" s="592" t="s">
        <v>322</v>
      </c>
      <c r="J651" s="619" t="s">
        <v>3306</v>
      </c>
      <c r="L651" s="615"/>
      <c r="M651" s="615"/>
    </row>
    <row r="652" spans="1:13" ht="15">
      <c r="A652" s="584" t="s">
        <v>77</v>
      </c>
      <c r="B652" s="578"/>
      <c r="C652" s="578" t="s">
        <v>3307</v>
      </c>
      <c r="D652" s="578" t="s">
        <v>1191</v>
      </c>
      <c r="E652" s="578" t="s">
        <v>1191</v>
      </c>
      <c r="F652" s="607" t="s">
        <v>860</v>
      </c>
      <c r="G652" s="614" t="s">
        <v>499</v>
      </c>
      <c r="H652" s="610" t="s">
        <v>971</v>
      </c>
      <c r="I652" s="592" t="s">
        <v>168</v>
      </c>
      <c r="J652" s="1182" t="s">
        <v>777</v>
      </c>
      <c r="L652" s="615"/>
      <c r="M652" s="615"/>
    </row>
    <row r="653" spans="1:13" ht="15">
      <c r="A653" s="585" t="s">
        <v>78</v>
      </c>
      <c r="B653" s="578"/>
      <c r="C653" s="578" t="s">
        <v>3306</v>
      </c>
      <c r="D653" s="578" t="s">
        <v>322</v>
      </c>
      <c r="E653" s="578" t="s">
        <v>322</v>
      </c>
      <c r="F653" s="607" t="s">
        <v>5237</v>
      </c>
      <c r="G653" s="614" t="s">
        <v>322</v>
      </c>
      <c r="H653" s="610" t="s">
        <v>322</v>
      </c>
      <c r="I653" s="592" t="s">
        <v>322</v>
      </c>
      <c r="J653" s="619" t="s">
        <v>536</v>
      </c>
      <c r="L653" s="615"/>
      <c r="M653" s="615"/>
    </row>
    <row r="654" spans="1:13" ht="15">
      <c r="A654" s="584" t="s">
        <v>79</v>
      </c>
      <c r="B654" s="578"/>
      <c r="C654" s="578" t="s">
        <v>2083</v>
      </c>
      <c r="D654" s="578" t="s">
        <v>971</v>
      </c>
      <c r="E654" s="578" t="s">
        <v>3305</v>
      </c>
      <c r="F654" s="607" t="s">
        <v>630</v>
      </c>
      <c r="G654" s="614" t="s">
        <v>4785</v>
      </c>
      <c r="H654" s="610" t="s">
        <v>168</v>
      </c>
      <c r="I654" s="592" t="s">
        <v>3304</v>
      </c>
      <c r="J654" s="1182" t="s">
        <v>174</v>
      </c>
      <c r="L654" s="613"/>
      <c r="M654" s="613"/>
    </row>
    <row r="655" spans="1:13" ht="15">
      <c r="A655" s="585" t="s">
        <v>80</v>
      </c>
      <c r="B655" s="578"/>
      <c r="C655" s="578" t="s">
        <v>3306</v>
      </c>
      <c r="D655" s="578" t="s">
        <v>322</v>
      </c>
      <c r="E655" s="578" t="s">
        <v>3306</v>
      </c>
      <c r="F655" s="607" t="s">
        <v>322</v>
      </c>
      <c r="G655" s="614" t="s">
        <v>3306</v>
      </c>
      <c r="H655" s="610" t="s">
        <v>322</v>
      </c>
      <c r="I655" s="592" t="s">
        <v>318</v>
      </c>
      <c r="J655" s="619" t="s">
        <v>322</v>
      </c>
      <c r="L655" s="613"/>
      <c r="M655" s="613"/>
    </row>
    <row r="656" spans="1:13" ht="15">
      <c r="A656" s="584" t="s">
        <v>81</v>
      </c>
      <c r="B656" s="578"/>
      <c r="C656" s="578" t="s">
        <v>3308</v>
      </c>
      <c r="D656" s="578" t="s">
        <v>630</v>
      </c>
      <c r="E656" s="578" t="s">
        <v>1870</v>
      </c>
      <c r="F656" s="607" t="s">
        <v>4786</v>
      </c>
      <c r="G656" s="614" t="s">
        <v>3305</v>
      </c>
      <c r="H656" s="610" t="s">
        <v>3304</v>
      </c>
      <c r="I656" s="592" t="s">
        <v>971</v>
      </c>
      <c r="J656" s="1182" t="s">
        <v>1870</v>
      </c>
    </row>
    <row r="657" spans="1:10" ht="15">
      <c r="A657" s="585" t="s">
        <v>82</v>
      </c>
      <c r="B657" s="578"/>
      <c r="C657" s="578" t="s">
        <v>3306</v>
      </c>
      <c r="D657" s="578" t="s">
        <v>322</v>
      </c>
      <c r="E657" s="578" t="s">
        <v>318</v>
      </c>
      <c r="F657" s="607" t="s">
        <v>973</v>
      </c>
      <c r="G657" s="614" t="s">
        <v>3306</v>
      </c>
      <c r="H657" s="610" t="s">
        <v>318</v>
      </c>
      <c r="I657" s="592" t="s">
        <v>322</v>
      </c>
      <c r="J657" s="619" t="s">
        <v>6509</v>
      </c>
    </row>
    <row r="658" spans="1:10" ht="15">
      <c r="A658" s="584" t="s">
        <v>83</v>
      </c>
      <c r="B658" s="578"/>
      <c r="C658" s="578" t="s">
        <v>382</v>
      </c>
      <c r="D658" s="578" t="s">
        <v>1870</v>
      </c>
      <c r="E658" s="578" t="s">
        <v>4372</v>
      </c>
      <c r="F658" s="607" t="s">
        <v>4785</v>
      </c>
      <c r="G658" s="614" t="s">
        <v>808</v>
      </c>
      <c r="H658" s="610" t="s">
        <v>972</v>
      </c>
      <c r="I658" s="592" t="s">
        <v>1870</v>
      </c>
      <c r="J658" s="1182" t="s">
        <v>3305</v>
      </c>
    </row>
    <row r="659" spans="1:10" ht="15">
      <c r="A659" s="585" t="s">
        <v>84</v>
      </c>
      <c r="B659" s="578"/>
      <c r="C659" s="578" t="s">
        <v>3306</v>
      </c>
      <c r="D659" s="578" t="s">
        <v>318</v>
      </c>
      <c r="E659" s="578" t="s">
        <v>322</v>
      </c>
      <c r="F659" s="607" t="s">
        <v>3306</v>
      </c>
      <c r="G659" s="614" t="s">
        <v>318</v>
      </c>
      <c r="H659" s="610" t="s">
        <v>283</v>
      </c>
      <c r="I659" s="592" t="s">
        <v>6509</v>
      </c>
      <c r="J659" s="619" t="s">
        <v>3306</v>
      </c>
    </row>
    <row r="660" spans="1:10" ht="15">
      <c r="A660" s="584" t="s">
        <v>85</v>
      </c>
      <c r="B660" s="578"/>
      <c r="C660" s="578" t="s">
        <v>630</v>
      </c>
      <c r="D660" s="578" t="s">
        <v>3305</v>
      </c>
      <c r="E660" s="565" t="s">
        <v>805</v>
      </c>
      <c r="F660" s="565" t="s">
        <v>5238</v>
      </c>
      <c r="G660" s="614" t="s">
        <v>630</v>
      </c>
      <c r="H660" s="610" t="s">
        <v>6338</v>
      </c>
      <c r="I660" s="592" t="s">
        <v>972</v>
      </c>
      <c r="J660" s="1182" t="s">
        <v>7015</v>
      </c>
    </row>
    <row r="661" spans="1:10" ht="15">
      <c r="A661" s="585" t="s">
        <v>86</v>
      </c>
      <c r="B661" s="578"/>
      <c r="C661" s="578" t="s">
        <v>322</v>
      </c>
      <c r="D661" s="578" t="s">
        <v>3306</v>
      </c>
      <c r="E661" s="578" t="s">
        <v>322</v>
      </c>
      <c r="F661" s="607" t="s">
        <v>2091</v>
      </c>
      <c r="G661" s="614" t="s">
        <v>322</v>
      </c>
      <c r="H661" s="610" t="s">
        <v>322</v>
      </c>
      <c r="I661" s="592" t="s">
        <v>973</v>
      </c>
      <c r="J661" s="619" t="s">
        <v>322</v>
      </c>
    </row>
    <row r="662" spans="1:10" ht="15">
      <c r="A662" s="584" t="s">
        <v>87</v>
      </c>
      <c r="B662" s="578"/>
      <c r="C662" s="578" t="s">
        <v>3309</v>
      </c>
      <c r="D662" s="578" t="s">
        <v>3808</v>
      </c>
      <c r="E662" s="578" t="s">
        <v>630</v>
      </c>
      <c r="F662" s="607" t="s">
        <v>5619</v>
      </c>
      <c r="G662" s="614" t="s">
        <v>4786</v>
      </c>
      <c r="H662" s="610" t="s">
        <v>630</v>
      </c>
      <c r="I662" s="592" t="s">
        <v>6044</v>
      </c>
      <c r="J662" s="1182" t="s">
        <v>7016</v>
      </c>
    </row>
    <row r="663" spans="1:10" ht="15">
      <c r="A663" s="585" t="s">
        <v>88</v>
      </c>
      <c r="B663" s="578"/>
      <c r="C663" s="578" t="s">
        <v>3310</v>
      </c>
      <c r="D663" s="578" t="s">
        <v>318</v>
      </c>
      <c r="E663" s="578" t="s">
        <v>322</v>
      </c>
      <c r="F663" s="607" t="s">
        <v>5237</v>
      </c>
      <c r="G663" s="614" t="s">
        <v>973</v>
      </c>
      <c r="H663" s="610" t="s">
        <v>322</v>
      </c>
      <c r="I663" s="592" t="s">
        <v>322</v>
      </c>
      <c r="J663" s="619" t="s">
        <v>7017</v>
      </c>
    </row>
    <row r="664" spans="1:10">
      <c r="A664" s="638" t="s">
        <v>1152</v>
      </c>
      <c r="B664" s="639" t="s">
        <v>2325</v>
      </c>
      <c r="C664" s="639">
        <v>2013</v>
      </c>
      <c r="D664" s="639" t="s">
        <v>3553</v>
      </c>
      <c r="E664" s="640" t="s">
        <v>4165</v>
      </c>
      <c r="F664" s="641" t="s">
        <v>4674</v>
      </c>
      <c r="G664" s="641" t="s">
        <v>4675</v>
      </c>
      <c r="H664" s="406" t="s">
        <v>5846</v>
      </c>
      <c r="I664" s="641" t="s">
        <v>6494</v>
      </c>
      <c r="J664" s="704" t="s">
        <v>6914</v>
      </c>
    </row>
    <row r="665" spans="1:10">
      <c r="A665" s="584" t="s">
        <v>69</v>
      </c>
      <c r="B665" s="565"/>
      <c r="C665" s="565"/>
      <c r="D665" s="565"/>
      <c r="E665" s="565"/>
      <c r="F665" s="614"/>
      <c r="G665" s="614"/>
      <c r="J665" s="633"/>
    </row>
    <row r="666" spans="1:10">
      <c r="A666" s="585" t="s">
        <v>70</v>
      </c>
      <c r="B666" s="578"/>
      <c r="C666" s="578"/>
      <c r="D666" s="578"/>
      <c r="E666" s="578"/>
      <c r="F666" s="614"/>
      <c r="G666" s="614"/>
      <c r="J666" s="633"/>
    </row>
    <row r="667" spans="1:10">
      <c r="A667" s="584" t="s">
        <v>71</v>
      </c>
      <c r="B667" s="578"/>
      <c r="C667" s="578"/>
      <c r="D667" s="578"/>
      <c r="E667" s="578"/>
      <c r="F667" s="614"/>
      <c r="G667" s="614"/>
      <c r="J667" s="633"/>
    </row>
    <row r="668" spans="1:10">
      <c r="A668" s="585" t="s">
        <v>72</v>
      </c>
      <c r="B668" s="578"/>
      <c r="C668" s="578"/>
      <c r="D668" s="578"/>
      <c r="E668" s="578"/>
      <c r="F668" s="614"/>
      <c r="G668" s="614"/>
      <c r="J668" s="633"/>
    </row>
    <row r="669" spans="1:10">
      <c r="A669" s="584" t="s">
        <v>73</v>
      </c>
      <c r="B669" s="578"/>
      <c r="C669" s="578"/>
      <c r="D669" s="578"/>
      <c r="E669" s="578"/>
      <c r="F669" s="614"/>
      <c r="G669" s="614"/>
      <c r="J669" s="633"/>
    </row>
    <row r="670" spans="1:10">
      <c r="A670" s="585" t="s">
        <v>74</v>
      </c>
      <c r="B670" s="578"/>
      <c r="C670" s="578"/>
      <c r="D670" s="578"/>
      <c r="E670" s="578"/>
      <c r="F670" s="614"/>
      <c r="G670" s="614"/>
      <c r="J670" s="633"/>
    </row>
    <row r="671" spans="1:10">
      <c r="A671" s="584" t="s">
        <v>75</v>
      </c>
      <c r="B671" s="578"/>
      <c r="C671" s="578"/>
      <c r="D671" s="578"/>
      <c r="E671" s="578"/>
      <c r="F671" s="614"/>
      <c r="G671" s="614"/>
      <c r="J671" s="633"/>
    </row>
    <row r="672" spans="1:10">
      <c r="A672" s="585" t="s">
        <v>76</v>
      </c>
      <c r="B672" s="578"/>
      <c r="C672" s="578"/>
      <c r="D672" s="578"/>
      <c r="E672" s="578"/>
      <c r="F672" s="614"/>
      <c r="G672" s="614"/>
      <c r="J672" s="633"/>
    </row>
    <row r="673" spans="1:13">
      <c r="A673" s="584" t="s">
        <v>77</v>
      </c>
      <c r="B673" s="578"/>
      <c r="C673" s="578"/>
      <c r="D673" s="578"/>
      <c r="E673" s="578"/>
      <c r="F673" s="614"/>
      <c r="G673" s="614"/>
      <c r="J673" s="633"/>
    </row>
    <row r="674" spans="1:13">
      <c r="A674" s="585" t="s">
        <v>78</v>
      </c>
      <c r="B674" s="578"/>
      <c r="C674" s="578"/>
      <c r="D674" s="578"/>
      <c r="E674" s="578"/>
      <c r="F674" s="614"/>
      <c r="G674" s="614"/>
      <c r="J674" s="633"/>
    </row>
    <row r="675" spans="1:13">
      <c r="A675" s="584" t="s">
        <v>79</v>
      </c>
      <c r="B675" s="578"/>
      <c r="C675" s="578"/>
      <c r="D675" s="578"/>
      <c r="E675" s="578"/>
      <c r="F675" s="614"/>
      <c r="G675" s="614"/>
      <c r="J675" s="633"/>
    </row>
    <row r="676" spans="1:13">
      <c r="A676" s="585" t="s">
        <v>80</v>
      </c>
      <c r="B676" s="578"/>
      <c r="C676" s="578"/>
      <c r="D676" s="578"/>
      <c r="E676" s="578"/>
      <c r="F676" s="614"/>
      <c r="G676" s="614"/>
      <c r="J676" s="633"/>
    </row>
    <row r="677" spans="1:13">
      <c r="A677" s="584" t="s">
        <v>81</v>
      </c>
      <c r="B677" s="578"/>
      <c r="C677" s="578"/>
      <c r="D677" s="578"/>
      <c r="E677" s="578"/>
      <c r="F677" s="614"/>
      <c r="G677" s="614"/>
      <c r="J677" s="633"/>
    </row>
    <row r="678" spans="1:13">
      <c r="A678" s="585" t="s">
        <v>82</v>
      </c>
      <c r="B678" s="578"/>
      <c r="C678" s="578"/>
      <c r="D678" s="578"/>
      <c r="E678" s="578"/>
      <c r="F678" s="614"/>
      <c r="G678" s="614"/>
      <c r="J678" s="633"/>
    </row>
    <row r="679" spans="1:13">
      <c r="A679" s="584" t="s">
        <v>83</v>
      </c>
      <c r="B679" s="578"/>
      <c r="C679" s="578"/>
      <c r="D679" s="578"/>
      <c r="E679" s="578"/>
      <c r="F679" s="614"/>
      <c r="G679" s="614"/>
      <c r="J679" s="633"/>
    </row>
    <row r="680" spans="1:13">
      <c r="A680" s="585" t="s">
        <v>84</v>
      </c>
      <c r="B680" s="578"/>
      <c r="C680" s="578"/>
      <c r="D680" s="578"/>
      <c r="E680" s="578"/>
      <c r="F680" s="614"/>
      <c r="G680" s="614"/>
      <c r="J680" s="633"/>
    </row>
    <row r="681" spans="1:13">
      <c r="A681" s="584" t="s">
        <v>85</v>
      </c>
      <c r="B681" s="578"/>
      <c r="C681" s="578"/>
      <c r="D681" s="578"/>
      <c r="E681" s="578"/>
      <c r="F681" s="614"/>
      <c r="G681" s="614"/>
      <c r="J681" s="633"/>
    </row>
    <row r="682" spans="1:13">
      <c r="A682" s="585" t="s">
        <v>86</v>
      </c>
      <c r="B682" s="578"/>
      <c r="C682" s="578"/>
      <c r="D682" s="578"/>
      <c r="E682" s="578"/>
      <c r="F682" s="614"/>
      <c r="G682" s="614"/>
      <c r="J682" s="633"/>
    </row>
    <row r="683" spans="1:13">
      <c r="A683" s="584" t="s">
        <v>87</v>
      </c>
      <c r="B683" s="578"/>
      <c r="C683" s="578"/>
      <c r="D683" s="578"/>
      <c r="E683" s="578"/>
      <c r="F683" s="614"/>
      <c r="G683" s="614"/>
      <c r="J683" s="633"/>
    </row>
    <row r="684" spans="1:13">
      <c r="A684" s="585" t="s">
        <v>88</v>
      </c>
      <c r="B684" s="578"/>
      <c r="C684" s="578"/>
      <c r="D684" s="578"/>
      <c r="E684" s="578"/>
      <c r="F684" s="614"/>
      <c r="G684" s="614"/>
      <c r="J684" s="633"/>
    </row>
    <row r="685" spans="1:13">
      <c r="A685" s="638" t="s">
        <v>6203</v>
      </c>
      <c r="B685" s="639" t="s">
        <v>2325</v>
      </c>
      <c r="C685" s="639">
        <v>2013</v>
      </c>
      <c r="D685" s="639" t="s">
        <v>3553</v>
      </c>
      <c r="E685" s="640" t="s">
        <v>4165</v>
      </c>
      <c r="F685" s="641" t="s">
        <v>4674</v>
      </c>
      <c r="G685" s="641" t="s">
        <v>4675</v>
      </c>
      <c r="H685" s="406" t="s">
        <v>5846</v>
      </c>
      <c r="I685" s="641" t="s">
        <v>6494</v>
      </c>
      <c r="J685" s="704" t="s">
        <v>6914</v>
      </c>
    </row>
    <row r="686" spans="1:13" ht="15">
      <c r="A686" s="584" t="s">
        <v>69</v>
      </c>
      <c r="B686" s="578"/>
      <c r="C686" s="578"/>
      <c r="D686" s="578"/>
      <c r="E686" s="578"/>
      <c r="F686" s="614"/>
      <c r="G686" s="614"/>
      <c r="H686" s="237" t="s">
        <v>6339</v>
      </c>
      <c r="I686" s="610" t="s">
        <v>2508</v>
      </c>
      <c r="J686" s="1185" t="s">
        <v>1048</v>
      </c>
      <c r="L686" s="1186"/>
      <c r="M686" s="1186"/>
    </row>
    <row r="687" spans="1:13" ht="15">
      <c r="A687" s="585" t="s">
        <v>70</v>
      </c>
      <c r="B687" s="578"/>
      <c r="C687" s="578"/>
      <c r="D687" s="578"/>
      <c r="E687" s="578"/>
      <c r="F687" s="614"/>
      <c r="G687" s="614"/>
      <c r="H687" s="237" t="s">
        <v>618</v>
      </c>
      <c r="I687" s="610" t="s">
        <v>6511</v>
      </c>
      <c r="J687" s="1185" t="s">
        <v>1380</v>
      </c>
      <c r="L687" s="1186"/>
      <c r="M687" s="1186"/>
    </row>
    <row r="688" spans="1:13" ht="15">
      <c r="A688" s="584" t="s">
        <v>71</v>
      </c>
      <c r="B688" s="578"/>
      <c r="C688" s="578"/>
      <c r="D688" s="578"/>
      <c r="E688" s="578"/>
      <c r="F688" s="614"/>
      <c r="G688" s="614"/>
      <c r="H688" s="237" t="s">
        <v>146</v>
      </c>
      <c r="I688" s="610" t="s">
        <v>581</v>
      </c>
      <c r="J688" s="1185" t="s">
        <v>7147</v>
      </c>
      <c r="L688" s="1186"/>
      <c r="M688" s="1186"/>
    </row>
    <row r="689" spans="1:13" ht="15">
      <c r="A689" s="585" t="s">
        <v>72</v>
      </c>
      <c r="B689" s="578"/>
      <c r="C689" s="578"/>
      <c r="D689" s="578"/>
      <c r="E689" s="578"/>
      <c r="F689" s="614"/>
      <c r="G689" s="614"/>
      <c r="H689" s="237" t="s">
        <v>1380</v>
      </c>
      <c r="I689" s="610" t="s">
        <v>1938</v>
      </c>
      <c r="J689" s="1185" t="s">
        <v>525</v>
      </c>
      <c r="L689" s="1186"/>
      <c r="M689" s="1186"/>
    </row>
    <row r="690" spans="1:13" ht="15">
      <c r="A690" s="584" t="s">
        <v>73</v>
      </c>
      <c r="B690" s="578"/>
      <c r="C690" s="578"/>
      <c r="D690" s="578"/>
      <c r="E690" s="578"/>
      <c r="F690" s="614"/>
      <c r="G690" s="614"/>
      <c r="H690" s="237" t="s">
        <v>228</v>
      </c>
      <c r="I690" s="610" t="s">
        <v>6340</v>
      </c>
      <c r="J690" s="1185" t="s">
        <v>6477</v>
      </c>
      <c r="L690" s="1186"/>
      <c r="M690" s="1186"/>
    </row>
    <row r="691" spans="1:13" ht="15">
      <c r="A691" s="585" t="s">
        <v>74</v>
      </c>
      <c r="B691" s="578"/>
      <c r="C691" s="578"/>
      <c r="D691" s="578"/>
      <c r="E691" s="578"/>
      <c r="F691" s="614"/>
      <c r="G691" s="614"/>
      <c r="H691" s="237" t="s">
        <v>1380</v>
      </c>
      <c r="I691" s="610" t="s">
        <v>249</v>
      </c>
      <c r="J691" s="1185" t="s">
        <v>387</v>
      </c>
      <c r="L691" s="1186"/>
      <c r="M691" s="1186"/>
    </row>
    <row r="692" spans="1:13" ht="15">
      <c r="A692" s="584" t="s">
        <v>75</v>
      </c>
      <c r="B692" s="578"/>
      <c r="C692" s="578"/>
      <c r="D692" s="578"/>
      <c r="E692" s="578"/>
      <c r="F692" s="614"/>
      <c r="G692" s="614"/>
      <c r="H692" s="237" t="s">
        <v>6340</v>
      </c>
      <c r="I692" s="610" t="s">
        <v>228</v>
      </c>
      <c r="J692" s="1185" t="s">
        <v>6206</v>
      </c>
      <c r="L692" s="1186"/>
      <c r="M692" s="1186"/>
    </row>
    <row r="693" spans="1:13" ht="15">
      <c r="A693" s="585" t="s">
        <v>76</v>
      </c>
      <c r="B693" s="578"/>
      <c r="C693" s="578"/>
      <c r="D693" s="578"/>
      <c r="E693" s="578"/>
      <c r="F693" s="614"/>
      <c r="G693" s="614"/>
      <c r="H693" s="237" t="s">
        <v>6207</v>
      </c>
      <c r="I693" s="610" t="s">
        <v>147</v>
      </c>
      <c r="J693" s="1185" t="s">
        <v>249</v>
      </c>
      <c r="L693" s="1186"/>
      <c r="M693" s="1186"/>
    </row>
    <row r="694" spans="1:13" ht="15">
      <c r="A694" s="584" t="s">
        <v>77</v>
      </c>
      <c r="B694" s="578"/>
      <c r="C694" s="578"/>
      <c r="D694" s="578"/>
      <c r="E694" s="578"/>
      <c r="F694" s="614"/>
      <c r="G694" s="614"/>
      <c r="H694" s="237" t="s">
        <v>6219</v>
      </c>
      <c r="I694" s="610" t="s">
        <v>1961</v>
      </c>
      <c r="J694" s="1185" t="s">
        <v>7148</v>
      </c>
      <c r="L694" s="1186"/>
      <c r="M694" s="1186"/>
    </row>
    <row r="695" spans="1:13" ht="15">
      <c r="A695" s="585" t="s">
        <v>78</v>
      </c>
      <c r="B695" s="578"/>
      <c r="C695" s="578"/>
      <c r="D695" s="578"/>
      <c r="E695" s="578"/>
      <c r="F695" s="614"/>
      <c r="G695" s="614"/>
      <c r="H695" s="237" t="s">
        <v>6209</v>
      </c>
      <c r="I695" s="610" t="s">
        <v>2021</v>
      </c>
      <c r="J695" s="1185" t="s">
        <v>7149</v>
      </c>
      <c r="L695" s="1186"/>
      <c r="M695" s="1186"/>
    </row>
    <row r="696" spans="1:13" ht="15">
      <c r="A696" s="584" t="s">
        <v>79</v>
      </c>
      <c r="B696" s="578"/>
      <c r="C696" s="578"/>
      <c r="D696" s="578"/>
      <c r="E696" s="578"/>
      <c r="F696" s="614"/>
      <c r="G696" s="614"/>
      <c r="H696" s="237" t="s">
        <v>6341</v>
      </c>
      <c r="I696" s="610" t="s">
        <v>6512</v>
      </c>
      <c r="J696" s="1185" t="s">
        <v>7150</v>
      </c>
    </row>
    <row r="697" spans="1:13" ht="15">
      <c r="A697" s="585" t="s">
        <v>80</v>
      </c>
      <c r="B697" s="578"/>
      <c r="C697" s="578"/>
      <c r="D697" s="578"/>
      <c r="E697" s="578"/>
      <c r="F697" s="614"/>
      <c r="G697" s="614"/>
      <c r="H697" s="237" t="s">
        <v>1339</v>
      </c>
      <c r="I697" s="610" t="s">
        <v>2021</v>
      </c>
      <c r="J697" s="1185" t="s">
        <v>7149</v>
      </c>
    </row>
    <row r="698" spans="1:13" ht="15">
      <c r="A698" s="584" t="s">
        <v>81</v>
      </c>
      <c r="B698" s="578"/>
      <c r="C698" s="578"/>
      <c r="D698" s="578"/>
      <c r="E698" s="578"/>
      <c r="F698" s="614"/>
      <c r="G698" s="614"/>
      <c r="H698" s="237" t="s">
        <v>980</v>
      </c>
      <c r="I698" s="610" t="s">
        <v>6343</v>
      </c>
      <c r="J698" s="1185" t="s">
        <v>7151</v>
      </c>
    </row>
    <row r="699" spans="1:13" ht="15">
      <c r="A699" s="585" t="s">
        <v>82</v>
      </c>
      <c r="B699" s="578"/>
      <c r="C699" s="578"/>
      <c r="D699" s="578"/>
      <c r="E699" s="578"/>
      <c r="F699" s="614"/>
      <c r="G699" s="614"/>
      <c r="H699" s="237" t="s">
        <v>1380</v>
      </c>
      <c r="I699" s="610" t="s">
        <v>316</v>
      </c>
      <c r="J699" s="1185" t="s">
        <v>7149</v>
      </c>
    </row>
    <row r="700" spans="1:13" ht="15">
      <c r="A700" s="584" t="s">
        <v>83</v>
      </c>
      <c r="B700" s="578"/>
      <c r="C700" s="578"/>
      <c r="D700" s="578"/>
      <c r="E700" s="578"/>
      <c r="F700" s="614"/>
      <c r="G700" s="614"/>
      <c r="H700" s="237" t="s">
        <v>6342</v>
      </c>
      <c r="I700" s="610" t="s">
        <v>6204</v>
      </c>
      <c r="J700" s="1185" t="s">
        <v>7152</v>
      </c>
    </row>
    <row r="701" spans="1:13" ht="15">
      <c r="A701" s="585" t="s">
        <v>84</v>
      </c>
      <c r="B701" s="578"/>
      <c r="C701" s="578"/>
      <c r="D701" s="578"/>
      <c r="E701" s="578"/>
      <c r="F701" s="614"/>
      <c r="G701" s="614"/>
      <c r="H701" s="237" t="s">
        <v>399</v>
      </c>
      <c r="I701" s="610" t="s">
        <v>618</v>
      </c>
      <c r="J701" s="1185" t="s">
        <v>7149</v>
      </c>
    </row>
    <row r="702" spans="1:13" ht="15">
      <c r="A702" s="584" t="s">
        <v>85</v>
      </c>
      <c r="B702" s="578"/>
      <c r="C702" s="578"/>
      <c r="D702" s="578"/>
      <c r="E702" s="578"/>
      <c r="F702" s="614"/>
      <c r="G702" s="614"/>
      <c r="H702" s="237" t="s">
        <v>6343</v>
      </c>
      <c r="I702" s="610" t="s">
        <v>3094</v>
      </c>
      <c r="J702" s="1185" t="s">
        <v>7153</v>
      </c>
    </row>
    <row r="703" spans="1:13" ht="15">
      <c r="A703" s="585" t="s">
        <v>86</v>
      </c>
      <c r="B703" s="578"/>
      <c r="C703" s="578"/>
      <c r="D703" s="578"/>
      <c r="E703" s="578"/>
      <c r="F703" s="614"/>
      <c r="G703" s="614"/>
      <c r="H703" s="237" t="s">
        <v>316</v>
      </c>
      <c r="I703" s="610" t="s">
        <v>6513</v>
      </c>
      <c r="J703" s="1185" t="s">
        <v>618</v>
      </c>
    </row>
    <row r="704" spans="1:13" ht="15">
      <c r="A704" s="584" t="s">
        <v>87</v>
      </c>
      <c r="B704" s="578"/>
      <c r="C704" s="578"/>
      <c r="D704" s="578"/>
      <c r="E704" s="578"/>
      <c r="F704" s="614"/>
      <c r="G704" s="614"/>
      <c r="H704" s="237" t="s">
        <v>6344</v>
      </c>
      <c r="I704" s="610" t="s">
        <v>6219</v>
      </c>
      <c r="J704" s="1185" t="s">
        <v>3094</v>
      </c>
    </row>
    <row r="705" spans="1:17" ht="15">
      <c r="A705" s="585" t="s">
        <v>88</v>
      </c>
      <c r="B705" s="578"/>
      <c r="C705" s="578"/>
      <c r="D705" s="578"/>
      <c r="E705" s="578"/>
      <c r="F705" s="614"/>
      <c r="G705" s="614"/>
      <c r="H705" s="237" t="s">
        <v>6216</v>
      </c>
      <c r="I705" s="610" t="s">
        <v>554</v>
      </c>
      <c r="J705" s="1185" t="s">
        <v>7154</v>
      </c>
    </row>
    <row r="706" spans="1:17">
      <c r="A706" s="638" t="s">
        <v>37</v>
      </c>
      <c r="B706" s="639" t="s">
        <v>2325</v>
      </c>
      <c r="C706" s="639">
        <v>2013</v>
      </c>
      <c r="D706" s="639" t="s">
        <v>3553</v>
      </c>
      <c r="E706" s="640" t="s">
        <v>4165</v>
      </c>
      <c r="F706" s="641" t="s">
        <v>4674</v>
      </c>
      <c r="G706" s="641" t="s">
        <v>4675</v>
      </c>
      <c r="H706" s="406" t="s">
        <v>5846</v>
      </c>
      <c r="I706" s="641" t="s">
        <v>6494</v>
      </c>
      <c r="J706" s="704" t="s">
        <v>6914</v>
      </c>
    </row>
    <row r="707" spans="1:17" ht="15">
      <c r="A707" s="584" t="s">
        <v>69</v>
      </c>
      <c r="B707" s="565" t="s">
        <v>2582</v>
      </c>
      <c r="C707" s="565" t="s">
        <v>3399</v>
      </c>
      <c r="D707" s="565" t="s">
        <v>244</v>
      </c>
      <c r="E707" s="578" t="s">
        <v>4522</v>
      </c>
      <c r="F707" s="67" t="s">
        <v>4764</v>
      </c>
      <c r="G707" s="614" t="s">
        <v>4764</v>
      </c>
      <c r="H707" s="237" t="s">
        <v>926</v>
      </c>
      <c r="I707" s="592" t="s">
        <v>300</v>
      </c>
      <c r="J707" s="1187" t="s">
        <v>1652</v>
      </c>
    </row>
    <row r="708" spans="1:17" ht="15">
      <c r="A708" s="585" t="s">
        <v>70</v>
      </c>
      <c r="B708" s="578" t="s">
        <v>674</v>
      </c>
      <c r="C708" s="578" t="s">
        <v>210</v>
      </c>
      <c r="D708" s="578" t="s">
        <v>589</v>
      </c>
      <c r="E708" s="578" t="s">
        <v>533</v>
      </c>
      <c r="F708" s="67" t="s">
        <v>5498</v>
      </c>
      <c r="G708" s="614" t="s">
        <v>4765</v>
      </c>
      <c r="H708" s="237" t="s">
        <v>447</v>
      </c>
      <c r="I708" s="592" t="s">
        <v>589</v>
      </c>
      <c r="J708" s="1188" t="s">
        <v>6935</v>
      </c>
    </row>
    <row r="709" spans="1:17" ht="15">
      <c r="A709" s="584" t="s">
        <v>71</v>
      </c>
      <c r="B709" s="578" t="s">
        <v>575</v>
      </c>
      <c r="C709" s="578" t="s">
        <v>244</v>
      </c>
      <c r="D709" s="578" t="s">
        <v>3819</v>
      </c>
      <c r="E709" s="578" t="s">
        <v>575</v>
      </c>
      <c r="F709" s="67" t="s">
        <v>5499</v>
      </c>
      <c r="G709" s="614" t="s">
        <v>300</v>
      </c>
      <c r="H709" s="237" t="s">
        <v>265</v>
      </c>
      <c r="I709" s="592" t="s">
        <v>5011</v>
      </c>
      <c r="J709" s="1187" t="s">
        <v>6936</v>
      </c>
      <c r="L709" s="613"/>
      <c r="M709" s="613"/>
      <c r="N709" s="610"/>
      <c r="O709" s="610"/>
      <c r="P709" s="610"/>
      <c r="Q709" s="610"/>
    </row>
    <row r="710" spans="1:17" ht="15">
      <c r="A710" s="585" t="s">
        <v>72</v>
      </c>
      <c r="B710" s="578" t="s">
        <v>2521</v>
      </c>
      <c r="C710" s="578" t="s">
        <v>387</v>
      </c>
      <c r="D710" s="578" t="s">
        <v>533</v>
      </c>
      <c r="E710" s="578" t="s">
        <v>283</v>
      </c>
      <c r="F710" s="67" t="s">
        <v>5498</v>
      </c>
      <c r="G710" s="614" t="s">
        <v>320</v>
      </c>
      <c r="H710" s="237" t="s">
        <v>283</v>
      </c>
      <c r="I710" s="592" t="s">
        <v>674</v>
      </c>
      <c r="J710" s="1188" t="s">
        <v>6937</v>
      </c>
      <c r="L710" s="613"/>
      <c r="M710" s="613"/>
      <c r="N710" s="613"/>
      <c r="O710" s="613"/>
      <c r="P710" s="610"/>
      <c r="Q710" s="610"/>
    </row>
    <row r="711" spans="1:17" ht="15">
      <c r="A711" s="584" t="s">
        <v>73</v>
      </c>
      <c r="B711" s="578" t="s">
        <v>2583</v>
      </c>
      <c r="C711" s="578" t="s">
        <v>120</v>
      </c>
      <c r="D711" s="578" t="s">
        <v>926</v>
      </c>
      <c r="E711" s="578" t="s">
        <v>244</v>
      </c>
      <c r="F711" s="67" t="s">
        <v>4768</v>
      </c>
      <c r="G711" s="614" t="s">
        <v>4766</v>
      </c>
      <c r="H711" s="237" t="s">
        <v>325</v>
      </c>
      <c r="I711" s="592" t="s">
        <v>6664</v>
      </c>
      <c r="J711" s="1187" t="s">
        <v>2575</v>
      </c>
      <c r="L711" s="613"/>
      <c r="M711" s="613"/>
      <c r="N711" s="1189"/>
      <c r="O711" s="1189"/>
      <c r="P711" s="610"/>
      <c r="Q711" s="610"/>
    </row>
    <row r="712" spans="1:17" ht="15">
      <c r="A712" s="585" t="s">
        <v>74</v>
      </c>
      <c r="B712" s="578" t="s">
        <v>533</v>
      </c>
      <c r="C712" s="578" t="s">
        <v>387</v>
      </c>
      <c r="D712" s="578" t="s">
        <v>249</v>
      </c>
      <c r="E712" s="578" t="s">
        <v>283</v>
      </c>
      <c r="F712" s="67" t="s">
        <v>399</v>
      </c>
      <c r="G712" s="614" t="s">
        <v>3668</v>
      </c>
      <c r="H712" s="237" t="s">
        <v>533</v>
      </c>
      <c r="I712" s="592" t="s">
        <v>674</v>
      </c>
      <c r="J712" s="1188" t="s">
        <v>666</v>
      </c>
      <c r="L712" s="613"/>
      <c r="M712" s="613"/>
      <c r="N712" s="1189"/>
      <c r="O712" s="1189"/>
      <c r="P712" s="610"/>
      <c r="Q712" s="610"/>
    </row>
    <row r="713" spans="1:17" ht="15">
      <c r="A713" s="584" t="s">
        <v>75</v>
      </c>
      <c r="B713" s="578" t="s">
        <v>2584</v>
      </c>
      <c r="C713" s="578" t="s">
        <v>3400</v>
      </c>
      <c r="D713" s="578" t="s">
        <v>3419</v>
      </c>
      <c r="E713" s="578" t="s">
        <v>926</v>
      </c>
      <c r="F713" s="67" t="s">
        <v>5500</v>
      </c>
      <c r="G713" s="614" t="s">
        <v>4767</v>
      </c>
      <c r="H713" s="237" t="s">
        <v>4790</v>
      </c>
      <c r="I713" s="592" t="s">
        <v>6665</v>
      </c>
      <c r="J713" s="1187" t="s">
        <v>767</v>
      </c>
      <c r="L713" s="613"/>
      <c r="M713" s="613"/>
      <c r="N713" s="1189"/>
      <c r="O713" s="1189"/>
      <c r="P713" s="610"/>
      <c r="Q713" s="610"/>
    </row>
    <row r="714" spans="1:17" ht="15">
      <c r="A714" s="585" t="s">
        <v>76</v>
      </c>
      <c r="B714" s="578" t="s">
        <v>2589</v>
      </c>
      <c r="C714" s="578" t="s">
        <v>163</v>
      </c>
      <c r="D714" s="578" t="s">
        <v>3820</v>
      </c>
      <c r="E714" s="578" t="s">
        <v>447</v>
      </c>
      <c r="F714" s="67" t="s">
        <v>5498</v>
      </c>
      <c r="G714" s="614" t="s">
        <v>3668</v>
      </c>
      <c r="H714" s="237" t="s">
        <v>447</v>
      </c>
      <c r="I714" s="592" t="s">
        <v>4765</v>
      </c>
      <c r="J714" s="1188" t="s">
        <v>6935</v>
      </c>
      <c r="L714" s="613"/>
      <c r="M714" s="613"/>
      <c r="N714" s="1189"/>
      <c r="O714" s="1189"/>
      <c r="P714" s="610"/>
      <c r="Q714" s="610"/>
    </row>
    <row r="715" spans="1:17" ht="15">
      <c r="A715" s="584" t="s">
        <v>77</v>
      </c>
      <c r="B715" s="578" t="s">
        <v>2585</v>
      </c>
      <c r="C715" s="578" t="s">
        <v>575</v>
      </c>
      <c r="D715" s="578" t="s">
        <v>3821</v>
      </c>
      <c r="E715" s="578" t="s">
        <v>3819</v>
      </c>
      <c r="F715" s="67" t="s">
        <v>5501</v>
      </c>
      <c r="G715" s="614" t="s">
        <v>4768</v>
      </c>
      <c r="H715" s="237" t="s">
        <v>5916</v>
      </c>
      <c r="I715" s="592" t="s">
        <v>3408</v>
      </c>
      <c r="J715" s="1187" t="s">
        <v>6938</v>
      </c>
      <c r="L715" s="613"/>
      <c r="M715" s="613"/>
      <c r="N715" s="1189"/>
      <c r="O715" s="1189"/>
      <c r="P715" s="610"/>
      <c r="Q715" s="610"/>
    </row>
    <row r="716" spans="1:17" ht="15">
      <c r="A716" s="585" t="s">
        <v>78</v>
      </c>
      <c r="B716" s="578" t="s">
        <v>141</v>
      </c>
      <c r="C716" s="578" t="s">
        <v>387</v>
      </c>
      <c r="D716" s="578" t="s">
        <v>447</v>
      </c>
      <c r="E716" s="578" t="s">
        <v>533</v>
      </c>
      <c r="F716" s="67" t="s">
        <v>297</v>
      </c>
      <c r="G716" s="614" t="s">
        <v>399</v>
      </c>
      <c r="H716" s="237" t="s">
        <v>6345</v>
      </c>
      <c r="I716" s="592" t="s">
        <v>1655</v>
      </c>
      <c r="J716" s="1188" t="s">
        <v>671</v>
      </c>
      <c r="L716" s="613"/>
      <c r="M716" s="613"/>
      <c r="N716" s="1189"/>
      <c r="O716" s="1189"/>
      <c r="P716" s="610"/>
      <c r="Q716" s="610"/>
    </row>
    <row r="717" spans="1:17" ht="15">
      <c r="A717" s="584" t="s">
        <v>79</v>
      </c>
      <c r="B717" s="578" t="s">
        <v>2586</v>
      </c>
      <c r="C717" s="578" t="s">
        <v>3401</v>
      </c>
      <c r="D717" s="578" t="s">
        <v>3822</v>
      </c>
      <c r="E717" s="578" t="s">
        <v>4523</v>
      </c>
      <c r="F717" s="67" t="s">
        <v>5502</v>
      </c>
      <c r="G717" s="614" t="s">
        <v>4769</v>
      </c>
      <c r="H717" s="237" t="s">
        <v>5918</v>
      </c>
      <c r="I717" s="592" t="s">
        <v>6666</v>
      </c>
      <c r="J717" s="1187" t="s">
        <v>5</v>
      </c>
      <c r="L717" s="613"/>
      <c r="M717" s="613"/>
      <c r="N717" s="1189"/>
      <c r="O717" s="1189"/>
      <c r="P717" s="610"/>
      <c r="Q717" s="610"/>
    </row>
    <row r="718" spans="1:17" ht="15">
      <c r="A718" s="585" t="s">
        <v>80</v>
      </c>
      <c r="B718" s="578" t="s">
        <v>2742</v>
      </c>
      <c r="C718" s="578" t="s">
        <v>3402</v>
      </c>
      <c r="D718" s="578" t="s">
        <v>3823</v>
      </c>
      <c r="E718" s="578" t="s">
        <v>1174</v>
      </c>
      <c r="F718" s="67" t="s">
        <v>5503</v>
      </c>
      <c r="G718" s="614" t="s">
        <v>3668</v>
      </c>
      <c r="H718" s="237" t="s">
        <v>322</v>
      </c>
      <c r="I718" s="592" t="s">
        <v>249</v>
      </c>
      <c r="J718" s="1188" t="s">
        <v>169</v>
      </c>
      <c r="L718" s="613"/>
      <c r="M718" s="613"/>
      <c r="N718" s="1189"/>
      <c r="O718" s="1189"/>
      <c r="P718" s="610"/>
      <c r="Q718" s="610"/>
    </row>
    <row r="719" spans="1:17" ht="15">
      <c r="A719" s="584" t="s">
        <v>81</v>
      </c>
      <c r="B719" s="578" t="s">
        <v>2587</v>
      </c>
      <c r="C719" s="578" t="s">
        <v>2583</v>
      </c>
      <c r="D719" s="578" t="s">
        <v>3824</v>
      </c>
      <c r="E719" s="578" t="s">
        <v>3419</v>
      </c>
      <c r="F719" s="67" t="s">
        <v>5504</v>
      </c>
      <c r="G719" s="614" t="s">
        <v>4770</v>
      </c>
      <c r="H719" s="237" t="s">
        <v>5919</v>
      </c>
      <c r="I719" s="592" t="s">
        <v>4768</v>
      </c>
      <c r="J719" s="1187" t="s">
        <v>6941</v>
      </c>
      <c r="L719" s="613"/>
      <c r="M719" s="613"/>
      <c r="N719" s="1189"/>
      <c r="O719" s="1189"/>
      <c r="P719" s="610"/>
      <c r="Q719" s="610"/>
    </row>
    <row r="720" spans="1:17" ht="15">
      <c r="A720" s="585" t="s">
        <v>82</v>
      </c>
      <c r="B720" s="578" t="s">
        <v>147</v>
      </c>
      <c r="C720" s="578" t="s">
        <v>208</v>
      </c>
      <c r="D720" s="578" t="s">
        <v>454</v>
      </c>
      <c r="E720" s="578" t="s">
        <v>4524</v>
      </c>
      <c r="F720" s="67" t="s">
        <v>5505</v>
      </c>
      <c r="G720" s="614" t="s">
        <v>4771</v>
      </c>
      <c r="H720" s="237" t="s">
        <v>6346</v>
      </c>
      <c r="I720" s="592" t="s">
        <v>674</v>
      </c>
      <c r="J720" s="1188" t="s">
        <v>242</v>
      </c>
      <c r="L720" s="613"/>
      <c r="M720" s="613"/>
      <c r="N720" s="1189"/>
      <c r="O720" s="1189"/>
      <c r="P720" s="610"/>
      <c r="Q720" s="610"/>
    </row>
    <row r="721" spans="1:17" ht="15">
      <c r="A721" s="584" t="s">
        <v>83</v>
      </c>
      <c r="B721" s="578" t="s">
        <v>234</v>
      </c>
      <c r="C721" s="578" t="s">
        <v>3403</v>
      </c>
      <c r="D721" s="578" t="s">
        <v>3825</v>
      </c>
      <c r="E721" s="578" t="s">
        <v>4525</v>
      </c>
      <c r="F721" s="67" t="s">
        <v>5506</v>
      </c>
      <c r="G721" s="614" t="s">
        <v>4772</v>
      </c>
      <c r="H721" s="237" t="s">
        <v>4523</v>
      </c>
      <c r="I721" s="592" t="s">
        <v>6667</v>
      </c>
      <c r="J721" s="1187" t="s">
        <v>6942</v>
      </c>
      <c r="L721" s="1189"/>
      <c r="M721" s="1189"/>
      <c r="N721" s="1189"/>
      <c r="O721" s="1189"/>
      <c r="P721" s="610"/>
      <c r="Q721" s="610"/>
    </row>
    <row r="722" spans="1:17" ht="15">
      <c r="A722" s="585" t="s">
        <v>84</v>
      </c>
      <c r="B722" s="578" t="s">
        <v>147</v>
      </c>
      <c r="C722" s="578" t="s">
        <v>469</v>
      </c>
      <c r="D722" s="578" t="s">
        <v>3826</v>
      </c>
      <c r="E722" s="578" t="s">
        <v>447</v>
      </c>
      <c r="F722" s="67" t="s">
        <v>3067</v>
      </c>
      <c r="G722" s="614" t="s">
        <v>297</v>
      </c>
      <c r="H722" s="237" t="s">
        <v>210</v>
      </c>
      <c r="I722" s="592" t="s">
        <v>6668</v>
      </c>
      <c r="J722" s="1188" t="s">
        <v>463</v>
      </c>
      <c r="L722" s="613"/>
      <c r="M722" s="613"/>
      <c r="N722" s="1189"/>
      <c r="O722" s="1189"/>
      <c r="P722" s="610"/>
      <c r="Q722" s="610"/>
    </row>
    <row r="723" spans="1:17" ht="15">
      <c r="A723" s="584" t="s">
        <v>85</v>
      </c>
      <c r="B723" s="578" t="s">
        <v>124</v>
      </c>
      <c r="C723" s="578" t="s">
        <v>265</v>
      </c>
      <c r="D723" s="578" t="s">
        <v>3815</v>
      </c>
      <c r="E723" s="578" t="s">
        <v>3822</v>
      </c>
      <c r="F723" s="67" t="s">
        <v>5620</v>
      </c>
      <c r="G723" s="614" t="s">
        <v>4773</v>
      </c>
      <c r="H723" s="237" t="s">
        <v>5921</v>
      </c>
      <c r="I723" s="592" t="s">
        <v>926</v>
      </c>
      <c r="J723" s="1187" t="s">
        <v>6943</v>
      </c>
      <c r="L723" s="613"/>
      <c r="M723" s="613"/>
      <c r="N723" s="1189"/>
      <c r="O723" s="1189"/>
      <c r="P723" s="610"/>
      <c r="Q723" s="610"/>
    </row>
    <row r="724" spans="1:17" ht="15">
      <c r="A724" s="585" t="s">
        <v>86</v>
      </c>
      <c r="B724" s="578" t="s">
        <v>147</v>
      </c>
      <c r="C724" s="578" t="s">
        <v>169</v>
      </c>
      <c r="D724" s="578" t="s">
        <v>8</v>
      </c>
      <c r="E724" s="578" t="s">
        <v>3402</v>
      </c>
      <c r="F724" s="67" t="s">
        <v>297</v>
      </c>
      <c r="G724" s="614" t="s">
        <v>297</v>
      </c>
      <c r="H724" s="237" t="s">
        <v>249</v>
      </c>
      <c r="I724" s="592" t="s">
        <v>163</v>
      </c>
      <c r="J724" s="1188" t="s">
        <v>4765</v>
      </c>
      <c r="L724" s="613"/>
      <c r="M724" s="613"/>
      <c r="N724" s="1189"/>
      <c r="O724" s="1189"/>
      <c r="P724" s="610"/>
      <c r="Q724" s="610"/>
    </row>
    <row r="725" spans="1:17" ht="15">
      <c r="A725" s="584" t="s">
        <v>87</v>
      </c>
      <c r="B725" s="578" t="s">
        <v>2588</v>
      </c>
      <c r="C725" s="578" t="s">
        <v>3404</v>
      </c>
      <c r="D725" s="578" t="s">
        <v>3816</v>
      </c>
      <c r="E725" s="578" t="s">
        <v>3815</v>
      </c>
      <c r="F725" s="67" t="s">
        <v>5508</v>
      </c>
      <c r="G725" s="614" t="s">
        <v>4774</v>
      </c>
      <c r="H725" s="237" t="s">
        <v>3408</v>
      </c>
      <c r="I725" s="592" t="s">
        <v>6669</v>
      </c>
      <c r="J725" s="1187" t="s">
        <v>6944</v>
      </c>
      <c r="L725" s="613"/>
      <c r="M725" s="613"/>
      <c r="N725" s="610"/>
      <c r="O725" s="610"/>
      <c r="P725" s="610"/>
      <c r="Q725" s="610"/>
    </row>
    <row r="726" spans="1:17" ht="15">
      <c r="A726" s="585" t="s">
        <v>88</v>
      </c>
      <c r="B726" s="578" t="s">
        <v>2743</v>
      </c>
      <c r="C726" s="578" t="s">
        <v>3405</v>
      </c>
      <c r="D726" s="578" t="s">
        <v>3817</v>
      </c>
      <c r="E726" s="578" t="s">
        <v>1174</v>
      </c>
      <c r="F726" s="67" t="s">
        <v>5509</v>
      </c>
      <c r="G726" s="614" t="s">
        <v>297</v>
      </c>
      <c r="H726" s="237" t="s">
        <v>3380</v>
      </c>
      <c r="I726" s="592" t="s">
        <v>3</v>
      </c>
      <c r="J726" s="1188" t="s">
        <v>318</v>
      </c>
      <c r="L726" s="613"/>
      <c r="M726" s="613"/>
      <c r="N726" s="610"/>
      <c r="O726" s="610"/>
      <c r="P726" s="610"/>
      <c r="Q726" s="610"/>
    </row>
    <row r="727" spans="1:17" ht="15">
      <c r="A727" s="584" t="s">
        <v>687</v>
      </c>
      <c r="B727" s="565" t="s">
        <v>2570</v>
      </c>
      <c r="C727" s="565" t="s">
        <v>499</v>
      </c>
      <c r="D727" s="565" t="s">
        <v>244</v>
      </c>
      <c r="E727" s="578" t="s">
        <v>4526</v>
      </c>
      <c r="F727" s="67" t="s">
        <v>265</v>
      </c>
      <c r="G727" s="614" t="s">
        <v>265</v>
      </c>
      <c r="H727" s="237" t="s">
        <v>5919</v>
      </c>
      <c r="I727" s="592" t="s">
        <v>5011</v>
      </c>
      <c r="J727" s="1187" t="s">
        <v>4774</v>
      </c>
      <c r="L727" s="613"/>
      <c r="M727" s="613"/>
      <c r="N727" s="610"/>
      <c r="O727" s="610"/>
      <c r="P727" s="610"/>
      <c r="Q727" s="610"/>
    </row>
    <row r="728" spans="1:17" ht="15">
      <c r="A728" s="585" t="s">
        <v>688</v>
      </c>
      <c r="B728" s="578" t="s">
        <v>387</v>
      </c>
      <c r="C728" s="578" t="s">
        <v>447</v>
      </c>
      <c r="D728" s="578" t="s">
        <v>387</v>
      </c>
      <c r="E728" s="565" t="s">
        <v>589</v>
      </c>
      <c r="F728" s="67" t="s">
        <v>169</v>
      </c>
      <c r="G728" s="614" t="s">
        <v>589</v>
      </c>
      <c r="H728" s="237" t="s">
        <v>249</v>
      </c>
      <c r="I728" s="592" t="s">
        <v>3568</v>
      </c>
      <c r="J728" s="1188" t="s">
        <v>463</v>
      </c>
    </row>
    <row r="729" spans="1:17" ht="15">
      <c r="A729" s="584" t="s">
        <v>689</v>
      </c>
      <c r="B729" s="578" t="s">
        <v>2571</v>
      </c>
      <c r="C729" s="578" t="s">
        <v>926</v>
      </c>
      <c r="D729" s="578" t="s">
        <v>1327</v>
      </c>
      <c r="E729" s="578" t="s">
        <v>4527</v>
      </c>
      <c r="F729" s="67" t="s">
        <v>325</v>
      </c>
      <c r="G729" s="614" t="s">
        <v>926</v>
      </c>
      <c r="H729" s="237" t="s">
        <v>5922</v>
      </c>
      <c r="I729" s="592" t="s">
        <v>2570</v>
      </c>
      <c r="J729" s="1187" t="s">
        <v>6945</v>
      </c>
    </row>
    <row r="730" spans="1:17" ht="15">
      <c r="A730" s="585" t="s">
        <v>690</v>
      </c>
      <c r="B730" s="578" t="s">
        <v>2744</v>
      </c>
      <c r="C730" s="578" t="s">
        <v>447</v>
      </c>
      <c r="D730" s="578" t="s">
        <v>3840</v>
      </c>
      <c r="E730" s="578" t="s">
        <v>589</v>
      </c>
      <c r="F730" s="67" t="s">
        <v>533</v>
      </c>
      <c r="G730" s="614" t="s">
        <v>447</v>
      </c>
      <c r="H730" s="237" t="s">
        <v>249</v>
      </c>
      <c r="I730" s="592" t="s">
        <v>589</v>
      </c>
      <c r="J730" s="1188" t="s">
        <v>463</v>
      </c>
    </row>
    <row r="731" spans="1:17" ht="15">
      <c r="A731" s="584" t="s">
        <v>691</v>
      </c>
      <c r="B731" s="578" t="s">
        <v>575</v>
      </c>
      <c r="C731" s="578" t="s">
        <v>3413</v>
      </c>
      <c r="D731" s="578" t="s">
        <v>3841</v>
      </c>
      <c r="E731" s="578" t="s">
        <v>4528</v>
      </c>
      <c r="F731" s="67" t="s">
        <v>926</v>
      </c>
      <c r="G731" s="614" t="s">
        <v>4787</v>
      </c>
      <c r="H731" s="237" t="s">
        <v>5923</v>
      </c>
      <c r="I731" s="592" t="s">
        <v>6670</v>
      </c>
      <c r="J731" s="1187" t="s">
        <v>2582</v>
      </c>
    </row>
    <row r="732" spans="1:17" ht="15">
      <c r="A732" s="585" t="s">
        <v>692</v>
      </c>
      <c r="B732" s="578" t="s">
        <v>387</v>
      </c>
      <c r="C732" s="578" t="s">
        <v>525</v>
      </c>
      <c r="D732" s="578" t="s">
        <v>533</v>
      </c>
      <c r="E732" s="578" t="s">
        <v>358</v>
      </c>
      <c r="F732" s="67" t="s">
        <v>5621</v>
      </c>
      <c r="G732" s="614" t="s">
        <v>358</v>
      </c>
      <c r="H732" s="237" t="s">
        <v>5924</v>
      </c>
      <c r="I732" s="592" t="s">
        <v>249</v>
      </c>
      <c r="J732" s="1188" t="s">
        <v>318</v>
      </c>
    </row>
    <row r="733" spans="1:17" ht="15">
      <c r="A733" s="584" t="s">
        <v>693</v>
      </c>
      <c r="B733" s="578" t="s">
        <v>2572</v>
      </c>
      <c r="C733" s="578" t="s">
        <v>470</v>
      </c>
      <c r="D733" s="578" t="s">
        <v>3842</v>
      </c>
      <c r="E733" s="578" t="s">
        <v>4529</v>
      </c>
      <c r="F733" s="67" t="s">
        <v>776</v>
      </c>
      <c r="G733" s="614" t="s">
        <v>4788</v>
      </c>
      <c r="H733" s="237" t="s">
        <v>926</v>
      </c>
      <c r="I733" s="592" t="s">
        <v>6671</v>
      </c>
      <c r="J733" s="1187" t="s">
        <v>6946</v>
      </c>
    </row>
    <row r="734" spans="1:17" ht="15">
      <c r="A734" s="585" t="s">
        <v>694</v>
      </c>
      <c r="B734" s="578" t="s">
        <v>2745</v>
      </c>
      <c r="C734" s="578" t="s">
        <v>165</v>
      </c>
      <c r="D734" s="578" t="s">
        <v>12</v>
      </c>
      <c r="E734" s="578" t="s">
        <v>316</v>
      </c>
      <c r="F734" s="67" t="s">
        <v>1174</v>
      </c>
      <c r="G734" s="614" t="s">
        <v>4789</v>
      </c>
      <c r="H734" s="237" t="s">
        <v>447</v>
      </c>
      <c r="I734" s="592" t="s">
        <v>3568</v>
      </c>
      <c r="J734" s="1188" t="s">
        <v>3676</v>
      </c>
    </row>
    <row r="735" spans="1:17" ht="15">
      <c r="A735" s="584" t="s">
        <v>695</v>
      </c>
      <c r="B735" s="578" t="s">
        <v>926</v>
      </c>
      <c r="C735" s="578" t="s">
        <v>3414</v>
      </c>
      <c r="D735" s="578" t="s">
        <v>2581</v>
      </c>
      <c r="E735" s="578" t="s">
        <v>4530</v>
      </c>
      <c r="F735" s="67" t="s">
        <v>4522</v>
      </c>
      <c r="G735" s="614" t="s">
        <v>300</v>
      </c>
      <c r="H735" s="237" t="s">
        <v>5011</v>
      </c>
      <c r="I735" s="592" t="s">
        <v>3410</v>
      </c>
      <c r="J735" s="1187" t="s">
        <v>499</v>
      </c>
    </row>
    <row r="736" spans="1:17" ht="15">
      <c r="A736" s="585" t="s">
        <v>696</v>
      </c>
      <c r="B736" s="578" t="s">
        <v>163</v>
      </c>
      <c r="C736" s="578" t="s">
        <v>533</v>
      </c>
      <c r="D736" s="578" t="s">
        <v>3843</v>
      </c>
      <c r="E736" s="578" t="s">
        <v>549</v>
      </c>
      <c r="F736" s="67" t="s">
        <v>5510</v>
      </c>
      <c r="G736" s="614" t="s">
        <v>589</v>
      </c>
      <c r="H736" s="237" t="s">
        <v>674</v>
      </c>
      <c r="I736" s="592" t="s">
        <v>3568</v>
      </c>
      <c r="J736" s="1188" t="s">
        <v>163</v>
      </c>
    </row>
    <row r="737" spans="1:13">
      <c r="A737" s="584" t="s">
        <v>697</v>
      </c>
      <c r="B737" s="578" t="s">
        <v>2573</v>
      </c>
      <c r="C737" s="578" t="s">
        <v>3415</v>
      </c>
      <c r="D737" s="578" t="s">
        <v>3844</v>
      </c>
      <c r="E737" s="578" t="s">
        <v>4531</v>
      </c>
      <c r="F737" s="67" t="s">
        <v>3103</v>
      </c>
      <c r="G737" s="614" t="s">
        <v>776</v>
      </c>
      <c r="H737" s="237" t="s">
        <v>5926</v>
      </c>
      <c r="I737" s="592" t="s">
        <v>6672</v>
      </c>
      <c r="J737" s="532"/>
    </row>
    <row r="738" spans="1:13">
      <c r="A738" s="585" t="s">
        <v>698</v>
      </c>
      <c r="B738" s="578" t="s">
        <v>147</v>
      </c>
      <c r="C738" s="578" t="s">
        <v>3416</v>
      </c>
      <c r="D738" s="578" t="s">
        <v>447</v>
      </c>
      <c r="E738" s="578" t="s">
        <v>2746</v>
      </c>
      <c r="F738" s="67" t="s">
        <v>1174</v>
      </c>
      <c r="G738" s="614" t="s">
        <v>1174</v>
      </c>
      <c r="H738" s="237" t="s">
        <v>5927</v>
      </c>
      <c r="I738" s="592" t="s">
        <v>3568</v>
      </c>
      <c r="J738" s="532"/>
    </row>
    <row r="739" spans="1:13">
      <c r="A739" s="584" t="s">
        <v>699</v>
      </c>
      <c r="B739" s="578" t="s">
        <v>2574</v>
      </c>
      <c r="C739" s="578" t="s">
        <v>3417</v>
      </c>
      <c r="D739" s="578" t="s">
        <v>2646</v>
      </c>
      <c r="E739" s="578" t="s">
        <v>4532</v>
      </c>
      <c r="F739" s="67" t="s">
        <v>5511</v>
      </c>
      <c r="G739" s="614" t="s">
        <v>4522</v>
      </c>
      <c r="H739" s="237" t="s">
        <v>5928</v>
      </c>
      <c r="I739" s="592" t="s">
        <v>257</v>
      </c>
      <c r="J739" s="532"/>
    </row>
    <row r="740" spans="1:13">
      <c r="A740" s="585" t="s">
        <v>700</v>
      </c>
      <c r="B740" s="578" t="s">
        <v>2746</v>
      </c>
      <c r="C740" s="578" t="s">
        <v>12</v>
      </c>
      <c r="D740" s="578" t="s">
        <v>331</v>
      </c>
      <c r="E740" s="578" t="s">
        <v>589</v>
      </c>
      <c r="F740" s="67" t="s">
        <v>331</v>
      </c>
      <c r="G740" s="614" t="s">
        <v>524</v>
      </c>
      <c r="H740" s="237" t="s">
        <v>674</v>
      </c>
      <c r="I740" s="592" t="s">
        <v>3568</v>
      </c>
      <c r="J740" s="532"/>
    </row>
    <row r="741" spans="1:13">
      <c r="A741" s="584" t="s">
        <v>2317</v>
      </c>
      <c r="B741" s="578" t="s">
        <v>449</v>
      </c>
      <c r="C741" s="578" t="s">
        <v>2575</v>
      </c>
      <c r="D741" s="578" t="s">
        <v>956</v>
      </c>
      <c r="E741" s="578" t="s">
        <v>4533</v>
      </c>
      <c r="F741" s="67" t="s">
        <v>5512</v>
      </c>
      <c r="G741" s="614" t="s">
        <v>3103</v>
      </c>
      <c r="H741" s="237" t="s">
        <v>277</v>
      </c>
      <c r="I741" s="592" t="s">
        <v>265</v>
      </c>
      <c r="J741" s="532"/>
    </row>
    <row r="742" spans="1:13">
      <c r="A742" s="585" t="s">
        <v>2318</v>
      </c>
      <c r="B742" s="578" t="s">
        <v>147</v>
      </c>
      <c r="C742" s="578" t="s">
        <v>3418</v>
      </c>
      <c r="D742" s="578" t="s">
        <v>331</v>
      </c>
      <c r="E742" s="578" t="s">
        <v>358</v>
      </c>
      <c r="F742" s="67" t="s">
        <v>447</v>
      </c>
      <c r="G742" s="614" t="s">
        <v>1174</v>
      </c>
      <c r="H742" s="237" t="s">
        <v>5505</v>
      </c>
      <c r="I742" s="592" t="s">
        <v>589</v>
      </c>
      <c r="J742" s="532"/>
    </row>
    <row r="743" spans="1:13">
      <c r="A743" s="584" t="s">
        <v>2319</v>
      </c>
      <c r="B743" s="578" t="s">
        <v>2575</v>
      </c>
      <c r="C743" s="578" t="s">
        <v>244</v>
      </c>
      <c r="D743" s="578"/>
      <c r="E743" s="578" t="s">
        <v>4534</v>
      </c>
      <c r="F743" s="67" t="s">
        <v>5012</v>
      </c>
      <c r="G743" s="614" t="s">
        <v>124</v>
      </c>
      <c r="H743" s="237" t="s">
        <v>5929</v>
      </c>
      <c r="I743" s="592" t="s">
        <v>6673</v>
      </c>
      <c r="J743" s="532"/>
      <c r="L743" s="613"/>
      <c r="M743" s="613"/>
    </row>
    <row r="744" spans="1:13">
      <c r="A744" s="585" t="s">
        <v>2320</v>
      </c>
      <c r="B744" s="578" t="s">
        <v>2747</v>
      </c>
      <c r="C744" s="578" t="s">
        <v>2521</v>
      </c>
      <c r="D744" s="578"/>
      <c r="E744" s="578" t="s">
        <v>322</v>
      </c>
      <c r="F744" s="67" t="s">
        <v>5622</v>
      </c>
      <c r="G744" s="614" t="s">
        <v>331</v>
      </c>
      <c r="H744" s="237" t="s">
        <v>5930</v>
      </c>
      <c r="I744" s="592" t="s">
        <v>6674</v>
      </c>
      <c r="J744" s="532"/>
      <c r="L744" s="613"/>
      <c r="M744" s="613"/>
    </row>
    <row r="745" spans="1:13">
      <c r="A745" s="584" t="s">
        <v>2321</v>
      </c>
      <c r="B745" s="578" t="s">
        <v>2576</v>
      </c>
      <c r="C745" s="578" t="s">
        <v>3419</v>
      </c>
      <c r="D745" s="578"/>
      <c r="E745" s="578" t="s">
        <v>4535</v>
      </c>
      <c r="F745" s="67" t="s">
        <v>5513</v>
      </c>
      <c r="G745" s="614" t="s">
        <v>4790</v>
      </c>
      <c r="I745" s="592" t="s">
        <v>6675</v>
      </c>
      <c r="J745" s="532"/>
      <c r="L745" s="613"/>
      <c r="M745" s="613"/>
    </row>
    <row r="746" spans="1:13">
      <c r="A746" s="585" t="s">
        <v>2322</v>
      </c>
      <c r="B746" s="578" t="s">
        <v>533</v>
      </c>
      <c r="C746" s="578" t="s">
        <v>3420</v>
      </c>
      <c r="D746" s="578"/>
      <c r="E746" s="578" t="s">
        <v>163</v>
      </c>
      <c r="F746" s="565" t="s">
        <v>447</v>
      </c>
      <c r="G746" s="614" t="s">
        <v>447</v>
      </c>
      <c r="I746" s="592" t="s">
        <v>6674</v>
      </c>
      <c r="J746" s="532"/>
      <c r="L746" s="613"/>
      <c r="M746" s="613"/>
    </row>
    <row r="747" spans="1:13">
      <c r="A747" s="638" t="s">
        <v>38</v>
      </c>
      <c r="B747" s="639" t="s">
        <v>2325</v>
      </c>
      <c r="C747" s="639">
        <v>2013</v>
      </c>
      <c r="D747" s="639" t="s">
        <v>3553</v>
      </c>
      <c r="E747" s="640" t="s">
        <v>4165</v>
      </c>
      <c r="F747" s="641" t="s">
        <v>4674</v>
      </c>
      <c r="G747" s="641" t="s">
        <v>4675</v>
      </c>
      <c r="H747" s="406" t="s">
        <v>5846</v>
      </c>
      <c r="I747" s="641" t="s">
        <v>6494</v>
      </c>
      <c r="J747" s="704" t="s">
        <v>6914</v>
      </c>
      <c r="L747" s="613"/>
      <c r="M747" s="613"/>
    </row>
    <row r="748" spans="1:13">
      <c r="A748" s="584" t="s">
        <v>69</v>
      </c>
      <c r="B748" s="565" t="s">
        <v>2592</v>
      </c>
      <c r="C748" s="565" t="s">
        <v>266</v>
      </c>
      <c r="D748" s="565" t="s">
        <v>2957</v>
      </c>
      <c r="E748" s="565" t="s">
        <v>4379</v>
      </c>
      <c r="F748" s="565" t="s">
        <v>266</v>
      </c>
      <c r="G748" s="614" t="s">
        <v>995</v>
      </c>
      <c r="H748" s="610" t="s">
        <v>266</v>
      </c>
      <c r="I748" s="610" t="s">
        <v>995</v>
      </c>
      <c r="J748" s="597" t="s">
        <v>1294</v>
      </c>
      <c r="L748" s="613"/>
      <c r="M748" s="613"/>
    </row>
    <row r="749" spans="1:13">
      <c r="A749" s="585" t="s">
        <v>70</v>
      </c>
      <c r="B749" s="578" t="s">
        <v>824</v>
      </c>
      <c r="C749" s="578" t="s">
        <v>268</v>
      </c>
      <c r="D749" s="578" t="s">
        <v>454</v>
      </c>
      <c r="E749" s="578" t="s">
        <v>3327</v>
      </c>
      <c r="F749" s="607" t="s">
        <v>268</v>
      </c>
      <c r="G749" s="614" t="s">
        <v>268</v>
      </c>
      <c r="H749" s="610" t="s">
        <v>268</v>
      </c>
      <c r="I749" s="610" t="s">
        <v>181</v>
      </c>
      <c r="J749" s="597" t="s">
        <v>239</v>
      </c>
      <c r="L749" s="600"/>
      <c r="M749" s="600"/>
    </row>
    <row r="750" spans="1:13">
      <c r="A750" s="584" t="s">
        <v>71</v>
      </c>
      <c r="B750" s="578" t="s">
        <v>2593</v>
      </c>
      <c r="C750" s="578" t="s">
        <v>173</v>
      </c>
      <c r="D750" s="578" t="s">
        <v>266</v>
      </c>
      <c r="E750" s="578" t="s">
        <v>4380</v>
      </c>
      <c r="F750" s="607" t="s">
        <v>168</v>
      </c>
      <c r="G750" s="614" t="s">
        <v>993</v>
      </c>
      <c r="H750" s="237" t="s">
        <v>6347</v>
      </c>
      <c r="I750" s="610" t="s">
        <v>6585</v>
      </c>
      <c r="J750" s="597" t="s">
        <v>6920</v>
      </c>
      <c r="L750" s="600"/>
      <c r="M750" s="600"/>
    </row>
    <row r="751" spans="1:13">
      <c r="A751" s="585" t="s">
        <v>72</v>
      </c>
      <c r="B751" s="578" t="s">
        <v>447</v>
      </c>
      <c r="C751" s="578" t="s">
        <v>3313</v>
      </c>
      <c r="D751" s="578" t="s">
        <v>268</v>
      </c>
      <c r="E751" s="578" t="s">
        <v>3327</v>
      </c>
      <c r="F751" s="607" t="s">
        <v>5623</v>
      </c>
      <c r="G751" s="614" t="s">
        <v>533</v>
      </c>
      <c r="H751" s="237" t="s">
        <v>447</v>
      </c>
      <c r="I751" s="610" t="s">
        <v>447</v>
      </c>
      <c r="J751" s="597" t="s">
        <v>141</v>
      </c>
      <c r="L751" s="600"/>
      <c r="M751" s="600"/>
    </row>
    <row r="752" spans="1:13">
      <c r="A752" s="584" t="s">
        <v>73</v>
      </c>
      <c r="B752" s="578" t="s">
        <v>993</v>
      </c>
      <c r="C752" s="578" t="s">
        <v>3314</v>
      </c>
      <c r="D752" s="578" t="s">
        <v>2962</v>
      </c>
      <c r="E752" s="578" t="s">
        <v>3857</v>
      </c>
      <c r="F752" s="607" t="s">
        <v>4794</v>
      </c>
      <c r="G752" s="614" t="s">
        <v>4794</v>
      </c>
      <c r="H752" s="237" t="s">
        <v>6348</v>
      </c>
      <c r="I752" s="610" t="s">
        <v>4794</v>
      </c>
      <c r="J752" s="597" t="s">
        <v>5416</v>
      </c>
      <c r="L752" s="600"/>
      <c r="M752" s="600"/>
    </row>
    <row r="753" spans="1:13">
      <c r="A753" s="585" t="s">
        <v>74</v>
      </c>
      <c r="B753" s="578" t="s">
        <v>464</v>
      </c>
      <c r="C753" s="578" t="s">
        <v>3315</v>
      </c>
      <c r="D753" s="578" t="s">
        <v>454</v>
      </c>
      <c r="E753" s="578" t="s">
        <v>290</v>
      </c>
      <c r="F753" s="607" t="s">
        <v>454</v>
      </c>
      <c r="G753" s="614" t="s">
        <v>454</v>
      </c>
      <c r="H753" s="237" t="s">
        <v>6132</v>
      </c>
      <c r="I753" s="610" t="s">
        <v>6586</v>
      </c>
      <c r="J753" s="597" t="s">
        <v>447</v>
      </c>
      <c r="L753" s="600"/>
      <c r="M753" s="600"/>
    </row>
    <row r="754" spans="1:13">
      <c r="A754" s="584" t="s">
        <v>75</v>
      </c>
      <c r="B754" s="578" t="s">
        <v>2594</v>
      </c>
      <c r="C754" s="578" t="s">
        <v>3316</v>
      </c>
      <c r="D754" s="578" t="s">
        <v>3853</v>
      </c>
      <c r="E754" s="578" t="s">
        <v>4381</v>
      </c>
      <c r="F754" s="607" t="s">
        <v>1716</v>
      </c>
      <c r="G754" s="614" t="s">
        <v>3861</v>
      </c>
      <c r="H754" s="237" t="s">
        <v>2957</v>
      </c>
      <c r="I754" s="610" t="s">
        <v>5416</v>
      </c>
      <c r="J754" s="597" t="s">
        <v>6921</v>
      </c>
      <c r="L754" s="600"/>
      <c r="M754" s="600"/>
    </row>
    <row r="755" spans="1:13">
      <c r="A755" s="585" t="s">
        <v>76</v>
      </c>
      <c r="B755" s="578" t="s">
        <v>1171</v>
      </c>
      <c r="C755" s="578" t="s">
        <v>3317</v>
      </c>
      <c r="D755" s="578" t="s">
        <v>3854</v>
      </c>
      <c r="E755" s="578" t="s">
        <v>3327</v>
      </c>
      <c r="F755" s="607" t="s">
        <v>3320</v>
      </c>
      <c r="G755" s="614" t="s">
        <v>4795</v>
      </c>
      <c r="H755" s="237" t="s">
        <v>454</v>
      </c>
      <c r="I755" s="610" t="s">
        <v>2747</v>
      </c>
      <c r="J755" s="597" t="s">
        <v>6922</v>
      </c>
      <c r="L755" s="600"/>
      <c r="M755" s="600"/>
    </row>
    <row r="756" spans="1:13">
      <c r="A756" s="584" t="s">
        <v>77</v>
      </c>
      <c r="B756" s="578" t="s">
        <v>2595</v>
      </c>
      <c r="C756" s="578" t="s">
        <v>191</v>
      </c>
      <c r="D756" s="578" t="s">
        <v>3855</v>
      </c>
      <c r="E756" s="578" t="s">
        <v>3322</v>
      </c>
      <c r="F756" s="607" t="s">
        <v>4796</v>
      </c>
      <c r="G756" s="614" t="s">
        <v>4796</v>
      </c>
      <c r="H756" s="237" t="s">
        <v>168</v>
      </c>
      <c r="I756" s="610" t="s">
        <v>4798</v>
      </c>
      <c r="J756" s="597" t="s">
        <v>6923</v>
      </c>
      <c r="L756" s="600"/>
      <c r="M756" s="600"/>
    </row>
    <row r="757" spans="1:13">
      <c r="A757" s="585" t="s">
        <v>78</v>
      </c>
      <c r="B757" s="578" t="s">
        <v>2606</v>
      </c>
      <c r="C757" s="578" t="s">
        <v>533</v>
      </c>
      <c r="D757" s="578" t="s">
        <v>454</v>
      </c>
      <c r="E757" s="578" t="s">
        <v>464</v>
      </c>
      <c r="F757" s="607" t="s">
        <v>454</v>
      </c>
      <c r="G757" s="614" t="s">
        <v>454</v>
      </c>
      <c r="H757" s="237" t="s">
        <v>533</v>
      </c>
      <c r="I757" s="610" t="s">
        <v>447</v>
      </c>
      <c r="J757" s="597" t="s">
        <v>5509</v>
      </c>
      <c r="L757" s="600"/>
      <c r="M757" s="600"/>
    </row>
    <row r="758" spans="1:13">
      <c r="A758" s="584" t="s">
        <v>79</v>
      </c>
      <c r="B758" s="578" t="s">
        <v>2596</v>
      </c>
      <c r="C758" s="578" t="s">
        <v>3308</v>
      </c>
      <c r="D758" s="578" t="s">
        <v>191</v>
      </c>
      <c r="E758" s="578" t="s">
        <v>4382</v>
      </c>
      <c r="F758" s="607" t="s">
        <v>217</v>
      </c>
      <c r="G758" s="614" t="s">
        <v>4797</v>
      </c>
      <c r="H758" s="237" t="s">
        <v>6349</v>
      </c>
      <c r="I758" s="610" t="s">
        <v>2603</v>
      </c>
      <c r="J758" s="597" t="s">
        <v>3855</v>
      </c>
      <c r="L758" s="600"/>
      <c r="M758" s="600"/>
    </row>
    <row r="759" spans="1:13">
      <c r="A759" s="585" t="s">
        <v>80</v>
      </c>
      <c r="B759" s="578" t="s">
        <v>2748</v>
      </c>
      <c r="C759" s="578" t="s">
        <v>454</v>
      </c>
      <c r="D759" s="578" t="s">
        <v>533</v>
      </c>
      <c r="E759" s="578" t="s">
        <v>2605</v>
      </c>
      <c r="F759" s="607" t="s">
        <v>147</v>
      </c>
      <c r="G759" s="614" t="s">
        <v>258</v>
      </c>
      <c r="H759" s="237" t="s">
        <v>533</v>
      </c>
      <c r="I759" s="610" t="s">
        <v>239</v>
      </c>
      <c r="J759" s="597" t="s">
        <v>454</v>
      </c>
      <c r="L759" s="613"/>
      <c r="M759" s="613"/>
    </row>
    <row r="760" spans="1:13">
      <c r="A760" s="584" t="s">
        <v>81</v>
      </c>
      <c r="B760" s="578" t="s">
        <v>999</v>
      </c>
      <c r="C760" s="578" t="s">
        <v>2964</v>
      </c>
      <c r="D760" s="578" t="s">
        <v>168</v>
      </c>
      <c r="E760" s="578" t="s">
        <v>4383</v>
      </c>
      <c r="F760" s="607" t="s">
        <v>5624</v>
      </c>
      <c r="G760" s="614" t="s">
        <v>4798</v>
      </c>
      <c r="H760" s="237" t="s">
        <v>6350</v>
      </c>
      <c r="I760" s="610" t="s">
        <v>6135</v>
      </c>
      <c r="J760" s="597" t="s">
        <v>6924</v>
      </c>
      <c r="L760" s="613"/>
      <c r="M760" s="613"/>
    </row>
    <row r="761" spans="1:13">
      <c r="A761" s="585" t="s">
        <v>82</v>
      </c>
      <c r="B761" s="578" t="s">
        <v>2602</v>
      </c>
      <c r="C761" s="578" t="s">
        <v>200</v>
      </c>
      <c r="D761" s="578" t="s">
        <v>533</v>
      </c>
      <c r="E761" s="578" t="s">
        <v>4384</v>
      </c>
      <c r="F761" s="607" t="s">
        <v>5415</v>
      </c>
      <c r="G761" s="614" t="s">
        <v>822</v>
      </c>
      <c r="H761" s="237" t="s">
        <v>1346</v>
      </c>
      <c r="I761" s="610" t="s">
        <v>6587</v>
      </c>
      <c r="J761" s="597" t="s">
        <v>454</v>
      </c>
      <c r="L761" s="613"/>
      <c r="M761" s="613"/>
    </row>
    <row r="762" spans="1:13">
      <c r="A762" s="584" t="s">
        <v>83</v>
      </c>
      <c r="B762" s="578" t="s">
        <v>2597</v>
      </c>
      <c r="C762" s="578" t="s">
        <v>3318</v>
      </c>
      <c r="D762" s="578" t="s">
        <v>1393</v>
      </c>
      <c r="E762" s="578" t="s">
        <v>4385</v>
      </c>
      <c r="F762" s="607" t="s">
        <v>3857</v>
      </c>
      <c r="G762" s="614" t="s">
        <v>4799</v>
      </c>
      <c r="H762" s="237" t="s">
        <v>4379</v>
      </c>
      <c r="I762" s="610" t="s">
        <v>994</v>
      </c>
      <c r="J762" s="597" t="s">
        <v>6925</v>
      </c>
      <c r="L762" s="613"/>
      <c r="M762" s="613"/>
    </row>
    <row r="763" spans="1:13">
      <c r="A763" s="585" t="s">
        <v>84</v>
      </c>
      <c r="B763" s="578" t="s">
        <v>2749</v>
      </c>
      <c r="C763" s="578" t="s">
        <v>469</v>
      </c>
      <c r="D763" s="578" t="s">
        <v>3313</v>
      </c>
      <c r="E763" s="578" t="s">
        <v>3559</v>
      </c>
      <c r="F763" s="607" t="s">
        <v>4795</v>
      </c>
      <c r="G763" s="614" t="s">
        <v>147</v>
      </c>
      <c r="H763" s="237" t="s">
        <v>454</v>
      </c>
      <c r="I763" s="610" t="s">
        <v>283</v>
      </c>
      <c r="J763" s="597" t="s">
        <v>1339</v>
      </c>
      <c r="L763" s="613"/>
      <c r="M763" s="613"/>
    </row>
    <row r="764" spans="1:13">
      <c r="A764" s="584" t="s">
        <v>85</v>
      </c>
      <c r="B764" s="578" t="s">
        <v>2598</v>
      </c>
      <c r="C764" s="578" t="s">
        <v>3319</v>
      </c>
      <c r="D764" s="578" t="s">
        <v>3856</v>
      </c>
      <c r="E764" s="578" t="s">
        <v>266</v>
      </c>
      <c r="F764" s="578" t="s">
        <v>5416</v>
      </c>
      <c r="G764" s="614" t="s">
        <v>3855</v>
      </c>
      <c r="H764" s="237" t="s">
        <v>6135</v>
      </c>
      <c r="I764" s="610" t="s">
        <v>6588</v>
      </c>
      <c r="J764" s="597" t="s">
        <v>511</v>
      </c>
    </row>
    <row r="765" spans="1:13">
      <c r="A765" s="585" t="s">
        <v>86</v>
      </c>
      <c r="B765" s="578" t="s">
        <v>242</v>
      </c>
      <c r="C765" s="578" t="s">
        <v>3320</v>
      </c>
      <c r="D765" s="578" t="s">
        <v>268</v>
      </c>
      <c r="E765" s="578" t="s">
        <v>824</v>
      </c>
      <c r="F765" s="607" t="s">
        <v>2747</v>
      </c>
      <c r="G765" s="614" t="s">
        <v>454</v>
      </c>
      <c r="H765" s="237" t="s">
        <v>1346</v>
      </c>
      <c r="I765" s="610" t="s">
        <v>6586</v>
      </c>
      <c r="J765" s="597" t="s">
        <v>447</v>
      </c>
    </row>
    <row r="766" spans="1:13">
      <c r="A766" s="584" t="s">
        <v>87</v>
      </c>
      <c r="B766" s="578" t="s">
        <v>2599</v>
      </c>
      <c r="C766" s="578" t="s">
        <v>3321</v>
      </c>
      <c r="D766" s="578" t="s">
        <v>3857</v>
      </c>
      <c r="E766" s="578" t="s">
        <v>4386</v>
      </c>
      <c r="F766" s="607" t="s">
        <v>5014</v>
      </c>
      <c r="G766" s="614" t="s">
        <v>4800</v>
      </c>
      <c r="H766" s="237" t="s">
        <v>3855</v>
      </c>
      <c r="I766" s="610" t="s">
        <v>6589</v>
      </c>
      <c r="J766" s="597" t="s">
        <v>6926</v>
      </c>
    </row>
    <row r="767" spans="1:13">
      <c r="A767" s="585" t="s">
        <v>88</v>
      </c>
      <c r="B767" s="578" t="s">
        <v>2750</v>
      </c>
      <c r="C767" s="578" t="s">
        <v>533</v>
      </c>
      <c r="D767" s="578" t="s">
        <v>3858</v>
      </c>
      <c r="E767" s="578" t="s">
        <v>355</v>
      </c>
      <c r="F767" s="578" t="s">
        <v>5417</v>
      </c>
      <c r="G767" s="614" t="s">
        <v>447</v>
      </c>
      <c r="H767" s="237" t="s">
        <v>454</v>
      </c>
      <c r="I767" s="610" t="s">
        <v>3327</v>
      </c>
      <c r="J767" s="597" t="s">
        <v>141</v>
      </c>
    </row>
    <row r="768" spans="1:13">
      <c r="A768" s="638" t="s">
        <v>39</v>
      </c>
      <c r="B768" s="639" t="s">
        <v>2325</v>
      </c>
      <c r="C768" s="639">
        <v>2013</v>
      </c>
      <c r="D768" s="639" t="s">
        <v>3553</v>
      </c>
      <c r="E768" s="640" t="s">
        <v>4165</v>
      </c>
      <c r="F768" s="641" t="s">
        <v>4674</v>
      </c>
      <c r="G768" s="641" t="s">
        <v>4675</v>
      </c>
      <c r="H768" s="406" t="s">
        <v>5846</v>
      </c>
      <c r="I768" s="641" t="s">
        <v>6494</v>
      </c>
      <c r="J768" s="704" t="s">
        <v>6914</v>
      </c>
    </row>
    <row r="769" spans="1:13" ht="30">
      <c r="A769" s="584" t="s">
        <v>69</v>
      </c>
      <c r="B769" s="565" t="s">
        <v>2620</v>
      </c>
      <c r="C769" s="565" t="s">
        <v>777</v>
      </c>
      <c r="D769" s="565" t="s">
        <v>3382</v>
      </c>
      <c r="E769" s="565" t="s">
        <v>4548</v>
      </c>
      <c r="F769" s="565" t="s">
        <v>1169</v>
      </c>
      <c r="G769" s="614" t="s">
        <v>4801</v>
      </c>
      <c r="H769" s="237" t="s">
        <v>6351</v>
      </c>
      <c r="I769" s="610" t="s">
        <v>6140</v>
      </c>
      <c r="J769" s="1190" t="s">
        <v>7101</v>
      </c>
    </row>
    <row r="770" spans="1:13" ht="15">
      <c r="A770" s="585" t="s">
        <v>70</v>
      </c>
      <c r="B770" s="578" t="s">
        <v>320</v>
      </c>
      <c r="C770" s="578" t="s">
        <v>331</v>
      </c>
      <c r="D770" s="578" t="s">
        <v>3905</v>
      </c>
      <c r="E770" s="578" t="s">
        <v>3383</v>
      </c>
      <c r="F770" s="607" t="s">
        <v>676</v>
      </c>
      <c r="G770" s="614" t="s">
        <v>409</v>
      </c>
      <c r="H770" s="237" t="s">
        <v>447</v>
      </c>
      <c r="I770" s="610" t="s">
        <v>3328</v>
      </c>
      <c r="J770" s="1191" t="s">
        <v>525</v>
      </c>
    </row>
    <row r="771" spans="1:13" ht="15">
      <c r="A771" s="584" t="s">
        <v>71</v>
      </c>
      <c r="B771" s="578" t="s">
        <v>2621</v>
      </c>
      <c r="C771" s="578" t="s">
        <v>3376</v>
      </c>
      <c r="D771" s="578" t="s">
        <v>3906</v>
      </c>
      <c r="E771" s="578" t="s">
        <v>4549</v>
      </c>
      <c r="F771" s="578" t="s">
        <v>1012</v>
      </c>
      <c r="G771" s="614" t="s">
        <v>4802</v>
      </c>
      <c r="H771" s="237" t="s">
        <v>2587</v>
      </c>
      <c r="I771" s="610" t="s">
        <v>6741</v>
      </c>
      <c r="J771" s="1190" t="s">
        <v>7102</v>
      </c>
      <c r="L771" s="1192"/>
      <c r="M771" s="1192"/>
    </row>
    <row r="772" spans="1:13" ht="15">
      <c r="A772" s="585" t="s">
        <v>72</v>
      </c>
      <c r="B772" s="578" t="s">
        <v>2751</v>
      </c>
      <c r="C772" s="578" t="s">
        <v>447</v>
      </c>
      <c r="D772" s="578" t="s">
        <v>3907</v>
      </c>
      <c r="E772" s="578" t="s">
        <v>242</v>
      </c>
      <c r="F772" s="607" t="s">
        <v>525</v>
      </c>
      <c r="G772" s="614" t="s">
        <v>1890</v>
      </c>
      <c r="H772" s="237" t="s">
        <v>1890</v>
      </c>
      <c r="I772" s="610" t="s">
        <v>1890</v>
      </c>
      <c r="J772" s="1191" t="s">
        <v>399</v>
      </c>
      <c r="L772" s="1192"/>
      <c r="M772" s="1192"/>
    </row>
    <row r="773" spans="1:13">
      <c r="A773" s="584" t="s">
        <v>73</v>
      </c>
      <c r="B773" s="578" t="s">
        <v>2622</v>
      </c>
      <c r="C773" s="578" t="s">
        <v>3377</v>
      </c>
      <c r="D773" s="578" t="s">
        <v>3908</v>
      </c>
      <c r="E773" s="578" t="s">
        <v>3906</v>
      </c>
      <c r="F773" s="578" t="s">
        <v>5427</v>
      </c>
      <c r="G773" s="614" t="s">
        <v>4803</v>
      </c>
      <c r="H773" s="237" t="s">
        <v>6352</v>
      </c>
      <c r="I773" s="610" t="s">
        <v>6142</v>
      </c>
      <c r="J773" s="633"/>
      <c r="L773" s="613"/>
      <c r="M773" s="613"/>
    </row>
    <row r="774" spans="1:13">
      <c r="A774" s="585" t="s">
        <v>74</v>
      </c>
      <c r="B774" s="578" t="s">
        <v>258</v>
      </c>
      <c r="C774" s="578" t="s">
        <v>461</v>
      </c>
      <c r="D774" s="578" t="s">
        <v>3</v>
      </c>
      <c r="E774" s="578" t="s">
        <v>4550</v>
      </c>
      <c r="F774" s="607" t="s">
        <v>447</v>
      </c>
      <c r="G774" s="614" t="s">
        <v>1890</v>
      </c>
      <c r="H774" s="237" t="s">
        <v>469</v>
      </c>
      <c r="I774" s="610" t="s">
        <v>469</v>
      </c>
      <c r="J774" s="633"/>
    </row>
    <row r="775" spans="1:13" ht="25.5">
      <c r="A775" s="584" t="s">
        <v>75</v>
      </c>
      <c r="B775" s="578" t="s">
        <v>2623</v>
      </c>
      <c r="C775" s="578" t="s">
        <v>3378</v>
      </c>
      <c r="D775" s="578" t="s">
        <v>3909</v>
      </c>
      <c r="E775" s="578" t="s">
        <v>124</v>
      </c>
      <c r="F775" s="614"/>
      <c r="G775" s="614" t="s">
        <v>4804</v>
      </c>
      <c r="H775" s="237" t="s">
        <v>6353</v>
      </c>
      <c r="I775" s="610" t="s">
        <v>6143</v>
      </c>
      <c r="J775" s="633"/>
    </row>
    <row r="776" spans="1:13">
      <c r="A776" s="585" t="s">
        <v>76</v>
      </c>
      <c r="B776" s="578" t="s">
        <v>258</v>
      </c>
      <c r="C776" s="578" t="s">
        <v>12</v>
      </c>
      <c r="D776" s="578" t="s">
        <v>671</v>
      </c>
      <c r="E776" s="578" t="s">
        <v>331</v>
      </c>
      <c r="F776" s="614"/>
      <c r="G776" s="614" t="s">
        <v>597</v>
      </c>
      <c r="H776" s="237" t="s">
        <v>399</v>
      </c>
      <c r="I776" s="610" t="s">
        <v>399</v>
      </c>
      <c r="J776" s="633"/>
    </row>
    <row r="777" spans="1:13" ht="25.5">
      <c r="A777" s="584" t="s">
        <v>77</v>
      </c>
      <c r="B777" s="578" t="s">
        <v>2624</v>
      </c>
      <c r="C777" s="578" t="s">
        <v>3379</v>
      </c>
      <c r="D777" s="578" t="s">
        <v>3897</v>
      </c>
      <c r="E777" s="578" t="s">
        <v>3908</v>
      </c>
      <c r="F777" s="614"/>
      <c r="G777" s="614" t="s">
        <v>4805</v>
      </c>
      <c r="H777" s="237" t="s">
        <v>6354</v>
      </c>
      <c r="I777" s="610" t="s">
        <v>6742</v>
      </c>
      <c r="J777" s="633"/>
    </row>
    <row r="778" spans="1:13">
      <c r="A778" s="585" t="s">
        <v>78</v>
      </c>
      <c r="B778" s="578" t="s">
        <v>320</v>
      </c>
      <c r="C778" s="578" t="s">
        <v>3380</v>
      </c>
      <c r="D778" s="578" t="s">
        <v>1890</v>
      </c>
      <c r="E778" s="578" t="s">
        <v>3</v>
      </c>
      <c r="F778" s="614"/>
      <c r="G778" s="614" t="s">
        <v>983</v>
      </c>
      <c r="H778" s="237" t="s">
        <v>355</v>
      </c>
      <c r="I778" s="610" t="s">
        <v>355</v>
      </c>
      <c r="J778" s="633"/>
    </row>
    <row r="779" spans="1:13">
      <c r="A779" s="584" t="s">
        <v>79</v>
      </c>
      <c r="B779" s="578" t="s">
        <v>2625</v>
      </c>
      <c r="C779" s="578" t="s">
        <v>3381</v>
      </c>
      <c r="D779" s="578" t="s">
        <v>3898</v>
      </c>
      <c r="E779" s="578" t="s">
        <v>4551</v>
      </c>
      <c r="F779" s="614"/>
      <c r="G779" s="614" t="s">
        <v>4806</v>
      </c>
      <c r="H779" s="237" t="s">
        <v>6355</v>
      </c>
      <c r="I779" s="610" t="s">
        <v>6145</v>
      </c>
      <c r="J779" s="633"/>
    </row>
    <row r="780" spans="1:13">
      <c r="A780" s="585" t="s">
        <v>80</v>
      </c>
      <c r="B780" s="578" t="s">
        <v>358</v>
      </c>
      <c r="C780" s="578" t="s">
        <v>331</v>
      </c>
      <c r="D780" s="578" t="s">
        <v>447</v>
      </c>
      <c r="E780" s="578" t="s">
        <v>4552</v>
      </c>
      <c r="F780" s="614"/>
      <c r="G780" s="614" t="s">
        <v>983</v>
      </c>
      <c r="H780" s="237" t="s">
        <v>1655</v>
      </c>
      <c r="I780" s="610" t="s">
        <v>1655</v>
      </c>
      <c r="J780" s="633"/>
    </row>
    <row r="781" spans="1:13" ht="25.5">
      <c r="A781" s="584" t="s">
        <v>81</v>
      </c>
      <c r="B781" s="578" t="s">
        <v>2626</v>
      </c>
      <c r="C781" s="578" t="s">
        <v>3382</v>
      </c>
      <c r="D781" s="578" t="s">
        <v>3899</v>
      </c>
      <c r="E781" s="578" t="s">
        <v>3909</v>
      </c>
      <c r="F781" s="614"/>
      <c r="G781" s="614" t="s">
        <v>4807</v>
      </c>
      <c r="H781" s="237" t="s">
        <v>6356</v>
      </c>
      <c r="I781" s="610" t="s">
        <v>6146</v>
      </c>
      <c r="J781" s="633"/>
    </row>
    <row r="782" spans="1:13">
      <c r="A782" s="585" t="s">
        <v>82</v>
      </c>
      <c r="B782" s="578" t="s">
        <v>320</v>
      </c>
      <c r="C782" s="578" t="s">
        <v>3383</v>
      </c>
      <c r="D782" s="578" t="s">
        <v>675</v>
      </c>
      <c r="E782" s="578" t="s">
        <v>671</v>
      </c>
      <c r="F782" s="614"/>
      <c r="G782" s="614" t="s">
        <v>4808</v>
      </c>
      <c r="H782" s="237" t="s">
        <v>983</v>
      </c>
      <c r="I782" s="610" t="s">
        <v>6147</v>
      </c>
      <c r="J782" s="633"/>
    </row>
    <row r="783" spans="1:13" ht="25.5">
      <c r="A783" s="584" t="s">
        <v>83</v>
      </c>
      <c r="B783" s="578" t="s">
        <v>2627</v>
      </c>
      <c r="C783" s="578" t="s">
        <v>3384</v>
      </c>
      <c r="D783" s="578" t="s">
        <v>3900</v>
      </c>
      <c r="E783" s="578" t="s">
        <v>4553</v>
      </c>
      <c r="F783" s="614"/>
      <c r="G783" s="614"/>
      <c r="H783" s="237" t="s">
        <v>6357</v>
      </c>
      <c r="I783" s="610" t="s">
        <v>6148</v>
      </c>
      <c r="J783" s="633"/>
    </row>
    <row r="784" spans="1:13">
      <c r="A784" s="585" t="s">
        <v>84</v>
      </c>
      <c r="B784" s="578" t="s">
        <v>2752</v>
      </c>
      <c r="C784" s="578" t="s">
        <v>3385</v>
      </c>
      <c r="D784" s="578" t="s">
        <v>447</v>
      </c>
      <c r="E784" s="578" t="s">
        <v>4554</v>
      </c>
      <c r="F784" s="614"/>
      <c r="G784" s="614"/>
      <c r="H784" s="237" t="s">
        <v>4595</v>
      </c>
      <c r="I784" s="610" t="s">
        <v>4595</v>
      </c>
      <c r="J784" s="633"/>
    </row>
    <row r="785" spans="1:10">
      <c r="A785" s="584" t="s">
        <v>85</v>
      </c>
      <c r="B785" s="578" t="s">
        <v>2628</v>
      </c>
      <c r="C785" s="578" t="s">
        <v>3386</v>
      </c>
      <c r="D785" s="578" t="s">
        <v>3901</v>
      </c>
      <c r="E785" s="578" t="s">
        <v>3897</v>
      </c>
      <c r="F785" s="614"/>
      <c r="G785" s="614"/>
      <c r="H785" s="237" t="s">
        <v>6358</v>
      </c>
      <c r="I785" s="610" t="s">
        <v>6743</v>
      </c>
      <c r="J785" s="633"/>
    </row>
    <row r="786" spans="1:10">
      <c r="A786" s="585" t="s">
        <v>86</v>
      </c>
      <c r="B786" s="578" t="s">
        <v>258</v>
      </c>
      <c r="C786" s="578" t="s">
        <v>3387</v>
      </c>
      <c r="D786" s="578" t="s">
        <v>3902</v>
      </c>
      <c r="E786" s="578" t="s">
        <v>1890</v>
      </c>
      <c r="F786" s="614"/>
      <c r="G786" s="614"/>
      <c r="H786" s="237" t="s">
        <v>1890</v>
      </c>
      <c r="I786" s="610" t="s">
        <v>1890</v>
      </c>
      <c r="J786" s="633"/>
    </row>
    <row r="787" spans="1:10">
      <c r="A787" s="584" t="s">
        <v>87</v>
      </c>
      <c r="B787" s="578" t="s">
        <v>2629</v>
      </c>
      <c r="C787" s="578" t="s">
        <v>3388</v>
      </c>
      <c r="D787" s="578" t="s">
        <v>3903</v>
      </c>
      <c r="E787" s="578" t="s">
        <v>3382</v>
      </c>
      <c r="F787" s="614"/>
      <c r="G787" s="614"/>
      <c r="H787" s="237" t="s">
        <v>6359</v>
      </c>
      <c r="I787" s="610" t="s">
        <v>6744</v>
      </c>
      <c r="J787" s="633"/>
    </row>
    <row r="788" spans="1:10">
      <c r="A788" s="585" t="s">
        <v>88</v>
      </c>
      <c r="B788" s="578" t="s">
        <v>447</v>
      </c>
      <c r="C788" s="578" t="s">
        <v>3389</v>
      </c>
      <c r="D788" s="578" t="s">
        <v>983</v>
      </c>
      <c r="E788" s="578" t="s">
        <v>4555</v>
      </c>
      <c r="F788" s="614"/>
      <c r="G788" s="614"/>
      <c r="H788" s="237" t="s">
        <v>447</v>
      </c>
      <c r="I788" s="610" t="s">
        <v>3328</v>
      </c>
      <c r="J788" s="633"/>
    </row>
    <row r="789" spans="1:10">
      <c r="A789" s="584" t="s">
        <v>687</v>
      </c>
      <c r="B789" s="565" t="s">
        <v>2608</v>
      </c>
      <c r="C789" s="565" t="s">
        <v>2620</v>
      </c>
      <c r="D789" s="565" t="s">
        <v>3904</v>
      </c>
      <c r="E789" s="565" t="s">
        <v>1169</v>
      </c>
      <c r="F789" s="614"/>
      <c r="G789" s="614"/>
      <c r="J789" s="633"/>
    </row>
    <row r="790" spans="1:10">
      <c r="A790" s="585" t="s">
        <v>688</v>
      </c>
      <c r="B790" s="578" t="s">
        <v>1007</v>
      </c>
      <c r="C790" s="578" t="s">
        <v>320</v>
      </c>
      <c r="D790" s="578" t="s">
        <v>983</v>
      </c>
      <c r="E790" s="578" t="s">
        <v>409</v>
      </c>
      <c r="F790" s="614"/>
      <c r="G790" s="614"/>
      <c r="J790" s="633"/>
    </row>
    <row r="791" spans="1:10">
      <c r="A791" s="584" t="s">
        <v>689</v>
      </c>
      <c r="B791" s="578" t="s">
        <v>293</v>
      </c>
      <c r="C791" s="578" t="s">
        <v>2621</v>
      </c>
      <c r="D791" s="578"/>
      <c r="E791" s="578" t="s">
        <v>3898</v>
      </c>
      <c r="F791" s="614"/>
      <c r="G791" s="614"/>
      <c r="J791" s="633"/>
    </row>
    <row r="792" spans="1:10">
      <c r="A792" s="585" t="s">
        <v>690</v>
      </c>
      <c r="B792" s="578" t="s">
        <v>399</v>
      </c>
      <c r="C792" s="578" t="s">
        <v>2751</v>
      </c>
      <c r="D792" s="578"/>
      <c r="E792" s="578" t="s">
        <v>447</v>
      </c>
      <c r="F792" s="614"/>
      <c r="G792" s="614"/>
      <c r="J792" s="633"/>
    </row>
    <row r="793" spans="1:10">
      <c r="A793" s="584" t="s">
        <v>691</v>
      </c>
      <c r="B793" s="578" t="s">
        <v>847</v>
      </c>
      <c r="C793" s="578" t="s">
        <v>2622</v>
      </c>
      <c r="D793" s="578"/>
      <c r="E793" s="578" t="s">
        <v>191</v>
      </c>
      <c r="F793" s="614"/>
      <c r="G793" s="614"/>
      <c r="J793" s="633"/>
    </row>
    <row r="794" spans="1:10">
      <c r="A794" s="585" t="s">
        <v>692</v>
      </c>
      <c r="B794" s="578" t="s">
        <v>320</v>
      </c>
      <c r="C794" s="578" t="s">
        <v>258</v>
      </c>
      <c r="D794" s="578"/>
      <c r="E794" s="578" t="s">
        <v>358</v>
      </c>
      <c r="F794" s="614"/>
      <c r="G794" s="614"/>
      <c r="J794" s="633"/>
    </row>
    <row r="795" spans="1:10">
      <c r="A795" s="584" t="s">
        <v>693</v>
      </c>
      <c r="B795" s="578" t="s">
        <v>144</v>
      </c>
      <c r="C795" s="578" t="s">
        <v>2623</v>
      </c>
      <c r="D795" s="578"/>
      <c r="E795" s="578" t="s">
        <v>644</v>
      </c>
      <c r="F795" s="614"/>
      <c r="G795" s="614"/>
      <c r="J795" s="633"/>
    </row>
    <row r="796" spans="1:10">
      <c r="A796" s="585" t="s">
        <v>694</v>
      </c>
      <c r="B796" s="578" t="s">
        <v>209</v>
      </c>
      <c r="C796" s="578" t="s">
        <v>258</v>
      </c>
      <c r="D796" s="578"/>
      <c r="E796" s="578" t="s">
        <v>409</v>
      </c>
      <c r="F796" s="614"/>
      <c r="G796" s="614"/>
      <c r="J796" s="633"/>
    </row>
    <row r="797" spans="1:10">
      <c r="A797" s="584" t="s">
        <v>695</v>
      </c>
      <c r="B797" s="578" t="s">
        <v>2571</v>
      </c>
      <c r="C797" s="578" t="s">
        <v>2624</v>
      </c>
      <c r="D797" s="578"/>
      <c r="E797" s="578" t="s">
        <v>4556</v>
      </c>
      <c r="F797" s="614"/>
      <c r="G797" s="614"/>
      <c r="J797" s="633"/>
    </row>
    <row r="798" spans="1:10">
      <c r="A798" s="585" t="s">
        <v>696</v>
      </c>
      <c r="B798" s="578" t="s">
        <v>259</v>
      </c>
      <c r="C798" s="578" t="s">
        <v>320</v>
      </c>
      <c r="D798" s="578"/>
      <c r="E798" s="578" t="s">
        <v>675</v>
      </c>
      <c r="F798" s="614"/>
      <c r="G798" s="614"/>
      <c r="J798" s="633"/>
    </row>
    <row r="799" spans="1:10">
      <c r="A799" s="584" t="s">
        <v>697</v>
      </c>
      <c r="B799" s="578" t="s">
        <v>2609</v>
      </c>
      <c r="C799" s="578" t="s">
        <v>2625</v>
      </c>
      <c r="D799" s="578"/>
      <c r="E799" s="578" t="s">
        <v>3900</v>
      </c>
      <c r="F799" s="614"/>
      <c r="G799" s="614"/>
      <c r="J799" s="633"/>
    </row>
    <row r="800" spans="1:10">
      <c r="A800" s="585" t="s">
        <v>698</v>
      </c>
      <c r="B800" s="578" t="s">
        <v>320</v>
      </c>
      <c r="C800" s="578" t="s">
        <v>358</v>
      </c>
      <c r="D800" s="578"/>
      <c r="E800" s="578" t="s">
        <v>447</v>
      </c>
      <c r="F800" s="614"/>
      <c r="G800" s="614"/>
      <c r="J800" s="633"/>
    </row>
    <row r="801" spans="1:13">
      <c r="A801" s="584" t="s">
        <v>699</v>
      </c>
      <c r="B801" s="578" t="s">
        <v>2610</v>
      </c>
      <c r="C801" s="578" t="s">
        <v>2626</v>
      </c>
      <c r="D801" s="578"/>
      <c r="E801" s="578" t="s">
        <v>4557</v>
      </c>
      <c r="F801" s="614"/>
      <c r="G801" s="614"/>
      <c r="J801" s="633"/>
    </row>
    <row r="802" spans="1:13">
      <c r="A802" s="585" t="s">
        <v>700</v>
      </c>
      <c r="B802" s="578" t="s">
        <v>2633</v>
      </c>
      <c r="C802" s="578" t="s">
        <v>320</v>
      </c>
      <c r="D802" s="578"/>
      <c r="E802" s="578" t="s">
        <v>3902</v>
      </c>
      <c r="F802" s="614"/>
      <c r="G802" s="614"/>
      <c r="J802" s="633"/>
    </row>
    <row r="803" spans="1:13" ht="25.5">
      <c r="A803" s="584" t="s">
        <v>2317</v>
      </c>
      <c r="B803" s="578" t="s">
        <v>2611</v>
      </c>
      <c r="C803" s="578" t="s">
        <v>2627</v>
      </c>
      <c r="D803" s="578"/>
      <c r="E803" s="578"/>
      <c r="F803" s="614"/>
      <c r="G803" s="614"/>
      <c r="J803" s="633"/>
    </row>
    <row r="804" spans="1:13">
      <c r="A804" s="585" t="s">
        <v>2318</v>
      </c>
      <c r="B804" s="578" t="s">
        <v>2753</v>
      </c>
      <c r="C804" s="578" t="s">
        <v>2752</v>
      </c>
      <c r="D804" s="578"/>
      <c r="E804" s="578"/>
      <c r="F804" s="614"/>
      <c r="G804" s="614"/>
      <c r="J804" s="633"/>
    </row>
    <row r="805" spans="1:13">
      <c r="A805" s="584" t="s">
        <v>2319</v>
      </c>
      <c r="B805" s="578" t="s">
        <v>2612</v>
      </c>
      <c r="C805" s="578" t="s">
        <v>2628</v>
      </c>
      <c r="D805" s="578"/>
      <c r="E805" s="578"/>
      <c r="F805" s="614"/>
      <c r="G805" s="614"/>
      <c r="J805" s="633"/>
    </row>
    <row r="806" spans="1:13">
      <c r="A806" s="585" t="s">
        <v>2320</v>
      </c>
      <c r="B806" s="578" t="s">
        <v>399</v>
      </c>
      <c r="C806" s="578" t="s">
        <v>258</v>
      </c>
      <c r="D806" s="578"/>
      <c r="E806" s="578"/>
      <c r="F806" s="614"/>
      <c r="G806" s="614"/>
      <c r="J806" s="633"/>
    </row>
    <row r="807" spans="1:13">
      <c r="A807" s="584" t="s">
        <v>2321</v>
      </c>
      <c r="B807" s="578" t="s">
        <v>173</v>
      </c>
      <c r="C807" s="578" t="s">
        <v>2629</v>
      </c>
      <c r="D807" s="578"/>
      <c r="E807" s="578"/>
      <c r="F807" s="614"/>
      <c r="G807" s="614"/>
      <c r="J807" s="633"/>
    </row>
    <row r="808" spans="1:13">
      <c r="A808" s="585" t="s">
        <v>2322</v>
      </c>
      <c r="B808" s="578" t="s">
        <v>322</v>
      </c>
      <c r="C808" s="578" t="s">
        <v>447</v>
      </c>
      <c r="D808" s="578"/>
      <c r="E808" s="578"/>
      <c r="F808" s="614"/>
      <c r="G808" s="614"/>
      <c r="J808" s="633"/>
    </row>
    <row r="809" spans="1:13">
      <c r="A809" s="638" t="s">
        <v>40</v>
      </c>
      <c r="B809" s="639" t="s">
        <v>2325</v>
      </c>
      <c r="C809" s="639">
        <v>2013</v>
      </c>
      <c r="D809" s="639" t="s">
        <v>3553</v>
      </c>
      <c r="E809" s="640" t="s">
        <v>4165</v>
      </c>
      <c r="F809" s="641" t="s">
        <v>4674</v>
      </c>
      <c r="G809" s="641" t="s">
        <v>4675</v>
      </c>
      <c r="H809" s="406" t="s">
        <v>5846</v>
      </c>
      <c r="I809" s="641" t="s">
        <v>6494</v>
      </c>
      <c r="J809" s="704" t="s">
        <v>6914</v>
      </c>
      <c r="L809" s="613"/>
      <c r="M809" s="613"/>
    </row>
    <row r="810" spans="1:13" ht="15">
      <c r="A810" s="584" t="s">
        <v>69</v>
      </c>
      <c r="B810" s="565" t="s">
        <v>2638</v>
      </c>
      <c r="C810" s="565" t="s">
        <v>2638</v>
      </c>
      <c r="D810" s="565" t="s">
        <v>2057</v>
      </c>
      <c r="E810" s="565" t="s">
        <v>2057</v>
      </c>
      <c r="F810" s="565" t="s">
        <v>5434</v>
      </c>
      <c r="G810" s="614" t="s">
        <v>4809</v>
      </c>
      <c r="H810" s="237" t="s">
        <v>144</v>
      </c>
      <c r="I810" s="610" t="s">
        <v>4809</v>
      </c>
      <c r="J810" s="1182" t="s">
        <v>6936</v>
      </c>
      <c r="L810" s="613"/>
      <c r="M810" s="613"/>
    </row>
    <row r="811" spans="1:13" ht="15">
      <c r="A811" s="585" t="s">
        <v>70</v>
      </c>
      <c r="B811" s="578" t="s">
        <v>671</v>
      </c>
      <c r="C811" s="578" t="s">
        <v>318</v>
      </c>
      <c r="D811" s="578" t="s">
        <v>414</v>
      </c>
      <c r="E811" s="578" t="s">
        <v>763</v>
      </c>
      <c r="F811" s="607" t="s">
        <v>1465</v>
      </c>
      <c r="G811" s="614" t="s">
        <v>4810</v>
      </c>
      <c r="H811" s="237" t="s">
        <v>331</v>
      </c>
      <c r="I811" s="610" t="s">
        <v>6751</v>
      </c>
      <c r="J811" s="619" t="s">
        <v>333</v>
      </c>
      <c r="L811" s="615"/>
      <c r="M811" s="615"/>
    </row>
    <row r="812" spans="1:13" ht="15">
      <c r="A812" s="584" t="s">
        <v>71</v>
      </c>
      <c r="B812" s="578" t="s">
        <v>2639</v>
      </c>
      <c r="C812" s="578" t="s">
        <v>3279</v>
      </c>
      <c r="D812" s="578" t="s">
        <v>3758</v>
      </c>
      <c r="E812" s="578" t="s">
        <v>1514</v>
      </c>
      <c r="F812" s="607" t="s">
        <v>4816</v>
      </c>
      <c r="G812" s="614" t="s">
        <v>4811</v>
      </c>
      <c r="H812" s="237" t="s">
        <v>6161</v>
      </c>
      <c r="I812" s="610" t="s">
        <v>4811</v>
      </c>
      <c r="J812" s="1182" t="s">
        <v>3279</v>
      </c>
      <c r="L812" s="615"/>
      <c r="M812" s="615"/>
    </row>
    <row r="813" spans="1:13" ht="15">
      <c r="A813" s="585" t="s">
        <v>72</v>
      </c>
      <c r="B813" s="578" t="s">
        <v>1256</v>
      </c>
      <c r="C813" s="578" t="s">
        <v>1256</v>
      </c>
      <c r="D813" s="578" t="s">
        <v>399</v>
      </c>
      <c r="E813" s="578" t="s">
        <v>1666</v>
      </c>
      <c r="F813" s="607" t="s">
        <v>5435</v>
      </c>
      <c r="G813" s="614" t="s">
        <v>4810</v>
      </c>
      <c r="H813" s="237" t="s">
        <v>454</v>
      </c>
      <c r="I813" s="610" t="s">
        <v>6751</v>
      </c>
      <c r="J813" s="619" t="s">
        <v>6383</v>
      </c>
      <c r="L813" s="615"/>
      <c r="M813" s="615"/>
    </row>
    <row r="814" spans="1:13" ht="15">
      <c r="A814" s="584" t="s">
        <v>73</v>
      </c>
      <c r="B814" s="578" t="s">
        <v>2057</v>
      </c>
      <c r="C814" s="578" t="s">
        <v>2057</v>
      </c>
      <c r="D814" s="578" t="s">
        <v>1514</v>
      </c>
      <c r="E814" s="578" t="s">
        <v>4336</v>
      </c>
      <c r="F814" s="607" t="s">
        <v>5436</v>
      </c>
      <c r="G814" s="614" t="s">
        <v>4812</v>
      </c>
      <c r="H814" s="237" t="s">
        <v>5434</v>
      </c>
      <c r="I814" s="610" t="s">
        <v>4813</v>
      </c>
      <c r="J814" s="1182" t="s">
        <v>850</v>
      </c>
      <c r="L814" s="615"/>
      <c r="M814" s="615"/>
    </row>
    <row r="815" spans="1:13" ht="15">
      <c r="A815" s="585" t="s">
        <v>74</v>
      </c>
      <c r="B815" s="578" t="s">
        <v>141</v>
      </c>
      <c r="C815" s="578" t="s">
        <v>139</v>
      </c>
      <c r="D815" s="578" t="s">
        <v>3759</v>
      </c>
      <c r="E815" s="578" t="s">
        <v>4337</v>
      </c>
      <c r="F815" s="607" t="s">
        <v>5437</v>
      </c>
      <c r="G815" s="614" t="s">
        <v>4810</v>
      </c>
      <c r="H815" s="237" t="s">
        <v>535</v>
      </c>
      <c r="I815" s="610" t="s">
        <v>6751</v>
      </c>
      <c r="J815" s="619" t="s">
        <v>447</v>
      </c>
      <c r="L815" s="615"/>
      <c r="M815" s="615"/>
    </row>
    <row r="816" spans="1:13" ht="15">
      <c r="A816" s="584" t="s">
        <v>75</v>
      </c>
      <c r="B816" s="578" t="s">
        <v>2640</v>
      </c>
      <c r="C816" s="578" t="s">
        <v>2642</v>
      </c>
      <c r="D816" s="578" t="s">
        <v>3760</v>
      </c>
      <c r="E816" s="578" t="s">
        <v>4338</v>
      </c>
      <c r="F816" s="607" t="s">
        <v>227</v>
      </c>
      <c r="G816" s="614" t="s">
        <v>4813</v>
      </c>
      <c r="H816" s="237" t="s">
        <v>3428</v>
      </c>
      <c r="I816" s="610" t="s">
        <v>6752</v>
      </c>
      <c r="J816" s="1182" t="s">
        <v>5029</v>
      </c>
      <c r="L816" s="615"/>
      <c r="M816" s="615"/>
    </row>
    <row r="817" spans="1:13" ht="15">
      <c r="A817" s="585" t="s">
        <v>76</v>
      </c>
      <c r="B817" s="578" t="s">
        <v>283</v>
      </c>
      <c r="C817" s="578" t="s">
        <v>181</v>
      </c>
      <c r="D817" s="578" t="s">
        <v>447</v>
      </c>
      <c r="E817" s="578" t="s">
        <v>4339</v>
      </c>
      <c r="F817" s="607" t="s">
        <v>532</v>
      </c>
      <c r="G817" s="614" t="s">
        <v>4810</v>
      </c>
      <c r="H817" s="237" t="s">
        <v>249</v>
      </c>
      <c r="I817" s="610" t="s">
        <v>6751</v>
      </c>
      <c r="J817" s="619" t="s">
        <v>249</v>
      </c>
      <c r="L817" s="615"/>
      <c r="M817" s="615"/>
    </row>
    <row r="818" spans="1:13" ht="15">
      <c r="A818" s="584" t="s">
        <v>77</v>
      </c>
      <c r="B818" s="578" t="s">
        <v>2641</v>
      </c>
      <c r="C818" s="578" t="s">
        <v>1509</v>
      </c>
      <c r="D818" s="578" t="s">
        <v>3761</v>
      </c>
      <c r="E818" s="578" t="s">
        <v>4340</v>
      </c>
      <c r="F818" s="614"/>
      <c r="G818" s="614" t="s">
        <v>4814</v>
      </c>
      <c r="H818" s="237" t="s">
        <v>6163</v>
      </c>
      <c r="I818" s="610" t="s">
        <v>4812</v>
      </c>
      <c r="J818" s="1182" t="s">
        <v>7110</v>
      </c>
      <c r="L818" s="615"/>
      <c r="M818" s="615"/>
    </row>
    <row r="819" spans="1:13" ht="15">
      <c r="A819" s="585" t="s">
        <v>78</v>
      </c>
      <c r="B819" s="578" t="s">
        <v>1508</v>
      </c>
      <c r="C819" s="578" t="s">
        <v>283</v>
      </c>
      <c r="D819" s="578" t="s">
        <v>3762</v>
      </c>
      <c r="E819" s="578" t="s">
        <v>3931</v>
      </c>
      <c r="F819" s="614"/>
      <c r="G819" s="614" t="s">
        <v>4815</v>
      </c>
      <c r="H819" s="237" t="s">
        <v>249</v>
      </c>
      <c r="I819" s="610" t="s">
        <v>6751</v>
      </c>
      <c r="J819" s="619" t="s">
        <v>7111</v>
      </c>
      <c r="L819" s="615"/>
      <c r="M819" s="615"/>
    </row>
    <row r="820" spans="1:13" ht="15">
      <c r="A820" s="584" t="s">
        <v>79</v>
      </c>
      <c r="B820" s="578" t="s">
        <v>2642</v>
      </c>
      <c r="C820" s="578" t="s">
        <v>2641</v>
      </c>
      <c r="D820" s="578" t="s">
        <v>3279</v>
      </c>
      <c r="E820" s="578" t="s">
        <v>4341</v>
      </c>
      <c r="F820" s="614"/>
      <c r="G820" s="614" t="s">
        <v>4816</v>
      </c>
      <c r="I820" s="610" t="s">
        <v>615</v>
      </c>
      <c r="J820" s="1182" t="s">
        <v>4811</v>
      </c>
      <c r="L820" s="615"/>
      <c r="M820" s="615"/>
    </row>
    <row r="821" spans="1:13" ht="15">
      <c r="A821" s="585" t="s">
        <v>80</v>
      </c>
      <c r="B821" s="578" t="s">
        <v>2754</v>
      </c>
      <c r="C821" s="578" t="s">
        <v>1508</v>
      </c>
      <c r="D821" s="578" t="s">
        <v>549</v>
      </c>
      <c r="E821" s="578" t="s">
        <v>322</v>
      </c>
      <c r="F821" s="614"/>
      <c r="G821" s="614" t="s">
        <v>4817</v>
      </c>
      <c r="I821" s="610" t="s">
        <v>467</v>
      </c>
      <c r="J821" s="619" t="s">
        <v>7112</v>
      </c>
      <c r="L821" s="613"/>
      <c r="M821" s="613"/>
    </row>
    <row r="822" spans="1:13" ht="15">
      <c r="A822" s="584" t="s">
        <v>81</v>
      </c>
      <c r="B822" s="578" t="s">
        <v>2643</v>
      </c>
      <c r="C822" s="578" t="s">
        <v>3280</v>
      </c>
      <c r="D822" s="578" t="s">
        <v>3763</v>
      </c>
      <c r="E822" s="578" t="s">
        <v>3758</v>
      </c>
      <c r="F822" s="614"/>
      <c r="G822" s="614" t="s">
        <v>1880</v>
      </c>
      <c r="I822" s="610" t="s">
        <v>1020</v>
      </c>
      <c r="J822" s="1182" t="s">
        <v>4813</v>
      </c>
      <c r="L822" s="613"/>
      <c r="M822" s="613"/>
    </row>
    <row r="823" spans="1:13" ht="15">
      <c r="A823" s="585" t="s">
        <v>82</v>
      </c>
      <c r="B823" s="578" t="s">
        <v>2755</v>
      </c>
      <c r="C823" s="578" t="s">
        <v>139</v>
      </c>
      <c r="D823" s="578" t="s">
        <v>192</v>
      </c>
      <c r="E823" s="578" t="s">
        <v>4342</v>
      </c>
      <c r="F823" s="614"/>
      <c r="G823" s="614" t="s">
        <v>3203</v>
      </c>
      <c r="I823" s="610" t="s">
        <v>139</v>
      </c>
      <c r="J823" s="619" t="s">
        <v>7112</v>
      </c>
    </row>
    <row r="824" spans="1:13" ht="15">
      <c r="A824" s="584" t="s">
        <v>83</v>
      </c>
      <c r="B824" s="578"/>
      <c r="C824" s="578" t="s">
        <v>3281</v>
      </c>
      <c r="D824" s="578" t="s">
        <v>3764</v>
      </c>
      <c r="E824" s="578" t="s">
        <v>4343</v>
      </c>
      <c r="F824" s="614"/>
      <c r="G824" s="614" t="s">
        <v>1512</v>
      </c>
      <c r="I824" s="610" t="s">
        <v>499</v>
      </c>
      <c r="J824" s="1182" t="s">
        <v>5545</v>
      </c>
    </row>
    <row r="825" spans="1:13" ht="15">
      <c r="A825" s="585" t="s">
        <v>84</v>
      </c>
      <c r="B825" s="578"/>
      <c r="C825" s="578" t="s">
        <v>3282</v>
      </c>
      <c r="D825" s="578" t="s">
        <v>1339</v>
      </c>
      <c r="E825" s="578" t="s">
        <v>4344</v>
      </c>
      <c r="F825" s="614"/>
      <c r="G825" s="614" t="s">
        <v>3931</v>
      </c>
      <c r="I825" s="610" t="s">
        <v>163</v>
      </c>
      <c r="J825" s="619" t="s">
        <v>7112</v>
      </c>
    </row>
    <row r="826" spans="1:13" ht="15">
      <c r="A826" s="584" t="s">
        <v>85</v>
      </c>
      <c r="B826" s="578"/>
      <c r="C826" s="578"/>
      <c r="D826" s="578"/>
      <c r="E826" s="578" t="s">
        <v>4345</v>
      </c>
      <c r="F826" s="614"/>
      <c r="G826" s="614" t="s">
        <v>3441</v>
      </c>
      <c r="I826" s="610" t="s">
        <v>2959</v>
      </c>
      <c r="J826" s="1182" t="s">
        <v>7113</v>
      </c>
    </row>
    <row r="827" spans="1:13" ht="15">
      <c r="A827" s="585" t="s">
        <v>86</v>
      </c>
      <c r="B827" s="578"/>
      <c r="C827" s="578"/>
      <c r="D827" s="578"/>
      <c r="E827" s="578" t="s">
        <v>753</v>
      </c>
      <c r="F827" s="614"/>
      <c r="G827" s="614" t="s">
        <v>3931</v>
      </c>
      <c r="I827" s="610" t="s">
        <v>6751</v>
      </c>
      <c r="J827" s="619" t="s">
        <v>3315</v>
      </c>
    </row>
    <row r="828" spans="1:13" ht="15">
      <c r="A828" s="584" t="s">
        <v>87</v>
      </c>
      <c r="B828" s="578"/>
      <c r="C828" s="578"/>
      <c r="D828" s="578"/>
      <c r="E828" s="578" t="s">
        <v>4346</v>
      </c>
      <c r="F828" s="614"/>
      <c r="G828" s="614" t="s">
        <v>1510</v>
      </c>
      <c r="I828" s="610" t="s">
        <v>1512</v>
      </c>
      <c r="J828" s="1182" t="s">
        <v>4812</v>
      </c>
    </row>
    <row r="829" spans="1:13" ht="15">
      <c r="A829" s="585" t="s">
        <v>88</v>
      </c>
      <c r="B829" s="578"/>
      <c r="C829" s="578"/>
      <c r="D829" s="578"/>
      <c r="E829" s="578" t="s">
        <v>4347</v>
      </c>
      <c r="F829" s="614"/>
      <c r="G829" s="614" t="s">
        <v>4818</v>
      </c>
      <c r="I829" s="610" t="s">
        <v>181</v>
      </c>
      <c r="J829" s="619" t="s">
        <v>7112</v>
      </c>
    </row>
    <row r="830" spans="1:13">
      <c r="A830" s="638" t="s">
        <v>41</v>
      </c>
      <c r="B830" s="639" t="s">
        <v>2325</v>
      </c>
      <c r="C830" s="639">
        <v>2013</v>
      </c>
      <c r="D830" s="639" t="s">
        <v>3553</v>
      </c>
      <c r="E830" s="640" t="s">
        <v>4165</v>
      </c>
      <c r="F830" s="641" t="s">
        <v>4674</v>
      </c>
      <c r="G830" s="641" t="s">
        <v>4675</v>
      </c>
      <c r="H830" s="406" t="s">
        <v>5846</v>
      </c>
      <c r="I830" s="641" t="s">
        <v>6494</v>
      </c>
      <c r="J830" s="704" t="s">
        <v>6914</v>
      </c>
    </row>
    <row r="831" spans="1:13" ht="15">
      <c r="A831" s="584" t="s">
        <v>69</v>
      </c>
      <c r="B831" s="565" t="s">
        <v>649</v>
      </c>
      <c r="C831" s="565" t="s">
        <v>873</v>
      </c>
      <c r="D831" s="565"/>
      <c r="E831" s="565"/>
      <c r="F831" s="565" t="s">
        <v>4819</v>
      </c>
      <c r="G831" s="614" t="s">
        <v>4819</v>
      </c>
      <c r="H831" s="237" t="s">
        <v>6360</v>
      </c>
      <c r="I831" s="610" t="s">
        <v>6552</v>
      </c>
      <c r="J831" s="1193" t="s">
        <v>882</v>
      </c>
    </row>
    <row r="832" spans="1:13" ht="15">
      <c r="A832" s="585" t="s">
        <v>70</v>
      </c>
      <c r="B832" s="578" t="s">
        <v>451</v>
      </c>
      <c r="C832" s="578" t="s">
        <v>3329</v>
      </c>
      <c r="D832" s="578"/>
      <c r="E832" s="578"/>
      <c r="F832" s="607" t="s">
        <v>463</v>
      </c>
      <c r="G832" s="614" t="s">
        <v>463</v>
      </c>
      <c r="H832" s="237" t="s">
        <v>533</v>
      </c>
      <c r="I832" s="610" t="s">
        <v>2401</v>
      </c>
      <c r="J832" s="1193" t="s">
        <v>322</v>
      </c>
    </row>
    <row r="833" spans="1:13" ht="15">
      <c r="A833" s="584" t="s">
        <v>71</v>
      </c>
      <c r="B833" s="578" t="s">
        <v>651</v>
      </c>
      <c r="C833" s="578" t="s">
        <v>3330</v>
      </c>
      <c r="D833" s="578"/>
      <c r="E833" s="578"/>
      <c r="F833" s="607" t="s">
        <v>882</v>
      </c>
      <c r="G833" s="614" t="s">
        <v>882</v>
      </c>
      <c r="H833" s="237" t="s">
        <v>173</v>
      </c>
      <c r="I833" s="610" t="s">
        <v>4822</v>
      </c>
      <c r="J833" s="1193" t="s">
        <v>6552</v>
      </c>
      <c r="L833" s="1194"/>
      <c r="M833" s="1194"/>
    </row>
    <row r="834" spans="1:13" ht="15">
      <c r="A834" s="585" t="s">
        <v>72</v>
      </c>
      <c r="B834" s="578" t="s">
        <v>451</v>
      </c>
      <c r="C834" s="578" t="s">
        <v>3331</v>
      </c>
      <c r="D834" s="578"/>
      <c r="E834" s="578"/>
      <c r="F834" s="607" t="s">
        <v>1839</v>
      </c>
      <c r="G834" s="614" t="s">
        <v>322</v>
      </c>
      <c r="H834" s="237" t="s">
        <v>533</v>
      </c>
      <c r="I834" s="610" t="s">
        <v>533</v>
      </c>
      <c r="J834" s="1193" t="s">
        <v>463</v>
      </c>
      <c r="L834" s="1194"/>
      <c r="M834" s="1194"/>
    </row>
    <row r="835" spans="1:13" ht="15">
      <c r="A835" s="584" t="s">
        <v>73</v>
      </c>
      <c r="B835" s="578" t="s">
        <v>2866</v>
      </c>
      <c r="C835" s="578" t="s">
        <v>3332</v>
      </c>
      <c r="D835" s="578"/>
      <c r="E835" s="578"/>
      <c r="F835" s="607" t="s">
        <v>5246</v>
      </c>
      <c r="G835" s="614" t="s">
        <v>4820</v>
      </c>
      <c r="H835" s="237" t="s">
        <v>2263</v>
      </c>
      <c r="I835" s="610" t="s">
        <v>882</v>
      </c>
      <c r="J835" s="1193" t="s">
        <v>1045</v>
      </c>
      <c r="L835" s="1194"/>
      <c r="M835" s="1194"/>
    </row>
    <row r="836" spans="1:13" ht="15">
      <c r="A836" s="585" t="s">
        <v>74</v>
      </c>
      <c r="B836" s="578" t="s">
        <v>533</v>
      </c>
      <c r="C836" s="578" t="s">
        <v>3333</v>
      </c>
      <c r="D836" s="578"/>
      <c r="E836" s="578"/>
      <c r="F836" s="607" t="s">
        <v>447</v>
      </c>
      <c r="G836" s="614" t="s">
        <v>4821</v>
      </c>
      <c r="H836" s="237" t="s">
        <v>6361</v>
      </c>
      <c r="I836" s="610" t="s">
        <v>322</v>
      </c>
      <c r="J836" s="1193" t="s">
        <v>463</v>
      </c>
      <c r="L836" s="1194"/>
      <c r="M836" s="1194"/>
    </row>
    <row r="837" spans="1:13" ht="15">
      <c r="A837" s="584" t="s">
        <v>75</v>
      </c>
      <c r="B837" s="578" t="s">
        <v>2867</v>
      </c>
      <c r="C837" s="578" t="s">
        <v>3334</v>
      </c>
      <c r="D837" s="578"/>
      <c r="E837" s="578"/>
      <c r="F837" s="607" t="s">
        <v>5247</v>
      </c>
      <c r="G837" s="614" t="s">
        <v>4822</v>
      </c>
      <c r="H837" s="237" t="s">
        <v>805</v>
      </c>
      <c r="I837" s="610" t="s">
        <v>1045</v>
      </c>
      <c r="J837" s="1193" t="s">
        <v>7023</v>
      </c>
      <c r="L837" s="1194"/>
      <c r="M837" s="1194"/>
    </row>
    <row r="838" spans="1:13" ht="15">
      <c r="A838" s="585" t="s">
        <v>76</v>
      </c>
      <c r="B838" s="578" t="s">
        <v>331</v>
      </c>
      <c r="C838" s="578" t="s">
        <v>1400</v>
      </c>
      <c r="D838" s="578"/>
      <c r="E838" s="578"/>
      <c r="F838" s="607" t="s">
        <v>469</v>
      </c>
      <c r="G838" s="614" t="s">
        <v>3865</v>
      </c>
      <c r="H838" s="237" t="s">
        <v>533</v>
      </c>
      <c r="I838" s="610" t="s">
        <v>6062</v>
      </c>
      <c r="J838" s="1193" t="s">
        <v>447</v>
      </c>
      <c r="L838" s="1194"/>
      <c r="M838" s="1194"/>
    </row>
    <row r="839" spans="1:13" ht="15">
      <c r="A839" s="584" t="s">
        <v>77</v>
      </c>
      <c r="B839" s="578" t="s">
        <v>510</v>
      </c>
      <c r="C839" s="578" t="s">
        <v>3335</v>
      </c>
      <c r="D839" s="578"/>
      <c r="E839" s="578"/>
      <c r="F839" s="607" t="s">
        <v>5248</v>
      </c>
      <c r="G839" s="614" t="s">
        <v>4823</v>
      </c>
      <c r="H839" s="237" t="s">
        <v>648</v>
      </c>
      <c r="I839" s="610" t="s">
        <v>6063</v>
      </c>
      <c r="J839" s="1193" t="s">
        <v>7024</v>
      </c>
      <c r="L839" s="1194"/>
      <c r="M839" s="1194"/>
    </row>
    <row r="840" spans="1:13" ht="15">
      <c r="A840" s="585" t="s">
        <v>78</v>
      </c>
      <c r="B840" s="578" t="s">
        <v>2868</v>
      </c>
      <c r="C840" s="578" t="s">
        <v>1049</v>
      </c>
      <c r="D840" s="578"/>
      <c r="E840" s="578"/>
      <c r="F840" s="607" t="s">
        <v>463</v>
      </c>
      <c r="G840" s="614" t="s">
        <v>469</v>
      </c>
      <c r="H840" s="237" t="s">
        <v>533</v>
      </c>
      <c r="I840" s="610" t="s">
        <v>533</v>
      </c>
      <c r="J840" s="1193" t="s">
        <v>12</v>
      </c>
      <c r="L840" s="1194"/>
      <c r="M840" s="1194"/>
    </row>
    <row r="841" spans="1:13" ht="15">
      <c r="A841" s="584" t="s">
        <v>79</v>
      </c>
      <c r="B841" s="578" t="s">
        <v>2869</v>
      </c>
      <c r="C841" s="578" t="s">
        <v>2654</v>
      </c>
      <c r="D841" s="578"/>
      <c r="E841" s="578"/>
      <c r="F841" s="607" t="s">
        <v>5249</v>
      </c>
      <c r="G841" s="614" t="s">
        <v>4824</v>
      </c>
      <c r="H841" s="237" t="s">
        <v>6362</v>
      </c>
      <c r="I841" s="610" t="s">
        <v>876</v>
      </c>
      <c r="J841" s="1193" t="s">
        <v>7025</v>
      </c>
      <c r="L841" s="1194"/>
      <c r="M841" s="1194"/>
    </row>
    <row r="842" spans="1:13" ht="15">
      <c r="A842" s="585" t="s">
        <v>80</v>
      </c>
      <c r="B842" s="578" t="s">
        <v>322</v>
      </c>
      <c r="C842" s="578" t="s">
        <v>322</v>
      </c>
      <c r="D842" s="578"/>
      <c r="E842" s="578"/>
      <c r="F842" s="607" t="s">
        <v>296</v>
      </c>
      <c r="G842" s="614" t="s">
        <v>13</v>
      </c>
      <c r="H842" s="237" t="s">
        <v>533</v>
      </c>
      <c r="I842" s="610" t="s">
        <v>533</v>
      </c>
      <c r="J842" s="1193" t="s">
        <v>2258</v>
      </c>
      <c r="L842" s="1194"/>
      <c r="M842" s="1194"/>
    </row>
    <row r="843" spans="1:13" ht="15">
      <c r="A843" s="584" t="s">
        <v>81</v>
      </c>
      <c r="B843" s="578" t="s">
        <v>2870</v>
      </c>
      <c r="C843" s="578" t="s">
        <v>1031</v>
      </c>
      <c r="D843" s="578"/>
      <c r="E843" s="578"/>
      <c r="F843" s="607" t="s">
        <v>4824</v>
      </c>
      <c r="G843" s="614" t="s">
        <v>4825</v>
      </c>
      <c r="H843" s="237" t="s">
        <v>6363</v>
      </c>
      <c r="I843" s="610" t="s">
        <v>5033</v>
      </c>
      <c r="J843" s="1193" t="s">
        <v>7026</v>
      </c>
    </row>
    <row r="844" spans="1:13" ht="15">
      <c r="A844" s="585" t="s">
        <v>82</v>
      </c>
      <c r="B844" s="578" t="s">
        <v>2871</v>
      </c>
      <c r="C844" s="578" t="s">
        <v>2648</v>
      </c>
      <c r="D844" s="578"/>
      <c r="E844" s="578"/>
      <c r="F844" s="607" t="s">
        <v>675</v>
      </c>
      <c r="G844" s="614" t="s">
        <v>331</v>
      </c>
      <c r="H844" s="237" t="s">
        <v>469</v>
      </c>
      <c r="I844" s="610" t="s">
        <v>533</v>
      </c>
      <c r="J844" s="1193" t="s">
        <v>447</v>
      </c>
    </row>
    <row r="845" spans="1:13" ht="15">
      <c r="A845" s="584" t="s">
        <v>83</v>
      </c>
      <c r="B845" s="578" t="s">
        <v>2157</v>
      </c>
      <c r="C845" s="578" t="s">
        <v>3336</v>
      </c>
      <c r="D845" s="578"/>
      <c r="E845" s="578"/>
      <c r="F845" s="607" t="s">
        <v>1033</v>
      </c>
      <c r="G845" s="614" t="s">
        <v>4826</v>
      </c>
      <c r="H845" s="237" t="s">
        <v>6066</v>
      </c>
      <c r="I845" s="610" t="s">
        <v>6553</v>
      </c>
      <c r="J845" s="1193" t="s">
        <v>7027</v>
      </c>
    </row>
    <row r="846" spans="1:13" ht="15">
      <c r="A846" s="585" t="s">
        <v>84</v>
      </c>
      <c r="B846" s="578" t="s">
        <v>2872</v>
      </c>
      <c r="C846" s="578" t="s">
        <v>3337</v>
      </c>
      <c r="D846" s="578"/>
      <c r="E846" s="578"/>
      <c r="F846" s="607" t="s">
        <v>451</v>
      </c>
      <c r="G846" s="614" t="s">
        <v>4827</v>
      </c>
      <c r="H846" s="237" t="s">
        <v>463</v>
      </c>
      <c r="I846" s="610" t="s">
        <v>6554</v>
      </c>
      <c r="J846" s="1193" t="s">
        <v>331</v>
      </c>
    </row>
    <row r="847" spans="1:13" ht="15">
      <c r="A847" s="584" t="s">
        <v>85</v>
      </c>
      <c r="B847" s="578" t="s">
        <v>2873</v>
      </c>
      <c r="C847" s="578" t="s">
        <v>3338</v>
      </c>
      <c r="D847" s="578"/>
      <c r="E847" s="578"/>
      <c r="F847" s="578" t="s">
        <v>5251</v>
      </c>
      <c r="G847" s="614" t="s">
        <v>4828</v>
      </c>
      <c r="H847" s="237" t="s">
        <v>6364</v>
      </c>
      <c r="I847" s="610" t="s">
        <v>6066</v>
      </c>
      <c r="J847" s="1193" t="s">
        <v>7028</v>
      </c>
    </row>
    <row r="848" spans="1:13" ht="15">
      <c r="A848" s="585" t="s">
        <v>86</v>
      </c>
      <c r="B848" s="578" t="s">
        <v>12</v>
      </c>
      <c r="C848" s="578" t="s">
        <v>2558</v>
      </c>
      <c r="D848" s="578"/>
      <c r="E848" s="578"/>
      <c r="F848" s="607" t="s">
        <v>525</v>
      </c>
      <c r="G848" s="614" t="s">
        <v>454</v>
      </c>
      <c r="H848" s="237" t="s">
        <v>533</v>
      </c>
      <c r="I848" s="610" t="s">
        <v>2401</v>
      </c>
      <c r="J848" s="1193" t="s">
        <v>249</v>
      </c>
    </row>
    <row r="849" spans="1:10" ht="15">
      <c r="A849" s="584" t="s">
        <v>87</v>
      </c>
      <c r="B849" s="578" t="s">
        <v>2874</v>
      </c>
      <c r="C849" s="578" t="s">
        <v>3339</v>
      </c>
      <c r="D849" s="578"/>
      <c r="E849" s="578"/>
      <c r="F849" s="607" t="s">
        <v>5252</v>
      </c>
      <c r="G849" s="614" t="s">
        <v>4829</v>
      </c>
      <c r="H849" s="237" t="s">
        <v>777</v>
      </c>
      <c r="I849" s="610" t="s">
        <v>6064</v>
      </c>
      <c r="J849" s="1193" t="s">
        <v>6558</v>
      </c>
    </row>
    <row r="850" spans="1:10" ht="15">
      <c r="A850" s="585" t="s">
        <v>88</v>
      </c>
      <c r="B850" s="578" t="s">
        <v>12</v>
      </c>
      <c r="C850" s="578" t="s">
        <v>3340</v>
      </c>
      <c r="D850" s="578"/>
      <c r="E850" s="578"/>
      <c r="F850" s="607" t="s">
        <v>331</v>
      </c>
      <c r="G850" s="614" t="s">
        <v>671</v>
      </c>
      <c r="H850" s="610" t="s">
        <v>331</v>
      </c>
      <c r="I850" s="610" t="s">
        <v>533</v>
      </c>
      <c r="J850" s="1193" t="s">
        <v>320</v>
      </c>
    </row>
    <row r="851" spans="1:10">
      <c r="A851" s="584" t="s">
        <v>687</v>
      </c>
      <c r="B851" s="565"/>
      <c r="C851" s="565"/>
      <c r="D851" s="565"/>
      <c r="E851" s="565"/>
      <c r="F851" s="565"/>
      <c r="G851" s="614"/>
      <c r="J851" s="633"/>
    </row>
    <row r="852" spans="1:10">
      <c r="A852" s="585" t="s">
        <v>688</v>
      </c>
      <c r="B852" s="578"/>
      <c r="C852" s="578"/>
      <c r="D852" s="578"/>
      <c r="E852" s="578"/>
      <c r="F852" s="578"/>
      <c r="G852" s="614"/>
      <c r="J852" s="633"/>
    </row>
    <row r="853" spans="1:10">
      <c r="A853" s="584" t="s">
        <v>689</v>
      </c>
      <c r="B853" s="578"/>
      <c r="C853" s="578"/>
      <c r="D853" s="578"/>
      <c r="E853" s="578"/>
      <c r="F853" s="578"/>
      <c r="G853" s="614"/>
      <c r="J853" s="633"/>
    </row>
    <row r="854" spans="1:10">
      <c r="A854" s="585" t="s">
        <v>690</v>
      </c>
      <c r="B854" s="578"/>
      <c r="C854" s="578"/>
      <c r="D854" s="578"/>
      <c r="E854" s="578"/>
      <c r="F854" s="614"/>
      <c r="G854" s="614"/>
      <c r="J854" s="633"/>
    </row>
    <row r="855" spans="1:10">
      <c r="A855" s="584" t="s">
        <v>691</v>
      </c>
      <c r="B855" s="578"/>
      <c r="C855" s="578"/>
      <c r="D855" s="578"/>
      <c r="E855" s="578"/>
      <c r="F855" s="614"/>
      <c r="G855" s="614"/>
      <c r="J855" s="633"/>
    </row>
    <row r="856" spans="1:10">
      <c r="A856" s="585" t="s">
        <v>692</v>
      </c>
      <c r="B856" s="578"/>
      <c r="C856" s="578"/>
      <c r="D856" s="578"/>
      <c r="E856" s="578"/>
      <c r="F856" s="614"/>
      <c r="G856" s="614"/>
      <c r="J856" s="633"/>
    </row>
    <row r="857" spans="1:10">
      <c r="A857" s="584" t="s">
        <v>693</v>
      </c>
      <c r="B857" s="578"/>
      <c r="C857" s="578"/>
      <c r="D857" s="578"/>
      <c r="E857" s="578"/>
      <c r="F857" s="614"/>
      <c r="G857" s="614"/>
      <c r="J857" s="633"/>
    </row>
    <row r="858" spans="1:10">
      <c r="A858" s="585" t="s">
        <v>694</v>
      </c>
      <c r="B858" s="578"/>
      <c r="C858" s="578"/>
      <c r="D858" s="578"/>
      <c r="E858" s="578"/>
      <c r="F858" s="614"/>
      <c r="G858" s="614"/>
      <c r="J858" s="633"/>
    </row>
    <row r="859" spans="1:10">
      <c r="A859" s="584" t="s">
        <v>695</v>
      </c>
      <c r="B859" s="578"/>
      <c r="C859" s="578"/>
      <c r="D859" s="578"/>
      <c r="E859" s="578"/>
      <c r="F859" s="614"/>
      <c r="G859" s="614"/>
      <c r="J859" s="633"/>
    </row>
    <row r="860" spans="1:10">
      <c r="A860" s="585" t="s">
        <v>696</v>
      </c>
      <c r="B860" s="578"/>
      <c r="C860" s="578"/>
      <c r="D860" s="578"/>
      <c r="E860" s="578"/>
      <c r="F860" s="614"/>
      <c r="G860" s="614"/>
      <c r="J860" s="633"/>
    </row>
    <row r="861" spans="1:10">
      <c r="A861" s="584" t="s">
        <v>697</v>
      </c>
      <c r="B861" s="578"/>
      <c r="C861" s="578"/>
      <c r="D861" s="578"/>
      <c r="E861" s="578"/>
      <c r="F861" s="614"/>
      <c r="G861" s="614"/>
      <c r="J861" s="633"/>
    </row>
    <row r="862" spans="1:10">
      <c r="A862" s="585" t="s">
        <v>698</v>
      </c>
      <c r="B862" s="578"/>
      <c r="C862" s="578"/>
      <c r="D862" s="578"/>
      <c r="E862" s="578"/>
      <c r="F862" s="614"/>
      <c r="G862" s="614"/>
      <c r="J862" s="633"/>
    </row>
    <row r="863" spans="1:10">
      <c r="A863" s="584" t="s">
        <v>699</v>
      </c>
      <c r="B863" s="578"/>
      <c r="C863" s="578"/>
      <c r="D863" s="578"/>
      <c r="E863" s="578"/>
      <c r="F863" s="614"/>
      <c r="G863" s="614"/>
      <c r="J863" s="633"/>
    </row>
    <row r="864" spans="1:10">
      <c r="A864" s="585" t="s">
        <v>700</v>
      </c>
      <c r="B864" s="578"/>
      <c r="C864" s="578"/>
      <c r="D864" s="578"/>
      <c r="E864" s="578"/>
      <c r="F864" s="614"/>
      <c r="G864" s="614"/>
      <c r="J864" s="633"/>
    </row>
    <row r="865" spans="1:10">
      <c r="A865" s="584" t="s">
        <v>2317</v>
      </c>
      <c r="B865" s="578"/>
      <c r="C865" s="578"/>
      <c r="D865" s="578"/>
      <c r="E865" s="578"/>
      <c r="F865" s="614"/>
      <c r="G865" s="614"/>
      <c r="J865" s="633"/>
    </row>
    <row r="866" spans="1:10">
      <c r="A866" s="585" t="s">
        <v>2318</v>
      </c>
      <c r="B866" s="578"/>
      <c r="C866" s="578"/>
      <c r="D866" s="578"/>
      <c r="E866" s="578"/>
      <c r="F866" s="614"/>
      <c r="G866" s="614"/>
      <c r="J866" s="633"/>
    </row>
    <row r="867" spans="1:10">
      <c r="A867" s="584" t="s">
        <v>2319</v>
      </c>
      <c r="B867" s="578"/>
      <c r="C867" s="578"/>
      <c r="D867" s="578"/>
      <c r="E867" s="578"/>
      <c r="F867" s="614"/>
      <c r="G867" s="614"/>
      <c r="J867" s="633"/>
    </row>
    <row r="868" spans="1:10">
      <c r="A868" s="585" t="s">
        <v>2320</v>
      </c>
      <c r="B868" s="578"/>
      <c r="C868" s="578"/>
      <c r="D868" s="578"/>
      <c r="E868" s="578"/>
      <c r="F868" s="614"/>
      <c r="G868" s="614"/>
      <c r="J868" s="633"/>
    </row>
    <row r="869" spans="1:10">
      <c r="A869" s="584" t="s">
        <v>2321</v>
      </c>
      <c r="B869" s="578"/>
      <c r="C869" s="578"/>
      <c r="D869" s="578"/>
      <c r="E869" s="578"/>
      <c r="F869" s="614"/>
      <c r="G869" s="614"/>
      <c r="J869" s="633"/>
    </row>
    <row r="870" spans="1:10">
      <c r="A870" s="585" t="s">
        <v>2322</v>
      </c>
      <c r="B870" s="578"/>
      <c r="C870" s="578"/>
      <c r="D870" s="578"/>
      <c r="E870" s="578"/>
      <c r="F870" s="614"/>
      <c r="G870" s="614"/>
      <c r="J870" s="633"/>
    </row>
    <row r="871" spans="1:10">
      <c r="A871" s="638" t="s">
        <v>42</v>
      </c>
      <c r="B871" s="639" t="s">
        <v>2325</v>
      </c>
      <c r="C871" s="639">
        <v>2013</v>
      </c>
      <c r="D871" s="639" t="s">
        <v>3553</v>
      </c>
      <c r="E871" s="640" t="s">
        <v>4165</v>
      </c>
      <c r="F871" s="641" t="s">
        <v>4674</v>
      </c>
      <c r="G871" s="641" t="s">
        <v>4675</v>
      </c>
      <c r="H871" s="406" t="s">
        <v>5846</v>
      </c>
      <c r="I871" s="641" t="s">
        <v>6494</v>
      </c>
      <c r="J871" s="704" t="s">
        <v>6914</v>
      </c>
    </row>
    <row r="872" spans="1:10">
      <c r="A872" s="584" t="s">
        <v>69</v>
      </c>
      <c r="B872" s="565" t="s">
        <v>2671</v>
      </c>
      <c r="C872" s="565" t="s">
        <v>234</v>
      </c>
      <c r="D872" s="565" t="s">
        <v>3928</v>
      </c>
      <c r="E872" s="565" t="s">
        <v>4572</v>
      </c>
      <c r="F872" s="565" t="s">
        <v>544</v>
      </c>
      <c r="G872" s="614" t="s">
        <v>544</v>
      </c>
      <c r="H872" s="237" t="s">
        <v>6365</v>
      </c>
      <c r="I872" s="610" t="s">
        <v>544</v>
      </c>
      <c r="J872" s="650" t="s">
        <v>4837</v>
      </c>
    </row>
    <row r="873" spans="1:10">
      <c r="A873" s="585" t="s">
        <v>70</v>
      </c>
      <c r="B873" s="578" t="s">
        <v>2682</v>
      </c>
      <c r="C873" s="578" t="s">
        <v>957</v>
      </c>
      <c r="D873" s="578" t="s">
        <v>4153</v>
      </c>
      <c r="E873" s="578" t="s">
        <v>4573</v>
      </c>
      <c r="F873" s="565" t="s">
        <v>1062</v>
      </c>
      <c r="G873" s="614" t="s">
        <v>464</v>
      </c>
      <c r="H873" s="237" t="s">
        <v>6319</v>
      </c>
      <c r="I873" s="610" t="s">
        <v>1062</v>
      </c>
      <c r="J873" s="650" t="s">
        <v>7122</v>
      </c>
    </row>
    <row r="874" spans="1:10">
      <c r="A874" s="584" t="s">
        <v>71</v>
      </c>
      <c r="B874" s="578" t="s">
        <v>234</v>
      </c>
      <c r="C874" s="578" t="s">
        <v>146</v>
      </c>
      <c r="D874" s="578" t="s">
        <v>3930</v>
      </c>
      <c r="E874" s="578" t="s">
        <v>4574</v>
      </c>
      <c r="F874" s="565" t="s">
        <v>5519</v>
      </c>
      <c r="G874" s="614" t="s">
        <v>4830</v>
      </c>
      <c r="H874" s="237" t="s">
        <v>6366</v>
      </c>
      <c r="I874" s="610" t="s">
        <v>3365</v>
      </c>
      <c r="J874" s="650" t="s">
        <v>7123</v>
      </c>
    </row>
    <row r="875" spans="1:10">
      <c r="A875" s="585" t="s">
        <v>72</v>
      </c>
      <c r="B875" s="578" t="s">
        <v>331</v>
      </c>
      <c r="C875" s="578" t="s">
        <v>957</v>
      </c>
      <c r="D875" s="578" t="s">
        <v>3931</v>
      </c>
      <c r="E875" s="578" t="s">
        <v>549</v>
      </c>
      <c r="F875" s="565" t="s">
        <v>2682</v>
      </c>
      <c r="G875" s="614" t="s">
        <v>2682</v>
      </c>
      <c r="H875" s="237" t="s">
        <v>1062</v>
      </c>
      <c r="I875" s="610" t="s">
        <v>1062</v>
      </c>
      <c r="J875" s="650" t="s">
        <v>4840</v>
      </c>
    </row>
    <row r="876" spans="1:10">
      <c r="A876" s="584" t="s">
        <v>73</v>
      </c>
      <c r="B876" s="578" t="s">
        <v>2672</v>
      </c>
      <c r="C876" s="578" t="s">
        <v>3355</v>
      </c>
      <c r="D876" s="578" t="s">
        <v>3932</v>
      </c>
      <c r="E876" s="578" t="s">
        <v>4575</v>
      </c>
      <c r="F876" s="565" t="s">
        <v>4831</v>
      </c>
      <c r="G876" s="614" t="s">
        <v>4588</v>
      </c>
      <c r="H876" s="237" t="s">
        <v>6367</v>
      </c>
      <c r="I876" s="610" t="s">
        <v>6762</v>
      </c>
      <c r="J876" s="650" t="s">
        <v>7124</v>
      </c>
    </row>
    <row r="877" spans="1:10">
      <c r="A877" s="585" t="s">
        <v>74</v>
      </c>
      <c r="B877" s="578" t="s">
        <v>239</v>
      </c>
      <c r="C877" s="578" t="s">
        <v>3356</v>
      </c>
      <c r="D877" s="578" t="s">
        <v>3929</v>
      </c>
      <c r="E877" s="578" t="s">
        <v>4576</v>
      </c>
      <c r="F877" s="565" t="s">
        <v>447</v>
      </c>
      <c r="G877" s="614" t="s">
        <v>464</v>
      </c>
      <c r="H877" s="237" t="s">
        <v>6319</v>
      </c>
      <c r="I877" s="610" t="s">
        <v>6763</v>
      </c>
      <c r="J877" s="650" t="s">
        <v>5053</v>
      </c>
    </row>
    <row r="878" spans="1:10">
      <c r="A878" s="584" t="s">
        <v>75</v>
      </c>
      <c r="B878" s="578" t="s">
        <v>2673</v>
      </c>
      <c r="C878" s="578" t="s">
        <v>3357</v>
      </c>
      <c r="D878" s="578" t="s">
        <v>218</v>
      </c>
      <c r="E878" s="578" t="s">
        <v>4577</v>
      </c>
      <c r="F878" s="565" t="s">
        <v>4834</v>
      </c>
      <c r="G878" s="614" t="s">
        <v>4831</v>
      </c>
      <c r="H878" s="237" t="s">
        <v>6110</v>
      </c>
      <c r="I878" s="610" t="s">
        <v>3101</v>
      </c>
      <c r="J878" s="650" t="s">
        <v>3951</v>
      </c>
    </row>
    <row r="879" spans="1:10" ht="25.5">
      <c r="A879" s="585" t="s">
        <v>76</v>
      </c>
      <c r="B879" s="578" t="s">
        <v>322</v>
      </c>
      <c r="C879" s="578" t="s">
        <v>200</v>
      </c>
      <c r="D879" s="578" t="s">
        <v>3933</v>
      </c>
      <c r="E879" s="578" t="s">
        <v>208</v>
      </c>
      <c r="F879" s="565" t="s">
        <v>249</v>
      </c>
      <c r="G879" s="614" t="s">
        <v>447</v>
      </c>
      <c r="H879" s="237" t="s">
        <v>10</v>
      </c>
      <c r="I879" s="610" t="s">
        <v>1062</v>
      </c>
      <c r="J879" s="650" t="s">
        <v>7125</v>
      </c>
    </row>
    <row r="880" spans="1:10">
      <c r="A880" s="584" t="s">
        <v>77</v>
      </c>
      <c r="B880" s="578"/>
      <c r="C880" s="578" t="s">
        <v>3358</v>
      </c>
      <c r="D880" s="578" t="s">
        <v>1247</v>
      </c>
      <c r="E880" s="578" t="s">
        <v>4578</v>
      </c>
      <c r="F880" s="565" t="s">
        <v>4588</v>
      </c>
      <c r="G880" s="614" t="s">
        <v>3928</v>
      </c>
      <c r="H880" s="237" t="s">
        <v>6368</v>
      </c>
      <c r="I880" s="610" t="s">
        <v>4588</v>
      </c>
      <c r="J880" s="650" t="s">
        <v>7126</v>
      </c>
    </row>
    <row r="881" spans="1:10">
      <c r="A881" s="585" t="s">
        <v>78</v>
      </c>
      <c r="B881" s="578"/>
      <c r="C881" s="578" t="s">
        <v>3290</v>
      </c>
      <c r="D881" s="578" t="s">
        <v>3934</v>
      </c>
      <c r="E881" s="578" t="s">
        <v>4579</v>
      </c>
      <c r="F881" s="565" t="s">
        <v>1062</v>
      </c>
      <c r="G881" s="614" t="s">
        <v>464</v>
      </c>
      <c r="H881" s="237" t="s">
        <v>6369</v>
      </c>
      <c r="I881" s="610" t="s">
        <v>1062</v>
      </c>
      <c r="J881" s="650" t="s">
        <v>4851</v>
      </c>
    </row>
    <row r="882" spans="1:10" ht="25.5">
      <c r="A882" s="584" t="s">
        <v>79</v>
      </c>
      <c r="B882" s="578"/>
      <c r="C882" s="578" t="s">
        <v>3359</v>
      </c>
      <c r="D882" s="578" t="s">
        <v>3935</v>
      </c>
      <c r="E882" s="578" t="s">
        <v>4580</v>
      </c>
      <c r="F882" s="565" t="s">
        <v>5625</v>
      </c>
      <c r="G882" s="614" t="s">
        <v>4832</v>
      </c>
      <c r="H882" s="237" t="s">
        <v>146</v>
      </c>
      <c r="I882" s="610" t="s">
        <v>6764</v>
      </c>
      <c r="J882" s="650" t="s">
        <v>7127</v>
      </c>
    </row>
    <row r="883" spans="1:10">
      <c r="A883" s="585" t="s">
        <v>80</v>
      </c>
      <c r="B883" s="578"/>
      <c r="C883" s="578" t="s">
        <v>1519</v>
      </c>
      <c r="D883" s="578" t="s">
        <v>3936</v>
      </c>
      <c r="E883" s="578" t="s">
        <v>671</v>
      </c>
      <c r="F883" s="565" t="s">
        <v>5521</v>
      </c>
      <c r="G883" s="614" t="s">
        <v>447</v>
      </c>
      <c r="H883" s="237" t="s">
        <v>957</v>
      </c>
      <c r="I883" s="610" t="s">
        <v>1062</v>
      </c>
      <c r="J883" s="650" t="s">
        <v>1534</v>
      </c>
    </row>
    <row r="884" spans="1:10">
      <c r="A884" s="584" t="s">
        <v>81</v>
      </c>
      <c r="B884" s="578"/>
      <c r="C884" s="578" t="s">
        <v>663</v>
      </c>
      <c r="D884" s="578" t="s">
        <v>3937</v>
      </c>
      <c r="E884" s="578" t="s">
        <v>4581</v>
      </c>
      <c r="F884" s="565" t="s">
        <v>5522</v>
      </c>
      <c r="G884" s="614" t="s">
        <v>4833</v>
      </c>
      <c r="H884" s="237" t="s">
        <v>6370</v>
      </c>
      <c r="I884" s="610" t="s">
        <v>6184</v>
      </c>
      <c r="J884" s="650" t="s">
        <v>7128</v>
      </c>
    </row>
    <row r="885" spans="1:10" ht="25.5">
      <c r="A885" s="585" t="s">
        <v>82</v>
      </c>
      <c r="B885" s="578"/>
      <c r="C885" s="578" t="s">
        <v>3290</v>
      </c>
      <c r="D885" s="578" t="s">
        <v>3938</v>
      </c>
      <c r="E885" s="578" t="s">
        <v>147</v>
      </c>
      <c r="F885" s="565" t="s">
        <v>2682</v>
      </c>
      <c r="G885" s="614" t="s">
        <v>2678</v>
      </c>
      <c r="H885" s="237" t="s">
        <v>6371</v>
      </c>
      <c r="I885" s="610" t="s">
        <v>1062</v>
      </c>
      <c r="J885" s="650" t="s">
        <v>1534</v>
      </c>
    </row>
    <row r="886" spans="1:10">
      <c r="A886" s="584" t="s">
        <v>83</v>
      </c>
      <c r="B886" s="578"/>
      <c r="C886" s="578" t="s">
        <v>383</v>
      </c>
      <c r="D886" s="578" t="s">
        <v>544</v>
      </c>
      <c r="E886" s="578" t="s">
        <v>4582</v>
      </c>
      <c r="F886" s="565" t="s">
        <v>5523</v>
      </c>
      <c r="G886" s="614" t="s">
        <v>4834</v>
      </c>
      <c r="H886" s="237" t="s">
        <v>6372</v>
      </c>
      <c r="I886" s="610" t="s">
        <v>4833</v>
      </c>
      <c r="J886" s="650" t="s">
        <v>6773</v>
      </c>
    </row>
    <row r="887" spans="1:10">
      <c r="A887" s="585" t="s">
        <v>84</v>
      </c>
      <c r="B887" s="578"/>
      <c r="C887" s="578" t="s">
        <v>957</v>
      </c>
      <c r="D887" s="578" t="s">
        <v>3929</v>
      </c>
      <c r="E887" s="578" t="s">
        <v>2633</v>
      </c>
      <c r="F887" s="565" t="s">
        <v>5521</v>
      </c>
      <c r="G887" s="614" t="s">
        <v>249</v>
      </c>
      <c r="H887" s="237" t="s">
        <v>258</v>
      </c>
      <c r="I887" s="610" t="s">
        <v>6765</v>
      </c>
      <c r="J887" s="650" t="s">
        <v>4843</v>
      </c>
    </row>
    <row r="888" spans="1:10">
      <c r="A888" s="584" t="s">
        <v>85</v>
      </c>
      <c r="B888" s="578"/>
      <c r="C888" s="578" t="s">
        <v>805</v>
      </c>
      <c r="D888" s="578" t="s">
        <v>3939</v>
      </c>
      <c r="E888" s="578" t="s">
        <v>4583</v>
      </c>
      <c r="F888" s="565" t="s">
        <v>4832</v>
      </c>
      <c r="G888" s="614" t="s">
        <v>277</v>
      </c>
      <c r="H888" s="237" t="s">
        <v>6373</v>
      </c>
      <c r="I888" s="610" t="s">
        <v>4836</v>
      </c>
      <c r="J888" s="650" t="s">
        <v>7129</v>
      </c>
    </row>
    <row r="889" spans="1:10">
      <c r="A889" s="585" t="s">
        <v>86</v>
      </c>
      <c r="B889" s="578"/>
      <c r="C889" s="578" t="s">
        <v>200</v>
      </c>
      <c r="D889" s="578" t="s">
        <v>3940</v>
      </c>
      <c r="E889" s="578" t="s">
        <v>824</v>
      </c>
      <c r="F889" s="565" t="s">
        <v>447</v>
      </c>
      <c r="G889" s="614" t="s">
        <v>4835</v>
      </c>
      <c r="H889" s="237" t="s">
        <v>447</v>
      </c>
      <c r="I889" s="610" t="s">
        <v>6765</v>
      </c>
      <c r="J889" s="650" t="s">
        <v>7130</v>
      </c>
    </row>
    <row r="890" spans="1:10" ht="25.5">
      <c r="A890" s="584" t="s">
        <v>87</v>
      </c>
      <c r="B890" s="578"/>
      <c r="C890" s="578" t="s">
        <v>3360</v>
      </c>
      <c r="D890" s="578" t="s">
        <v>3941</v>
      </c>
      <c r="E890" s="578" t="s">
        <v>1652</v>
      </c>
      <c r="F890" s="565" t="s">
        <v>3928</v>
      </c>
      <c r="G890" s="614" t="s">
        <v>4836</v>
      </c>
      <c r="H890" s="237" t="s">
        <v>6374</v>
      </c>
      <c r="I890" s="610" t="s">
        <v>6766</v>
      </c>
      <c r="J890" s="650" t="s">
        <v>7131</v>
      </c>
    </row>
    <row r="891" spans="1:10">
      <c r="A891" s="585" t="s">
        <v>88</v>
      </c>
      <c r="B891" s="578"/>
      <c r="C891" s="578" t="s">
        <v>3361</v>
      </c>
      <c r="D891" s="578" t="s">
        <v>249</v>
      </c>
      <c r="E891" s="578" t="s">
        <v>200</v>
      </c>
      <c r="F891" s="565" t="s">
        <v>464</v>
      </c>
      <c r="G891" s="614" t="s">
        <v>2678</v>
      </c>
      <c r="H891" s="237" t="s">
        <v>957</v>
      </c>
      <c r="I891" s="610" t="s">
        <v>2682</v>
      </c>
      <c r="J891" s="650" t="s">
        <v>4853</v>
      </c>
    </row>
    <row r="892" spans="1:10">
      <c r="A892" s="584" t="s">
        <v>687</v>
      </c>
      <c r="B892" s="565"/>
      <c r="C892" s="565" t="s">
        <v>219</v>
      </c>
      <c r="D892" s="565"/>
      <c r="E892" s="565" t="s">
        <v>3939</v>
      </c>
      <c r="F892" s="565"/>
      <c r="G892" s="614" t="s">
        <v>4837</v>
      </c>
      <c r="H892" s="237" t="s">
        <v>544</v>
      </c>
      <c r="I892" s="610" t="s">
        <v>4837</v>
      </c>
      <c r="J892" s="650" t="s">
        <v>466</v>
      </c>
    </row>
    <row r="893" spans="1:10">
      <c r="A893" s="585" t="s">
        <v>688</v>
      </c>
      <c r="B893" s="578"/>
      <c r="C893" s="578" t="s">
        <v>589</v>
      </c>
      <c r="D893" s="578"/>
      <c r="E893" s="578" t="s">
        <v>4584</v>
      </c>
      <c r="F893" s="614"/>
      <c r="G893" s="614" t="s">
        <v>4838</v>
      </c>
      <c r="H893" s="237" t="s">
        <v>1062</v>
      </c>
      <c r="I893" s="610" t="s">
        <v>4838</v>
      </c>
      <c r="J893" s="650" t="s">
        <v>322</v>
      </c>
    </row>
    <row r="894" spans="1:10">
      <c r="A894" s="584" t="s">
        <v>689</v>
      </c>
      <c r="B894" s="578"/>
      <c r="C894" s="578" t="s">
        <v>3362</v>
      </c>
      <c r="D894" s="578"/>
      <c r="E894" s="578" t="s">
        <v>4585</v>
      </c>
      <c r="F894" s="614"/>
      <c r="G894" s="614" t="s">
        <v>4839</v>
      </c>
      <c r="H894" s="237" t="s">
        <v>6375</v>
      </c>
      <c r="I894" s="610" t="s">
        <v>6767</v>
      </c>
      <c r="J894" s="650" t="s">
        <v>7137</v>
      </c>
    </row>
    <row r="895" spans="1:10">
      <c r="A895" s="585" t="s">
        <v>690</v>
      </c>
      <c r="B895" s="578"/>
      <c r="C895" s="578" t="s">
        <v>2682</v>
      </c>
      <c r="D895" s="578"/>
      <c r="E895" s="578" t="s">
        <v>242</v>
      </c>
      <c r="F895" s="614"/>
      <c r="G895" s="614" t="s">
        <v>4840</v>
      </c>
      <c r="H895" s="237" t="s">
        <v>2682</v>
      </c>
      <c r="I895" s="610" t="s">
        <v>4840</v>
      </c>
      <c r="J895" s="650" t="s">
        <v>1655</v>
      </c>
    </row>
    <row r="896" spans="1:10">
      <c r="A896" s="584" t="s">
        <v>691</v>
      </c>
      <c r="B896" s="578"/>
      <c r="C896" s="578" t="s">
        <v>191</v>
      </c>
      <c r="D896" s="578"/>
      <c r="E896" s="578" t="s">
        <v>4586</v>
      </c>
      <c r="F896" s="614"/>
      <c r="G896" s="614" t="s">
        <v>4841</v>
      </c>
      <c r="H896" s="237" t="s">
        <v>3101</v>
      </c>
      <c r="I896" s="610" t="s">
        <v>6768</v>
      </c>
      <c r="J896" s="650" t="s">
        <v>3365</v>
      </c>
    </row>
    <row r="897" spans="1:14">
      <c r="A897" s="585" t="s">
        <v>692</v>
      </c>
      <c r="B897" s="578"/>
      <c r="C897" s="578" t="s">
        <v>2682</v>
      </c>
      <c r="D897" s="578"/>
      <c r="E897" s="578" t="s">
        <v>249</v>
      </c>
      <c r="F897" s="614"/>
      <c r="G897" s="614" t="s">
        <v>2648</v>
      </c>
      <c r="H897" s="237" t="s">
        <v>1062</v>
      </c>
      <c r="I897" s="610" t="s">
        <v>4843</v>
      </c>
      <c r="J897" s="650" t="s">
        <v>1062</v>
      </c>
    </row>
    <row r="898" spans="1:14" ht="25.5">
      <c r="A898" s="584" t="s">
        <v>693</v>
      </c>
      <c r="B898" s="578"/>
      <c r="C898" s="578" t="s">
        <v>2706</v>
      </c>
      <c r="D898" s="578"/>
      <c r="E898" s="578" t="s">
        <v>3932</v>
      </c>
      <c r="F898" s="614"/>
      <c r="G898" s="614" t="s">
        <v>4842</v>
      </c>
      <c r="H898" s="237" t="s">
        <v>4588</v>
      </c>
      <c r="I898" s="610" t="s">
        <v>5052</v>
      </c>
      <c r="J898" s="650" t="s">
        <v>4588</v>
      </c>
    </row>
    <row r="899" spans="1:14">
      <c r="A899" s="585" t="s">
        <v>694</v>
      </c>
      <c r="B899" s="578"/>
      <c r="C899" s="578" t="s">
        <v>2682</v>
      </c>
      <c r="D899" s="578"/>
      <c r="E899" s="578" t="s">
        <v>249</v>
      </c>
      <c r="F899" s="614"/>
      <c r="G899" s="614" t="s">
        <v>4843</v>
      </c>
      <c r="H899" s="237" t="s">
        <v>1062</v>
      </c>
      <c r="I899" s="610" t="s">
        <v>5053</v>
      </c>
      <c r="J899" s="650" t="s">
        <v>1062</v>
      </c>
    </row>
    <row r="900" spans="1:14">
      <c r="A900" s="584" t="s">
        <v>695</v>
      </c>
      <c r="B900" s="578"/>
      <c r="C900" s="578" t="s">
        <v>3363</v>
      </c>
      <c r="D900" s="578"/>
      <c r="E900" s="578" t="s">
        <v>4587</v>
      </c>
      <c r="F900" s="614"/>
      <c r="G900" s="614" t="s">
        <v>4844</v>
      </c>
      <c r="H900" s="237" t="s">
        <v>3365</v>
      </c>
      <c r="I900" s="610" t="s">
        <v>6769</v>
      </c>
      <c r="J900" s="650" t="s">
        <v>7138</v>
      </c>
    </row>
    <row r="901" spans="1:14">
      <c r="A901" s="585" t="s">
        <v>696</v>
      </c>
      <c r="B901" s="578"/>
      <c r="C901" s="578" t="s">
        <v>1062</v>
      </c>
      <c r="D901" s="578"/>
      <c r="E901" s="578" t="s">
        <v>671</v>
      </c>
      <c r="F901" s="614"/>
      <c r="G901" s="614" t="s">
        <v>4840</v>
      </c>
      <c r="H901" s="237" t="s">
        <v>1062</v>
      </c>
      <c r="I901" s="610" t="s">
        <v>4840</v>
      </c>
      <c r="J901" s="650" t="s">
        <v>1062</v>
      </c>
    </row>
    <row r="902" spans="1:14">
      <c r="A902" s="584" t="s">
        <v>697</v>
      </c>
      <c r="B902" s="578"/>
      <c r="C902" s="578" t="s">
        <v>3364</v>
      </c>
      <c r="D902" s="578"/>
      <c r="E902" s="578" t="s">
        <v>3930</v>
      </c>
      <c r="F902" s="614"/>
      <c r="G902" s="614" t="s">
        <v>4845</v>
      </c>
      <c r="H902" s="237" t="s">
        <v>6184</v>
      </c>
      <c r="I902" s="610" t="s">
        <v>6770</v>
      </c>
      <c r="J902" s="650" t="s">
        <v>7139</v>
      </c>
    </row>
    <row r="903" spans="1:14">
      <c r="A903" s="585" t="s">
        <v>698</v>
      </c>
      <c r="B903" s="578"/>
      <c r="C903" s="578" t="s">
        <v>1062</v>
      </c>
      <c r="D903" s="578"/>
      <c r="E903" s="578" t="s">
        <v>181</v>
      </c>
      <c r="F903" s="614"/>
      <c r="G903" s="614" t="s">
        <v>4846</v>
      </c>
      <c r="H903" s="237" t="s">
        <v>1062</v>
      </c>
      <c r="I903" s="610" t="s">
        <v>4853</v>
      </c>
      <c r="J903" s="650" t="s">
        <v>249</v>
      </c>
    </row>
    <row r="904" spans="1:14" ht="25.5">
      <c r="A904" s="584" t="s">
        <v>699</v>
      </c>
      <c r="B904" s="578"/>
      <c r="C904" s="578" t="s">
        <v>1325</v>
      </c>
      <c r="D904" s="578"/>
      <c r="E904" s="578" t="s">
        <v>3928</v>
      </c>
      <c r="F904" s="614"/>
      <c r="G904" s="614" t="s">
        <v>4847</v>
      </c>
      <c r="H904" s="237" t="s">
        <v>4833</v>
      </c>
      <c r="I904" s="610" t="s">
        <v>6181</v>
      </c>
      <c r="J904" s="650" t="s">
        <v>7140</v>
      </c>
    </row>
    <row r="905" spans="1:14">
      <c r="A905" s="585" t="s">
        <v>700</v>
      </c>
      <c r="B905" s="578"/>
      <c r="C905" s="578" t="s">
        <v>242</v>
      </c>
      <c r="D905" s="578"/>
      <c r="E905" s="578" t="s">
        <v>1062</v>
      </c>
      <c r="F905" s="614"/>
      <c r="G905" s="614" t="s">
        <v>4843</v>
      </c>
      <c r="H905" s="237" t="s">
        <v>258</v>
      </c>
      <c r="I905" s="610" t="s">
        <v>1534</v>
      </c>
      <c r="J905" s="650" t="s">
        <v>1062</v>
      </c>
    </row>
    <row r="906" spans="1:14">
      <c r="A906" s="584" t="s">
        <v>2317</v>
      </c>
      <c r="B906" s="578"/>
      <c r="C906" s="578" t="s">
        <v>861</v>
      </c>
      <c r="D906" s="578"/>
      <c r="E906" s="578" t="s">
        <v>4588</v>
      </c>
      <c r="F906" s="614"/>
      <c r="G906" s="614" t="s">
        <v>4848</v>
      </c>
      <c r="H906" s="237" t="s">
        <v>6185</v>
      </c>
      <c r="I906" s="610" t="s">
        <v>6771</v>
      </c>
      <c r="J906" s="650" t="s">
        <v>7141</v>
      </c>
    </row>
    <row r="907" spans="1:14">
      <c r="A907" s="585" t="s">
        <v>2318</v>
      </c>
      <c r="B907" s="578"/>
      <c r="C907" s="578" t="s">
        <v>589</v>
      </c>
      <c r="D907" s="578"/>
      <c r="E907" s="578" t="s">
        <v>1062</v>
      </c>
      <c r="F907" s="614"/>
      <c r="G907" s="614" t="s">
        <v>4849</v>
      </c>
      <c r="H907" s="237" t="s">
        <v>249</v>
      </c>
      <c r="I907" s="610" t="s">
        <v>4846</v>
      </c>
      <c r="J907" s="650" t="s">
        <v>447</v>
      </c>
    </row>
    <row r="908" spans="1:14" ht="25.5">
      <c r="A908" s="584" t="s">
        <v>2319</v>
      </c>
      <c r="B908" s="578"/>
      <c r="C908" s="578" t="s">
        <v>3365</v>
      </c>
      <c r="D908" s="578"/>
      <c r="E908" s="578" t="s">
        <v>4589</v>
      </c>
      <c r="F908" s="614"/>
      <c r="G908" s="614" t="s">
        <v>4850</v>
      </c>
      <c r="H908" s="237" t="s">
        <v>6186</v>
      </c>
      <c r="I908" s="610" t="s">
        <v>6175</v>
      </c>
      <c r="J908" s="650" t="s">
        <v>7142</v>
      </c>
    </row>
    <row r="909" spans="1:14">
      <c r="A909" s="585" t="s">
        <v>2320</v>
      </c>
      <c r="B909" s="578"/>
      <c r="C909" s="578" t="s">
        <v>1062</v>
      </c>
      <c r="D909" s="578"/>
      <c r="E909" s="578" t="s">
        <v>249</v>
      </c>
      <c r="F909" s="614"/>
      <c r="G909" s="614" t="s">
        <v>4851</v>
      </c>
      <c r="H909" s="237" t="s">
        <v>1062</v>
      </c>
      <c r="I909" s="610" t="s">
        <v>6772</v>
      </c>
      <c r="J909" s="650" t="s">
        <v>242</v>
      </c>
    </row>
    <row r="910" spans="1:14">
      <c r="A910" s="584" t="s">
        <v>2321</v>
      </c>
      <c r="B910" s="578"/>
      <c r="C910" s="578" t="s">
        <v>3366</v>
      </c>
      <c r="D910" s="578"/>
      <c r="E910" s="578" t="s">
        <v>4590</v>
      </c>
      <c r="F910" s="614"/>
      <c r="G910" s="614" t="s">
        <v>4852</v>
      </c>
      <c r="H910" s="237" t="s">
        <v>6187</v>
      </c>
      <c r="I910" s="610" t="s">
        <v>6773</v>
      </c>
      <c r="J910" s="633"/>
    </row>
    <row r="911" spans="1:14">
      <c r="A911" s="585" t="s">
        <v>2322</v>
      </c>
      <c r="B911" s="578"/>
      <c r="C911" s="578" t="s">
        <v>589</v>
      </c>
      <c r="D911" s="578"/>
      <c r="E911" s="578" t="s">
        <v>1062</v>
      </c>
      <c r="F911" s="614"/>
      <c r="G911" s="614" t="s">
        <v>4853</v>
      </c>
      <c r="H911" s="237" t="s">
        <v>2682</v>
      </c>
      <c r="I911" s="610" t="s">
        <v>4843</v>
      </c>
      <c r="J911" s="633"/>
    </row>
    <row r="912" spans="1:14">
      <c r="A912" s="638" t="s">
        <v>43</v>
      </c>
      <c r="B912" s="639" t="s">
        <v>2325</v>
      </c>
      <c r="C912" s="639">
        <v>2013</v>
      </c>
      <c r="D912" s="639" t="s">
        <v>3553</v>
      </c>
      <c r="E912" s="640" t="s">
        <v>4165</v>
      </c>
      <c r="F912" s="641" t="s">
        <v>4674</v>
      </c>
      <c r="G912" s="641" t="s">
        <v>4675</v>
      </c>
      <c r="H912" s="406" t="s">
        <v>5846</v>
      </c>
      <c r="I912" s="641" t="s">
        <v>6494</v>
      </c>
      <c r="J912" s="704" t="s">
        <v>6914</v>
      </c>
      <c r="M912" s="613"/>
      <c r="N912" s="610"/>
    </row>
    <row r="913" spans="1:14" ht="25.5">
      <c r="A913" s="584" t="s">
        <v>69</v>
      </c>
      <c r="B913" s="565" t="s">
        <v>2656</v>
      </c>
      <c r="C913" s="565" t="s">
        <v>2656</v>
      </c>
      <c r="D913" s="565" t="s">
        <v>3868</v>
      </c>
      <c r="E913" s="565" t="s">
        <v>3868</v>
      </c>
      <c r="F913" s="565" t="s">
        <v>1284</v>
      </c>
      <c r="G913" s="614" t="s">
        <v>4854</v>
      </c>
      <c r="H913" s="237" t="s">
        <v>768</v>
      </c>
      <c r="I913" s="610" t="s">
        <v>6519</v>
      </c>
      <c r="J913" s="1195" t="s">
        <v>6954</v>
      </c>
      <c r="L913" s="1196"/>
      <c r="M913" s="1196"/>
      <c r="N913" s="610"/>
    </row>
    <row r="914" spans="1:14" ht="15">
      <c r="A914" s="585" t="s">
        <v>70</v>
      </c>
      <c r="B914" s="578" t="s">
        <v>2756</v>
      </c>
      <c r="C914" s="578" t="s">
        <v>1495</v>
      </c>
      <c r="D914" s="578" t="s">
        <v>1436</v>
      </c>
      <c r="E914" s="578" t="s">
        <v>1436</v>
      </c>
      <c r="F914" s="565" t="s">
        <v>2722</v>
      </c>
      <c r="G914" s="614" t="s">
        <v>4399</v>
      </c>
      <c r="H914" s="237" t="s">
        <v>2757</v>
      </c>
      <c r="I914" s="610" t="s">
        <v>6520</v>
      </c>
      <c r="J914" s="1195" t="s">
        <v>6955</v>
      </c>
      <c r="L914" s="1196"/>
      <c r="M914" s="1196"/>
      <c r="N914" s="610"/>
    </row>
    <row r="915" spans="1:14" ht="25.5">
      <c r="A915" s="584" t="s">
        <v>71</v>
      </c>
      <c r="B915" s="578" t="s">
        <v>2657</v>
      </c>
      <c r="C915" s="578" t="s">
        <v>2657</v>
      </c>
      <c r="D915" s="578" t="s">
        <v>2445</v>
      </c>
      <c r="E915" s="578" t="s">
        <v>4397</v>
      </c>
      <c r="F915" s="565" t="s">
        <v>1594</v>
      </c>
      <c r="G915" s="614" t="s">
        <v>4855</v>
      </c>
      <c r="H915" s="237" t="s">
        <v>6376</v>
      </c>
      <c r="I915" s="610" t="s">
        <v>6521</v>
      </c>
      <c r="J915" s="1195" t="s">
        <v>6956</v>
      </c>
      <c r="L915" s="1196"/>
      <c r="M915" s="1196"/>
      <c r="N915" s="610"/>
    </row>
    <row r="916" spans="1:14" ht="25.5">
      <c r="A916" s="585" t="s">
        <v>72</v>
      </c>
      <c r="B916" s="578" t="s">
        <v>320</v>
      </c>
      <c r="C916" s="578" t="s">
        <v>169</v>
      </c>
      <c r="D916" s="578" t="s">
        <v>3869</v>
      </c>
      <c r="E916" s="578" t="s">
        <v>2722</v>
      </c>
      <c r="F916" s="565" t="s">
        <v>4857</v>
      </c>
      <c r="G916" s="614" t="s">
        <v>4856</v>
      </c>
      <c r="H916" s="237" t="s">
        <v>2757</v>
      </c>
      <c r="I916" s="610" t="s">
        <v>6522</v>
      </c>
      <c r="J916" s="1195" t="s">
        <v>6955</v>
      </c>
      <c r="L916" s="1196"/>
      <c r="M916" s="1196"/>
      <c r="N916" s="610"/>
    </row>
    <row r="917" spans="1:14" ht="15">
      <c r="A917" s="584" t="s">
        <v>73</v>
      </c>
      <c r="B917" s="578" t="s">
        <v>1222</v>
      </c>
      <c r="C917" s="578" t="s">
        <v>3344</v>
      </c>
      <c r="D917" s="578" t="s">
        <v>3870</v>
      </c>
      <c r="E917" s="578" t="s">
        <v>4398</v>
      </c>
      <c r="F917" s="578" t="s">
        <v>3870</v>
      </c>
      <c r="G917" s="614" t="s">
        <v>1077</v>
      </c>
      <c r="H917" s="237" t="s">
        <v>6377</v>
      </c>
      <c r="I917" s="610" t="s">
        <v>6523</v>
      </c>
      <c r="J917" s="1195" t="s">
        <v>6957</v>
      </c>
      <c r="L917" s="1196"/>
      <c r="M917" s="1196"/>
      <c r="N917" s="610"/>
    </row>
    <row r="918" spans="1:14" ht="15">
      <c r="A918" s="585" t="s">
        <v>74</v>
      </c>
      <c r="B918" s="578" t="s">
        <v>590</v>
      </c>
      <c r="C918" s="578" t="s">
        <v>590</v>
      </c>
      <c r="D918" s="578" t="s">
        <v>3871</v>
      </c>
      <c r="E918" s="578" t="s">
        <v>4399</v>
      </c>
      <c r="F918" s="565" t="s">
        <v>3871</v>
      </c>
      <c r="G918" s="614" t="s">
        <v>1571</v>
      </c>
      <c r="H918" s="237" t="s">
        <v>331</v>
      </c>
      <c r="I918" s="610" t="s">
        <v>6520</v>
      </c>
      <c r="J918" s="1195" t="s">
        <v>6955</v>
      </c>
      <c r="L918" s="1196"/>
      <c r="M918" s="1196"/>
      <c r="N918" s="610"/>
    </row>
    <row r="919" spans="1:14" ht="15">
      <c r="A919" s="584" t="s">
        <v>75</v>
      </c>
      <c r="B919" s="578" t="s">
        <v>2658</v>
      </c>
      <c r="C919" s="578" t="s">
        <v>3345</v>
      </c>
      <c r="D919" s="578" t="s">
        <v>3872</v>
      </c>
      <c r="E919" s="578" t="s">
        <v>2445</v>
      </c>
      <c r="F919" s="565" t="s">
        <v>4858</v>
      </c>
      <c r="G919" s="614" t="s">
        <v>1284</v>
      </c>
      <c r="H919" s="237" t="s">
        <v>6378</v>
      </c>
      <c r="I919" s="610" t="s">
        <v>6376</v>
      </c>
      <c r="J919" s="1195" t="s">
        <v>6958</v>
      </c>
      <c r="L919" s="1196"/>
      <c r="M919" s="1196"/>
      <c r="N919" s="610"/>
    </row>
    <row r="920" spans="1:14" ht="15">
      <c r="A920" s="585" t="s">
        <v>76</v>
      </c>
      <c r="B920" s="578" t="s">
        <v>1071</v>
      </c>
      <c r="C920" s="578" t="s">
        <v>1071</v>
      </c>
      <c r="D920" s="578" t="s">
        <v>1571</v>
      </c>
      <c r="E920" s="578" t="s">
        <v>3869</v>
      </c>
      <c r="F920" s="565" t="s">
        <v>2722</v>
      </c>
      <c r="G920" s="614" t="s">
        <v>2722</v>
      </c>
      <c r="H920" s="237" t="s">
        <v>1384</v>
      </c>
      <c r="I920" s="610" t="s">
        <v>6520</v>
      </c>
      <c r="J920" s="1195" t="s">
        <v>6955</v>
      </c>
      <c r="L920" s="1196"/>
      <c r="M920" s="1196"/>
      <c r="N920" s="610"/>
    </row>
    <row r="921" spans="1:14" ht="30">
      <c r="A921" s="584" t="s">
        <v>77</v>
      </c>
      <c r="B921" s="578" t="s">
        <v>2659</v>
      </c>
      <c r="C921" s="578" t="s">
        <v>3346</v>
      </c>
      <c r="D921" s="578" t="s">
        <v>3873</v>
      </c>
      <c r="E921" s="578" t="s">
        <v>3870</v>
      </c>
      <c r="F921" s="578" t="s">
        <v>4860</v>
      </c>
      <c r="G921" s="614" t="s">
        <v>1594</v>
      </c>
      <c r="H921" s="237" t="s">
        <v>6379</v>
      </c>
      <c r="I921" s="610" t="s">
        <v>6378</v>
      </c>
      <c r="J921" s="1195" t="s">
        <v>6959</v>
      </c>
      <c r="L921" s="1196"/>
      <c r="M921" s="1196"/>
      <c r="N921" s="610"/>
    </row>
    <row r="922" spans="1:14" ht="15">
      <c r="A922" s="585" t="s">
        <v>78</v>
      </c>
      <c r="B922" s="578" t="s">
        <v>2757</v>
      </c>
      <c r="C922" s="578" t="s">
        <v>454</v>
      </c>
      <c r="D922" s="578" t="s">
        <v>3871</v>
      </c>
      <c r="E922" s="578" t="s">
        <v>3871</v>
      </c>
      <c r="F922" s="578" t="s">
        <v>3871</v>
      </c>
      <c r="G922" s="614" t="s">
        <v>4857</v>
      </c>
      <c r="H922" s="237" t="s">
        <v>1076</v>
      </c>
      <c r="I922" s="610" t="s">
        <v>6524</v>
      </c>
      <c r="J922" s="1195" t="s">
        <v>6520</v>
      </c>
      <c r="L922" s="1196"/>
      <c r="M922" s="1196"/>
      <c r="N922" s="610"/>
    </row>
    <row r="923" spans="1:14" ht="30">
      <c r="A923" s="584" t="s">
        <v>79</v>
      </c>
      <c r="B923" s="578" t="s">
        <v>2660</v>
      </c>
      <c r="C923" s="578" t="s">
        <v>3347</v>
      </c>
      <c r="D923" s="578" t="s">
        <v>2657</v>
      </c>
      <c r="E923" s="578" t="s">
        <v>3877</v>
      </c>
      <c r="F923" s="565" t="s">
        <v>1399</v>
      </c>
      <c r="G923" s="614" t="s">
        <v>3870</v>
      </c>
      <c r="H923" s="237" t="s">
        <v>6380</v>
      </c>
      <c r="I923" s="610" t="s">
        <v>6379</v>
      </c>
      <c r="J923" s="1195" t="s">
        <v>6960</v>
      </c>
    </row>
    <row r="924" spans="1:14" ht="15">
      <c r="A924" s="585" t="s">
        <v>80</v>
      </c>
      <c r="B924" s="578" t="s">
        <v>1519</v>
      </c>
      <c r="C924" s="578" t="s">
        <v>590</v>
      </c>
      <c r="D924" s="578" t="s">
        <v>3869</v>
      </c>
      <c r="E924" s="578" t="s">
        <v>3878</v>
      </c>
      <c r="F924" s="565" t="s">
        <v>5212</v>
      </c>
      <c r="G924" s="614" t="s">
        <v>3871</v>
      </c>
      <c r="H924" s="237" t="s">
        <v>1384</v>
      </c>
      <c r="I924" s="610" t="s">
        <v>1076</v>
      </c>
      <c r="J924" s="1195" t="s">
        <v>6961</v>
      </c>
    </row>
    <row r="925" spans="1:14" ht="25.5">
      <c r="A925" s="584" t="s">
        <v>81</v>
      </c>
      <c r="B925" s="578" t="s">
        <v>2661</v>
      </c>
      <c r="C925" s="578" t="s">
        <v>3348</v>
      </c>
      <c r="D925" s="578" t="s">
        <v>3874</v>
      </c>
      <c r="E925" s="578" t="s">
        <v>2656</v>
      </c>
      <c r="F925" s="565" t="s">
        <v>5213</v>
      </c>
      <c r="G925" s="614" t="s">
        <v>4858</v>
      </c>
      <c r="H925" s="237" t="s">
        <v>6381</v>
      </c>
      <c r="I925" s="610" t="s">
        <v>6525</v>
      </c>
      <c r="J925" s="1195" t="s">
        <v>6962</v>
      </c>
    </row>
    <row r="926" spans="1:14" ht="15">
      <c r="A926" s="585" t="s">
        <v>82</v>
      </c>
      <c r="B926" s="578" t="s">
        <v>2756</v>
      </c>
      <c r="C926" s="578" t="s">
        <v>258</v>
      </c>
      <c r="D926" s="578" t="s">
        <v>3875</v>
      </c>
      <c r="E926" s="578" t="s">
        <v>3871</v>
      </c>
      <c r="F926" s="565" t="s">
        <v>4399</v>
      </c>
      <c r="G926" s="614" t="s">
        <v>2722</v>
      </c>
      <c r="H926" s="237" t="s">
        <v>137</v>
      </c>
      <c r="I926" s="610" t="s">
        <v>6526</v>
      </c>
      <c r="J926" s="1195" t="s">
        <v>5939</v>
      </c>
    </row>
    <row r="927" spans="1:14" ht="25.5">
      <c r="A927" s="584" t="s">
        <v>83</v>
      </c>
      <c r="B927" s="578" t="s">
        <v>2662</v>
      </c>
      <c r="C927" s="578" t="s">
        <v>3349</v>
      </c>
      <c r="D927" s="578" t="s">
        <v>3876</v>
      </c>
      <c r="E927" s="578" t="s">
        <v>3872</v>
      </c>
      <c r="F927" s="578" t="s">
        <v>5214</v>
      </c>
      <c r="G927" s="614" t="s">
        <v>4859</v>
      </c>
      <c r="I927" s="610" t="s">
        <v>6527</v>
      </c>
      <c r="J927" s="1195" t="s">
        <v>6380</v>
      </c>
    </row>
    <row r="928" spans="1:14" ht="25.5">
      <c r="A928" s="585" t="s">
        <v>84</v>
      </c>
      <c r="B928" s="578" t="s">
        <v>454</v>
      </c>
      <c r="C928" s="578" t="s">
        <v>2756</v>
      </c>
      <c r="D928" s="578" t="s">
        <v>3871</v>
      </c>
      <c r="E928" s="578" t="s">
        <v>1571</v>
      </c>
      <c r="F928" s="565" t="s">
        <v>4399</v>
      </c>
      <c r="G928" s="614" t="s">
        <v>4856</v>
      </c>
      <c r="I928" s="610" t="s">
        <v>5939</v>
      </c>
      <c r="J928" s="1195" t="s">
        <v>6963</v>
      </c>
    </row>
    <row r="929" spans="1:13" ht="25.5">
      <c r="A929" s="584" t="s">
        <v>85</v>
      </c>
      <c r="B929" s="578" t="s">
        <v>2663</v>
      </c>
      <c r="C929" s="578" t="s">
        <v>3350</v>
      </c>
      <c r="D929" s="578" t="s">
        <v>3877</v>
      </c>
      <c r="E929" s="578" t="s">
        <v>3873</v>
      </c>
      <c r="F929" s="578" t="s">
        <v>5215</v>
      </c>
      <c r="G929" s="614" t="s">
        <v>4860</v>
      </c>
      <c r="I929" s="610" t="s">
        <v>6528</v>
      </c>
      <c r="J929" s="1195" t="s">
        <v>6964</v>
      </c>
    </row>
    <row r="930" spans="1:13" ht="15">
      <c r="A930" s="585" t="s">
        <v>86</v>
      </c>
      <c r="B930" s="578" t="s">
        <v>355</v>
      </c>
      <c r="C930" s="578" t="s">
        <v>249</v>
      </c>
      <c r="D930" s="578" t="s">
        <v>3878</v>
      </c>
      <c r="E930" s="578" t="s">
        <v>3871</v>
      </c>
      <c r="F930" s="565" t="s">
        <v>3871</v>
      </c>
      <c r="G930" s="614" t="s">
        <v>3871</v>
      </c>
      <c r="I930" s="610" t="s">
        <v>6520</v>
      </c>
      <c r="J930" s="1195" t="s">
        <v>6965</v>
      </c>
    </row>
    <row r="931" spans="1:13" ht="25.5">
      <c r="A931" s="584" t="s">
        <v>87</v>
      </c>
      <c r="B931" s="578" t="s">
        <v>2664</v>
      </c>
      <c r="C931" s="578" t="s">
        <v>3351</v>
      </c>
      <c r="D931" s="578" t="s">
        <v>3879</v>
      </c>
      <c r="E931" s="578" t="s">
        <v>3882</v>
      </c>
      <c r="F931" s="578" t="s">
        <v>2656</v>
      </c>
      <c r="G931" s="614" t="s">
        <v>4861</v>
      </c>
      <c r="I931" s="610" t="s">
        <v>6529</v>
      </c>
      <c r="J931" s="1195" t="s">
        <v>6966</v>
      </c>
    </row>
    <row r="932" spans="1:13" ht="25.5">
      <c r="A932" s="585" t="s">
        <v>88</v>
      </c>
      <c r="B932" s="578" t="s">
        <v>258</v>
      </c>
      <c r="C932" s="578" t="s">
        <v>2757</v>
      </c>
      <c r="D932" s="578" t="s">
        <v>3875</v>
      </c>
      <c r="E932" s="578" t="s">
        <v>3883</v>
      </c>
      <c r="F932" s="578" t="s">
        <v>5216</v>
      </c>
      <c r="G932" s="614" t="s">
        <v>1436</v>
      </c>
      <c r="I932" s="610" t="s">
        <v>6522</v>
      </c>
      <c r="J932" s="1195" t="s">
        <v>5947</v>
      </c>
    </row>
    <row r="933" spans="1:13">
      <c r="A933" s="638" t="s">
        <v>44</v>
      </c>
      <c r="B933" s="639" t="s">
        <v>2325</v>
      </c>
      <c r="C933" s="639">
        <v>2013</v>
      </c>
      <c r="D933" s="639" t="s">
        <v>3553</v>
      </c>
      <c r="E933" s="640" t="s">
        <v>4165</v>
      </c>
      <c r="F933" s="641" t="s">
        <v>4674</v>
      </c>
      <c r="G933" s="641" t="s">
        <v>4675</v>
      </c>
      <c r="H933" s="406" t="s">
        <v>5846</v>
      </c>
      <c r="I933" s="641" t="s">
        <v>6494</v>
      </c>
      <c r="J933" s="704" t="s">
        <v>6914</v>
      </c>
    </row>
    <row r="934" spans="1:13" ht="15">
      <c r="A934" s="584" t="s">
        <v>69</v>
      </c>
      <c r="B934" s="565" t="s">
        <v>122</v>
      </c>
      <c r="C934" s="565" t="s">
        <v>3286</v>
      </c>
      <c r="D934" s="565" t="s">
        <v>3885</v>
      </c>
      <c r="E934" s="565" t="s">
        <v>3885</v>
      </c>
      <c r="F934" s="565" t="s">
        <v>3885</v>
      </c>
      <c r="G934" s="614" t="s">
        <v>219</v>
      </c>
      <c r="H934" s="610" t="s">
        <v>3885</v>
      </c>
      <c r="I934" s="610" t="s">
        <v>3885</v>
      </c>
      <c r="J934" s="619" t="s">
        <v>1652</v>
      </c>
    </row>
    <row r="935" spans="1:13" ht="15">
      <c r="A935" s="585" t="s">
        <v>70</v>
      </c>
      <c r="B935" s="578" t="s">
        <v>331</v>
      </c>
      <c r="C935" s="578" t="s">
        <v>249</v>
      </c>
      <c r="D935" s="578" t="s">
        <v>3886</v>
      </c>
      <c r="E935" s="578" t="s">
        <v>4601</v>
      </c>
      <c r="F935" s="607" t="s">
        <v>5529</v>
      </c>
      <c r="G935" s="614" t="s">
        <v>207</v>
      </c>
      <c r="H935" s="610" t="s">
        <v>5529</v>
      </c>
      <c r="I935" s="610" t="s">
        <v>3886</v>
      </c>
      <c r="J935" s="619" t="s">
        <v>2180</v>
      </c>
    </row>
    <row r="936" spans="1:13" ht="15">
      <c r="A936" s="584" t="s">
        <v>71</v>
      </c>
      <c r="B936" s="578" t="s">
        <v>2696</v>
      </c>
      <c r="C936" s="578" t="s">
        <v>122</v>
      </c>
      <c r="D936" s="578" t="s">
        <v>630</v>
      </c>
      <c r="E936" s="578" t="s">
        <v>630</v>
      </c>
      <c r="F936" s="607" t="s">
        <v>630</v>
      </c>
      <c r="G936" s="614" t="s">
        <v>3137</v>
      </c>
      <c r="H936" s="610" t="s">
        <v>630</v>
      </c>
      <c r="I936" s="610" t="s">
        <v>630</v>
      </c>
      <c r="J936" s="619" t="s">
        <v>7029</v>
      </c>
      <c r="L936" s="615"/>
      <c r="M936" s="615"/>
    </row>
    <row r="937" spans="1:13" ht="15">
      <c r="A937" s="585" t="s">
        <v>72</v>
      </c>
      <c r="B937" s="578" t="s">
        <v>249</v>
      </c>
      <c r="C937" s="578" t="s">
        <v>331</v>
      </c>
      <c r="D937" s="578" t="s">
        <v>3887</v>
      </c>
      <c r="E937" s="578" t="s">
        <v>4602</v>
      </c>
      <c r="F937" s="607" t="s">
        <v>5530</v>
      </c>
      <c r="G937" s="614" t="s">
        <v>207</v>
      </c>
      <c r="H937" s="610" t="s">
        <v>5530</v>
      </c>
      <c r="I937" s="610" t="s">
        <v>4602</v>
      </c>
      <c r="J937" s="619" t="s">
        <v>6910</v>
      </c>
      <c r="L937" s="615"/>
      <c r="M937" s="615"/>
    </row>
    <row r="938" spans="1:13" ht="15">
      <c r="A938" s="584" t="s">
        <v>73</v>
      </c>
      <c r="B938" s="578" t="s">
        <v>2697</v>
      </c>
      <c r="C938" s="578" t="s">
        <v>217</v>
      </c>
      <c r="D938" s="578" t="s">
        <v>1363</v>
      </c>
      <c r="E938" s="578" t="s">
        <v>1363</v>
      </c>
      <c r="F938" s="607" t="s">
        <v>4870</v>
      </c>
      <c r="G938" s="614" t="s">
        <v>217</v>
      </c>
      <c r="H938" s="237" t="s">
        <v>219</v>
      </c>
      <c r="I938" s="610" t="s">
        <v>219</v>
      </c>
      <c r="J938" s="619" t="s">
        <v>3848</v>
      </c>
      <c r="L938" s="615"/>
      <c r="M938" s="615"/>
    </row>
    <row r="939" spans="1:13" ht="15">
      <c r="A939" s="585" t="s">
        <v>74</v>
      </c>
      <c r="B939" s="578" t="s">
        <v>2758</v>
      </c>
      <c r="C939" s="578" t="s">
        <v>331</v>
      </c>
      <c r="D939" s="578" t="s">
        <v>1364</v>
      </c>
      <c r="E939" s="578" t="s">
        <v>4603</v>
      </c>
      <c r="F939" s="607" t="s">
        <v>809</v>
      </c>
      <c r="G939" s="614" t="s">
        <v>331</v>
      </c>
      <c r="H939" s="237" t="s">
        <v>1362</v>
      </c>
      <c r="I939" s="610" t="s">
        <v>1362</v>
      </c>
      <c r="J939" s="619" t="s">
        <v>331</v>
      </c>
      <c r="L939" s="615"/>
      <c r="M939" s="615"/>
    </row>
    <row r="940" spans="1:13" ht="15">
      <c r="A940" s="584" t="s">
        <v>75</v>
      </c>
      <c r="B940" s="578" t="s">
        <v>219</v>
      </c>
      <c r="C940" s="578" t="s">
        <v>212</v>
      </c>
      <c r="D940" s="578" t="s">
        <v>382</v>
      </c>
      <c r="E940" s="578" t="s">
        <v>1366</v>
      </c>
      <c r="F940" s="607" t="s">
        <v>1363</v>
      </c>
      <c r="G940" s="614" t="s">
        <v>3103</v>
      </c>
      <c r="H940" s="237" t="s">
        <v>6071</v>
      </c>
      <c r="I940" s="610" t="s">
        <v>120</v>
      </c>
      <c r="J940" s="619" t="s">
        <v>2407</v>
      </c>
      <c r="L940" s="615"/>
      <c r="M940" s="615"/>
    </row>
    <row r="941" spans="1:13" ht="15">
      <c r="A941" s="585" t="s">
        <v>76</v>
      </c>
      <c r="B941" s="578" t="s">
        <v>355</v>
      </c>
      <c r="C941" s="578" t="s">
        <v>2180</v>
      </c>
      <c r="D941" s="578" t="s">
        <v>3888</v>
      </c>
      <c r="E941" s="578" t="s">
        <v>4604</v>
      </c>
      <c r="F941" s="607" t="s">
        <v>1364</v>
      </c>
      <c r="G941" s="614" t="s">
        <v>1174</v>
      </c>
      <c r="H941" s="237" t="s">
        <v>5262</v>
      </c>
      <c r="I941" s="610" t="s">
        <v>3888</v>
      </c>
      <c r="J941" s="619" t="s">
        <v>6910</v>
      </c>
      <c r="L941" s="615"/>
      <c r="M941" s="615"/>
    </row>
    <row r="942" spans="1:13" ht="15">
      <c r="A942" s="584" t="s">
        <v>77</v>
      </c>
      <c r="B942" s="578" t="s">
        <v>1366</v>
      </c>
      <c r="C942" s="578" t="s">
        <v>1956</v>
      </c>
      <c r="D942" s="578" t="s">
        <v>1366</v>
      </c>
      <c r="E942" s="578" t="s">
        <v>4605</v>
      </c>
      <c r="F942" s="607" t="s">
        <v>5531</v>
      </c>
      <c r="G942" s="614" t="s">
        <v>4862</v>
      </c>
      <c r="H942" s="610" t="s">
        <v>5531</v>
      </c>
      <c r="I942" s="610" t="s">
        <v>122</v>
      </c>
      <c r="J942" s="619" t="s">
        <v>7030</v>
      </c>
      <c r="L942" s="615"/>
      <c r="M942" s="615"/>
    </row>
    <row r="943" spans="1:13" ht="25.5">
      <c r="A943" s="585" t="s">
        <v>78</v>
      </c>
      <c r="B943" s="578" t="s">
        <v>1742</v>
      </c>
      <c r="C943" s="578" t="s">
        <v>249</v>
      </c>
      <c r="D943" s="578" t="s">
        <v>1364</v>
      </c>
      <c r="E943" s="578" t="s">
        <v>4606</v>
      </c>
      <c r="F943" s="607" t="s">
        <v>1364</v>
      </c>
      <c r="G943" s="614" t="s">
        <v>4863</v>
      </c>
      <c r="H943" s="610" t="s">
        <v>1364</v>
      </c>
      <c r="I943" s="610" t="s">
        <v>1375</v>
      </c>
      <c r="J943" s="619" t="s">
        <v>7031</v>
      </c>
      <c r="L943" s="615"/>
      <c r="M943" s="615"/>
    </row>
    <row r="944" spans="1:13" ht="15">
      <c r="A944" s="584" t="s">
        <v>79</v>
      </c>
      <c r="B944" s="578" t="s">
        <v>1084</v>
      </c>
      <c r="C944" s="578"/>
      <c r="D944" s="578" t="s">
        <v>3889</v>
      </c>
      <c r="E944" s="578" t="s">
        <v>4607</v>
      </c>
      <c r="F944" s="607" t="s">
        <v>219</v>
      </c>
      <c r="G944" s="614" t="s">
        <v>4864</v>
      </c>
      <c r="H944" s="237" t="s">
        <v>149</v>
      </c>
      <c r="I944" s="610" t="s">
        <v>6601</v>
      </c>
      <c r="J944" s="619" t="s">
        <v>3885</v>
      </c>
      <c r="L944" s="615"/>
      <c r="M944" s="615"/>
    </row>
    <row r="945" spans="1:13" ht="25.5">
      <c r="A945" s="585" t="s">
        <v>80</v>
      </c>
      <c r="B945" s="578" t="s">
        <v>283</v>
      </c>
      <c r="C945" s="578"/>
      <c r="D945" s="578" t="s">
        <v>3888</v>
      </c>
      <c r="E945" s="578" t="s">
        <v>4608</v>
      </c>
      <c r="F945" s="607" t="s">
        <v>5626</v>
      </c>
      <c r="G945" s="614" t="s">
        <v>2758</v>
      </c>
      <c r="H945" s="237" t="s">
        <v>1372</v>
      </c>
      <c r="I945" s="610" t="s">
        <v>3888</v>
      </c>
      <c r="J945" s="619" t="s">
        <v>3886</v>
      </c>
      <c r="L945" s="615"/>
      <c r="M945" s="615"/>
    </row>
    <row r="946" spans="1:13" ht="15">
      <c r="A946" s="584" t="s">
        <v>81</v>
      </c>
      <c r="B946" s="578" t="s">
        <v>1219</v>
      </c>
      <c r="C946" s="578"/>
      <c r="D946" s="578" t="s">
        <v>377</v>
      </c>
      <c r="E946" s="578" t="s">
        <v>382</v>
      </c>
      <c r="F946" s="607" t="s">
        <v>5627</v>
      </c>
      <c r="G946" s="614" t="s">
        <v>4865</v>
      </c>
      <c r="H946" s="237" t="s">
        <v>1092</v>
      </c>
      <c r="I946" s="610" t="s">
        <v>1092</v>
      </c>
      <c r="J946" s="619" t="s">
        <v>630</v>
      </c>
      <c r="L946" s="615"/>
      <c r="M946" s="615"/>
    </row>
    <row r="947" spans="1:13" ht="15">
      <c r="A947" s="585" t="s">
        <v>82</v>
      </c>
      <c r="B947" s="578" t="s">
        <v>2759</v>
      </c>
      <c r="C947" s="578"/>
      <c r="D947" s="578" t="s">
        <v>1367</v>
      </c>
      <c r="E947" s="578" t="s">
        <v>4609</v>
      </c>
      <c r="F947" s="607" t="s">
        <v>249</v>
      </c>
      <c r="G947" s="614" t="s">
        <v>181</v>
      </c>
      <c r="H947" s="237" t="s">
        <v>3888</v>
      </c>
      <c r="I947" s="610" t="s">
        <v>3888</v>
      </c>
      <c r="J947" s="619" t="s">
        <v>4602</v>
      </c>
      <c r="L947" s="615"/>
      <c r="M947" s="615"/>
    </row>
    <row r="948" spans="1:13" ht="15">
      <c r="A948" s="584" t="s">
        <v>83</v>
      </c>
      <c r="B948" s="578" t="s">
        <v>2698</v>
      </c>
      <c r="C948" s="578"/>
      <c r="D948" s="578" t="s">
        <v>3286</v>
      </c>
      <c r="E948" s="578" t="s">
        <v>3889</v>
      </c>
      <c r="F948" s="607" t="s">
        <v>1525</v>
      </c>
      <c r="G948" s="614" t="s">
        <v>559</v>
      </c>
      <c r="H948" s="237" t="s">
        <v>377</v>
      </c>
      <c r="I948" s="610" t="s">
        <v>217</v>
      </c>
      <c r="J948" s="619" t="s">
        <v>6601</v>
      </c>
      <c r="L948" s="615"/>
      <c r="M948" s="615"/>
    </row>
    <row r="949" spans="1:13" ht="15">
      <c r="A949" s="585" t="s">
        <v>84</v>
      </c>
      <c r="B949" s="578" t="s">
        <v>2760</v>
      </c>
      <c r="C949" s="578"/>
      <c r="D949" s="578" t="s">
        <v>249</v>
      </c>
      <c r="E949" s="578" t="s">
        <v>4609</v>
      </c>
      <c r="F949" s="607" t="s">
        <v>3895</v>
      </c>
      <c r="G949" s="614" t="s">
        <v>4866</v>
      </c>
      <c r="H949" s="237" t="s">
        <v>1367</v>
      </c>
      <c r="I949" s="610" t="s">
        <v>3895</v>
      </c>
      <c r="J949" s="619" t="s">
        <v>5069</v>
      </c>
      <c r="L949" s="615"/>
      <c r="M949" s="615"/>
    </row>
    <row r="950" spans="1:13" ht="15">
      <c r="A950" s="584" t="s">
        <v>85</v>
      </c>
      <c r="B950" s="578" t="s">
        <v>2699</v>
      </c>
      <c r="C950" s="578"/>
      <c r="D950" s="578" t="s">
        <v>3890</v>
      </c>
      <c r="E950" s="578" t="s">
        <v>122</v>
      </c>
      <c r="F950" s="607" t="s">
        <v>5533</v>
      </c>
      <c r="G950" s="614" t="s">
        <v>4867</v>
      </c>
      <c r="H950" s="237" t="s">
        <v>173</v>
      </c>
      <c r="I950" s="610" t="s">
        <v>149</v>
      </c>
      <c r="J950" s="619" t="s">
        <v>122</v>
      </c>
      <c r="L950" s="615"/>
      <c r="M950" s="615"/>
    </row>
    <row r="951" spans="1:13" ht="15">
      <c r="A951" s="585" t="s">
        <v>86</v>
      </c>
      <c r="B951" s="578" t="s">
        <v>454</v>
      </c>
      <c r="C951" s="578"/>
      <c r="D951" s="578" t="s">
        <v>3891</v>
      </c>
      <c r="E951" s="578" t="s">
        <v>147</v>
      </c>
      <c r="F951" s="607" t="s">
        <v>457</v>
      </c>
      <c r="G951" s="614" t="s">
        <v>181</v>
      </c>
      <c r="H951" s="237" t="s">
        <v>210</v>
      </c>
      <c r="I951" s="610" t="s">
        <v>1372</v>
      </c>
      <c r="J951" s="619" t="s">
        <v>1375</v>
      </c>
      <c r="L951" s="615"/>
      <c r="M951" s="615"/>
    </row>
    <row r="952" spans="1:13" ht="15">
      <c r="A952" s="584" t="s">
        <v>87</v>
      </c>
      <c r="B952" s="578" t="s">
        <v>2700</v>
      </c>
      <c r="C952" s="578"/>
      <c r="D952" s="578" t="s">
        <v>3892</v>
      </c>
      <c r="E952" s="578" t="s">
        <v>1084</v>
      </c>
      <c r="F952" s="607" t="s">
        <v>149</v>
      </c>
      <c r="G952" s="614" t="s">
        <v>4868</v>
      </c>
      <c r="H952" s="237" t="s">
        <v>860</v>
      </c>
      <c r="I952" s="610" t="s">
        <v>1366</v>
      </c>
      <c r="J952" s="619" t="s">
        <v>144</v>
      </c>
      <c r="L952" s="615"/>
      <c r="M952" s="615"/>
    </row>
    <row r="953" spans="1:13" ht="15">
      <c r="A953" s="585" t="s">
        <v>88</v>
      </c>
      <c r="B953" s="578" t="s">
        <v>2758</v>
      </c>
      <c r="C953" s="578"/>
      <c r="D953" s="578" t="s">
        <v>1367</v>
      </c>
      <c r="E953" s="578" t="s">
        <v>1604</v>
      </c>
      <c r="F953" s="607" t="s">
        <v>1372</v>
      </c>
      <c r="G953" s="614" t="s">
        <v>4869</v>
      </c>
      <c r="H953" s="237" t="s">
        <v>6382</v>
      </c>
      <c r="I953" s="610" t="s">
        <v>1364</v>
      </c>
      <c r="J953" s="619" t="s">
        <v>1375</v>
      </c>
      <c r="L953" s="615"/>
      <c r="M953" s="615"/>
    </row>
    <row r="954" spans="1:13" ht="15">
      <c r="A954" s="584" t="s">
        <v>687</v>
      </c>
      <c r="B954" s="610"/>
      <c r="C954" s="610"/>
      <c r="D954" s="610"/>
      <c r="E954" s="49"/>
      <c r="G954" s="614" t="s">
        <v>3885</v>
      </c>
      <c r="H954" s="237" t="s">
        <v>3848</v>
      </c>
      <c r="I954" s="610" t="s">
        <v>3286</v>
      </c>
      <c r="J954" s="619" t="s">
        <v>7033</v>
      </c>
      <c r="L954" s="615"/>
      <c r="M954" s="615"/>
    </row>
    <row r="955" spans="1:13" ht="15">
      <c r="A955" s="585" t="s">
        <v>688</v>
      </c>
      <c r="B955" s="610"/>
      <c r="C955" s="610"/>
      <c r="D955" s="610"/>
      <c r="E955" s="48"/>
      <c r="G955" s="614" t="s">
        <v>3886</v>
      </c>
      <c r="H955" s="237" t="s">
        <v>331</v>
      </c>
      <c r="I955" s="610" t="s">
        <v>249</v>
      </c>
      <c r="J955" s="619" t="s">
        <v>7034</v>
      </c>
      <c r="L955" s="613"/>
      <c r="M955" s="613"/>
    </row>
    <row r="956" spans="1:13" ht="15">
      <c r="A956" s="584" t="s">
        <v>689</v>
      </c>
      <c r="B956" s="610"/>
      <c r="C956" s="610"/>
      <c r="D956" s="610"/>
      <c r="E956" s="49"/>
      <c r="G956" s="614" t="s">
        <v>630</v>
      </c>
      <c r="H956" s="237" t="s">
        <v>6074</v>
      </c>
      <c r="I956" s="610" t="s">
        <v>3848</v>
      </c>
      <c r="J956" s="619" t="s">
        <v>149</v>
      </c>
    </row>
    <row r="957" spans="1:13" ht="15">
      <c r="A957" s="585" t="s">
        <v>690</v>
      </c>
      <c r="B957" s="610"/>
      <c r="C957" s="610"/>
      <c r="D957" s="610"/>
      <c r="E957" s="48"/>
      <c r="G957" s="614" t="s">
        <v>4602</v>
      </c>
      <c r="H957" s="237" t="s">
        <v>6075</v>
      </c>
      <c r="I957" s="610" t="s">
        <v>331</v>
      </c>
      <c r="J957" s="619" t="s">
        <v>1372</v>
      </c>
    </row>
    <row r="958" spans="1:13" ht="15">
      <c r="A958" s="584" t="s">
        <v>691</v>
      </c>
      <c r="B958" s="610"/>
      <c r="C958" s="610"/>
      <c r="D958" s="610"/>
      <c r="E958" s="49"/>
      <c r="G958" s="614" t="s">
        <v>4870</v>
      </c>
      <c r="H958" s="237" t="s">
        <v>217</v>
      </c>
      <c r="I958" s="610" t="s">
        <v>1084</v>
      </c>
      <c r="J958" s="619" t="s">
        <v>5065</v>
      </c>
    </row>
    <row r="959" spans="1:13" ht="15">
      <c r="A959" s="585" t="s">
        <v>692</v>
      </c>
      <c r="B959" s="610"/>
      <c r="C959" s="610"/>
      <c r="D959" s="610"/>
      <c r="E959" s="48"/>
      <c r="G959" s="614" t="s">
        <v>1762</v>
      </c>
      <c r="H959" s="237" t="s">
        <v>331</v>
      </c>
      <c r="I959" s="610" t="s">
        <v>169</v>
      </c>
      <c r="J959" s="619" t="s">
        <v>3886</v>
      </c>
    </row>
    <row r="960" spans="1:13" ht="15">
      <c r="A960" s="584" t="s">
        <v>693</v>
      </c>
      <c r="B960" s="610"/>
      <c r="C960" s="610"/>
      <c r="D960" s="610"/>
      <c r="E960" s="49"/>
      <c r="G960" s="614" t="s">
        <v>1363</v>
      </c>
      <c r="H960" s="237" t="s">
        <v>144</v>
      </c>
      <c r="I960" s="610" t="s">
        <v>3885</v>
      </c>
      <c r="J960" s="619" t="s">
        <v>7035</v>
      </c>
    </row>
    <row r="961" spans="1:10" ht="15">
      <c r="A961" s="585" t="s">
        <v>694</v>
      </c>
      <c r="B961" s="610"/>
      <c r="C961" s="610"/>
      <c r="D961" s="610"/>
      <c r="E961" s="48"/>
      <c r="G961" s="614" t="s">
        <v>1364</v>
      </c>
      <c r="H961" s="237" t="s">
        <v>331</v>
      </c>
      <c r="I961" s="610" t="s">
        <v>399</v>
      </c>
      <c r="J961" s="619" t="s">
        <v>7036</v>
      </c>
    </row>
    <row r="962" spans="1:10" ht="15">
      <c r="A962" s="584" t="s">
        <v>695</v>
      </c>
      <c r="B962" s="610"/>
      <c r="C962" s="610"/>
      <c r="D962" s="610"/>
      <c r="E962" s="49"/>
      <c r="G962" s="614" t="s">
        <v>1366</v>
      </c>
      <c r="H962" s="237" t="s">
        <v>6076</v>
      </c>
      <c r="I962" s="610" t="s">
        <v>217</v>
      </c>
      <c r="J962" s="619" t="s">
        <v>7037</v>
      </c>
    </row>
    <row r="963" spans="1:10" ht="15">
      <c r="A963" s="585" t="s">
        <v>696</v>
      </c>
      <c r="B963" s="610"/>
      <c r="C963" s="610"/>
      <c r="D963" s="610"/>
      <c r="E963" s="48"/>
      <c r="G963" s="614" t="s">
        <v>1364</v>
      </c>
      <c r="H963" s="237" t="s">
        <v>3102</v>
      </c>
      <c r="I963" s="610" t="s">
        <v>331</v>
      </c>
      <c r="J963" s="619" t="s">
        <v>1372</v>
      </c>
    </row>
    <row r="964" spans="1:10" ht="15">
      <c r="A964" s="584" t="s">
        <v>697</v>
      </c>
      <c r="B964" s="610"/>
      <c r="C964" s="610"/>
      <c r="D964" s="610"/>
      <c r="E964" s="49"/>
      <c r="G964" s="614" t="s">
        <v>122</v>
      </c>
      <c r="H964" s="237" t="s">
        <v>6077</v>
      </c>
      <c r="I964" s="610" t="s">
        <v>4865</v>
      </c>
      <c r="J964" s="619" t="s">
        <v>7038</v>
      </c>
    </row>
    <row r="965" spans="1:10" ht="15">
      <c r="A965" s="585" t="s">
        <v>698</v>
      </c>
      <c r="B965" s="610"/>
      <c r="C965" s="610"/>
      <c r="D965" s="610"/>
      <c r="E965" s="48"/>
      <c r="G965" s="614" t="s">
        <v>1375</v>
      </c>
      <c r="H965" s="237" t="s">
        <v>318</v>
      </c>
      <c r="I965" s="610" t="s">
        <v>169</v>
      </c>
      <c r="J965" s="619" t="s">
        <v>331</v>
      </c>
    </row>
    <row r="966" spans="1:10" ht="15">
      <c r="A966" s="584" t="s">
        <v>699</v>
      </c>
      <c r="B966" s="610"/>
      <c r="C966" s="610"/>
      <c r="D966" s="610"/>
      <c r="E966" s="49"/>
      <c r="G966" s="614" t="s">
        <v>149</v>
      </c>
      <c r="H966" s="237" t="s">
        <v>6078</v>
      </c>
      <c r="I966" s="610" t="s">
        <v>6908</v>
      </c>
      <c r="J966" s="619" t="s">
        <v>7039</v>
      </c>
    </row>
    <row r="967" spans="1:10" ht="15">
      <c r="A967" s="585" t="s">
        <v>700</v>
      </c>
      <c r="B967" s="610"/>
      <c r="C967" s="610"/>
      <c r="D967" s="610"/>
      <c r="E967" s="48"/>
      <c r="G967" s="614" t="s">
        <v>1372</v>
      </c>
      <c r="H967" s="237" t="s">
        <v>318</v>
      </c>
      <c r="I967" s="610" t="s">
        <v>1086</v>
      </c>
      <c r="J967" s="619" t="s">
        <v>331</v>
      </c>
    </row>
    <row r="968" spans="1:10" ht="15">
      <c r="A968" s="584" t="s">
        <v>2317</v>
      </c>
      <c r="B968" s="610"/>
      <c r="C968" s="610"/>
      <c r="D968" s="610"/>
      <c r="E968" s="49"/>
      <c r="G968" s="614" t="s">
        <v>2701</v>
      </c>
      <c r="H968" s="237" t="s">
        <v>122</v>
      </c>
      <c r="I968" s="610" t="s">
        <v>630</v>
      </c>
      <c r="J968" s="619" t="s">
        <v>7040</v>
      </c>
    </row>
    <row r="969" spans="1:10" ht="15">
      <c r="A969" s="585" t="s">
        <v>2318</v>
      </c>
      <c r="B969" s="610"/>
      <c r="C969" s="610"/>
      <c r="D969" s="610"/>
      <c r="E969" s="48"/>
      <c r="G969" s="614" t="s">
        <v>1362</v>
      </c>
      <c r="H969" s="237" t="s">
        <v>331</v>
      </c>
      <c r="I969" s="610" t="s">
        <v>1086</v>
      </c>
      <c r="J969" s="619" t="s">
        <v>242</v>
      </c>
    </row>
    <row r="970" spans="1:10" ht="15">
      <c r="A970" s="584" t="s">
        <v>2319</v>
      </c>
      <c r="B970" s="610"/>
      <c r="C970" s="610"/>
      <c r="D970" s="610"/>
      <c r="E970" s="49"/>
      <c r="G970" s="614" t="s">
        <v>219</v>
      </c>
      <c r="H970" s="237" t="s">
        <v>1960</v>
      </c>
      <c r="I970" s="610" t="s">
        <v>6909</v>
      </c>
      <c r="J970" s="619" t="s">
        <v>5779</v>
      </c>
    </row>
    <row r="971" spans="1:10" ht="15">
      <c r="A971" s="585" t="s">
        <v>2320</v>
      </c>
      <c r="B971" s="610"/>
      <c r="C971" s="610"/>
      <c r="D971" s="610"/>
      <c r="E971" s="48"/>
      <c r="G971" s="614" t="s">
        <v>1362</v>
      </c>
      <c r="H971" s="237" t="s">
        <v>1086</v>
      </c>
      <c r="I971" s="610" t="s">
        <v>6910</v>
      </c>
      <c r="J971" s="619" t="s">
        <v>5780</v>
      </c>
    </row>
    <row r="972" spans="1:10">
      <c r="A972" s="584" t="s">
        <v>2321</v>
      </c>
      <c r="B972" s="610"/>
      <c r="C972" s="610"/>
      <c r="D972" s="610"/>
      <c r="E972" s="49"/>
      <c r="G972" s="614" t="s">
        <v>217</v>
      </c>
      <c r="H972" s="237" t="s">
        <v>6079</v>
      </c>
      <c r="I972" s="610" t="s">
        <v>131</v>
      </c>
      <c r="J972" s="633"/>
    </row>
    <row r="973" spans="1:10">
      <c r="A973" s="585" t="s">
        <v>2322</v>
      </c>
      <c r="B973" s="610"/>
      <c r="C973" s="610"/>
      <c r="D973" s="610"/>
      <c r="E973" s="48"/>
      <c r="G973" s="614" t="s">
        <v>3895</v>
      </c>
      <c r="H973" s="237" t="s">
        <v>1086</v>
      </c>
      <c r="I973" s="610" t="s">
        <v>6911</v>
      </c>
      <c r="J973" s="633"/>
    </row>
    <row r="974" spans="1:10">
      <c r="A974" s="584" t="s">
        <v>5795</v>
      </c>
      <c r="B974" s="610"/>
      <c r="C974" s="610"/>
      <c r="D974" s="610"/>
      <c r="E974" s="610"/>
      <c r="G974" s="610" t="s">
        <v>2698</v>
      </c>
      <c r="J974" s="633"/>
    </row>
    <row r="975" spans="1:10">
      <c r="A975" s="585" t="s">
        <v>5796</v>
      </c>
      <c r="B975" s="610"/>
      <c r="C975" s="610"/>
      <c r="D975" s="610"/>
      <c r="E975" s="610"/>
      <c r="G975" s="610" t="s">
        <v>2760</v>
      </c>
      <c r="J975" s="633"/>
    </row>
    <row r="976" spans="1:10">
      <c r="A976" s="584" t="s">
        <v>5797</v>
      </c>
      <c r="B976" s="610"/>
      <c r="C976" s="610"/>
      <c r="D976" s="610"/>
      <c r="E976" s="610"/>
      <c r="G976" s="610" t="s">
        <v>5779</v>
      </c>
      <c r="J976" s="633"/>
    </row>
    <row r="977" spans="1:10">
      <c r="A977" s="585" t="s">
        <v>5798</v>
      </c>
      <c r="B977" s="610"/>
      <c r="C977" s="610"/>
      <c r="D977" s="610"/>
      <c r="E977" s="610"/>
      <c r="G977" s="610" t="s">
        <v>5780</v>
      </c>
      <c r="J977" s="633"/>
    </row>
    <row r="978" spans="1:10">
      <c r="A978" s="584" t="s">
        <v>5799</v>
      </c>
      <c r="B978" s="610"/>
      <c r="C978" s="610"/>
      <c r="D978" s="610"/>
      <c r="E978" s="610"/>
      <c r="G978" s="610" t="s">
        <v>3441</v>
      </c>
      <c r="J978" s="633"/>
    </row>
    <row r="979" spans="1:10">
      <c r="A979" s="585" t="s">
        <v>5800</v>
      </c>
      <c r="B979" s="610"/>
      <c r="C979" s="610"/>
      <c r="D979" s="610"/>
      <c r="E979" s="610"/>
      <c r="G979" s="610" t="s">
        <v>5780</v>
      </c>
      <c r="J979" s="633"/>
    </row>
    <row r="980" spans="1:10">
      <c r="A980" s="584" t="s">
        <v>5801</v>
      </c>
      <c r="B980" s="610"/>
      <c r="C980" s="610"/>
      <c r="D980" s="610"/>
      <c r="E980" s="610"/>
      <c r="G980" s="610" t="s">
        <v>5781</v>
      </c>
      <c r="J980" s="633"/>
    </row>
    <row r="981" spans="1:10">
      <c r="A981" s="585" t="s">
        <v>5802</v>
      </c>
      <c r="B981" s="610"/>
      <c r="C981" s="610"/>
      <c r="D981" s="610"/>
      <c r="E981" s="610"/>
      <c r="G981" s="610" t="s">
        <v>242</v>
      </c>
      <c r="J981" s="633"/>
    </row>
    <row r="982" spans="1:10">
      <c r="A982" s="584" t="s">
        <v>5803</v>
      </c>
      <c r="B982" s="610"/>
      <c r="C982" s="610"/>
      <c r="D982" s="610"/>
      <c r="E982" s="610"/>
      <c r="G982" s="610" t="s">
        <v>1162</v>
      </c>
      <c r="J982" s="633"/>
    </row>
    <row r="983" spans="1:10">
      <c r="A983" s="585" t="s">
        <v>5804</v>
      </c>
      <c r="B983" s="610"/>
      <c r="C983" s="610"/>
      <c r="D983" s="610"/>
      <c r="E983" s="610"/>
      <c r="G983" s="610" t="s">
        <v>2760</v>
      </c>
      <c r="J983" s="633"/>
    </row>
    <row r="984" spans="1:10">
      <c r="A984" s="584" t="s">
        <v>5805</v>
      </c>
      <c r="B984" s="610"/>
      <c r="C984" s="610"/>
      <c r="D984" s="610"/>
      <c r="E984" s="610"/>
      <c r="G984" s="610" t="s">
        <v>2587</v>
      </c>
      <c r="J984" s="633"/>
    </row>
    <row r="985" spans="1:10">
      <c r="A985" s="585" t="s">
        <v>5806</v>
      </c>
      <c r="B985" s="610"/>
      <c r="C985" s="610"/>
      <c r="D985" s="610"/>
      <c r="E985" s="610"/>
      <c r="G985" s="610" t="s">
        <v>147</v>
      </c>
      <c r="J985" s="633"/>
    </row>
    <row r="986" spans="1:10">
      <c r="A986" s="584" t="s">
        <v>5807</v>
      </c>
      <c r="B986" s="610"/>
      <c r="C986" s="610"/>
      <c r="D986" s="610"/>
      <c r="E986" s="610"/>
      <c r="G986" s="610" t="s">
        <v>5782</v>
      </c>
      <c r="J986" s="633"/>
    </row>
    <row r="987" spans="1:10" ht="13.5" thickBot="1">
      <c r="A987" s="586" t="s">
        <v>5808</v>
      </c>
      <c r="B987" s="642"/>
      <c r="C987" s="642"/>
      <c r="D987" s="642"/>
      <c r="E987" s="642"/>
      <c r="F987" s="642"/>
      <c r="G987" s="642" t="s">
        <v>2760</v>
      </c>
      <c r="H987" s="642"/>
      <c r="I987" s="642"/>
      <c r="J987" s="707"/>
    </row>
  </sheetData>
  <mergeCells count="2">
    <mergeCell ref="A10:J10"/>
    <mergeCell ref="D1:E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vt:i4>
      </vt:variant>
    </vt:vector>
  </HeadingPairs>
  <TitlesOfParts>
    <vt:vector size="53" baseType="lpstr">
      <vt:lpstr>Navigation</vt:lpstr>
      <vt:lpstr>On Screen</vt:lpstr>
      <vt:lpstr>Off Screen</vt:lpstr>
      <vt:lpstr>Screens</vt:lpstr>
      <vt:lpstr>Box Office</vt:lpstr>
      <vt:lpstr>Admissions</vt:lpstr>
      <vt:lpstr>Demographics</vt:lpstr>
      <vt:lpstr>Statistics</vt:lpstr>
      <vt:lpstr>Off Screen Advertisers</vt:lpstr>
      <vt:lpstr>Top Advertisers</vt:lpstr>
      <vt:lpstr>3D Advertisers</vt:lpstr>
      <vt:lpstr>Past Trends</vt:lpstr>
      <vt:lpstr>Upcoming Trends</vt:lpstr>
      <vt:lpstr>3D Opportunities</vt:lpstr>
      <vt:lpstr>Challenges</vt:lpstr>
      <vt:lpstr>Argentina</vt:lpstr>
      <vt:lpstr>Australia</vt:lpstr>
      <vt:lpstr>Austria</vt:lpstr>
      <vt:lpstr>Belgium</vt:lpstr>
      <vt:lpstr>Brazil</vt:lpstr>
      <vt:lpstr>Canada</vt:lpstr>
      <vt:lpstr>Chile</vt:lpstr>
      <vt:lpstr>China</vt:lpstr>
      <vt:lpstr>Colombia</vt:lpstr>
      <vt:lpstr>Costa Rica</vt:lpstr>
      <vt:lpstr>Denmark</vt:lpstr>
      <vt:lpstr>El Salvador</vt:lpstr>
      <vt:lpstr>Finland</vt:lpstr>
      <vt:lpstr>Germany</vt:lpstr>
      <vt:lpstr>Greece</vt:lpstr>
      <vt:lpstr>Guatemala</vt:lpstr>
      <vt:lpstr>Honduras</vt:lpstr>
      <vt:lpstr>India</vt:lpstr>
      <vt:lpstr>Ireland</vt:lpstr>
      <vt:lpstr>Italy</vt:lpstr>
      <vt:lpstr>Japan</vt:lpstr>
      <vt:lpstr>The Netherlands</vt:lpstr>
      <vt:lpstr>New Zealand</vt:lpstr>
      <vt:lpstr>Nicaragua</vt:lpstr>
      <vt:lpstr>Norway</vt:lpstr>
      <vt:lpstr>Panama</vt:lpstr>
      <vt:lpstr>Poland</vt:lpstr>
      <vt:lpstr>Russia</vt:lpstr>
      <vt:lpstr>South Africa</vt:lpstr>
      <vt:lpstr>Spain</vt:lpstr>
      <vt:lpstr>Sweden</vt:lpstr>
      <vt:lpstr>Switzerland</vt:lpstr>
      <vt:lpstr>Turkey</vt:lpstr>
      <vt:lpstr>UK</vt:lpstr>
      <vt:lpstr>UAE</vt:lpstr>
      <vt:lpstr>USA</vt:lpstr>
      <vt:lpstr>Sheet1</vt:lpstr>
      <vt:lpstr>Brazil!Print_Titles</vt:lpstr>
    </vt:vector>
  </TitlesOfParts>
  <Company>Nielsen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Chester</dc:creator>
  <cp:lastModifiedBy>Wasik, Justin</cp:lastModifiedBy>
  <cp:lastPrinted>2012-09-11T21:56:39Z</cp:lastPrinted>
  <dcterms:created xsi:type="dcterms:W3CDTF">2011-06-17T19:48:35Z</dcterms:created>
  <dcterms:modified xsi:type="dcterms:W3CDTF">2017-12-15T20:29:33Z</dcterms:modified>
</cp:coreProperties>
</file>